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62913"/>
</workbook>
</file>

<file path=xl/calcChain.xml><?xml version="1.0" encoding="utf-8"?>
<calcChain xmlns="http://schemas.openxmlformats.org/spreadsheetml/2006/main">
  <c r="V89" i="371" l="1"/>
  <c r="U89" i="371"/>
  <c r="T89" i="37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U87" i="371" s="1"/>
  <c r="R87" i="371"/>
  <c r="Q87" i="371"/>
  <c r="U86" i="371"/>
  <c r="T86" i="371"/>
  <c r="V86" i="371" s="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T83" i="371"/>
  <c r="S83" i="371"/>
  <c r="V83" i="371" s="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U80" i="371"/>
  <c r="T80" i="371"/>
  <c r="V80" i="371" s="1"/>
  <c r="S80" i="371"/>
  <c r="R80" i="371"/>
  <c r="Q80" i="371"/>
  <c r="T79" i="371"/>
  <c r="S79" i="371"/>
  <c r="V79" i="371" s="1"/>
  <c r="R79" i="371"/>
  <c r="Q79" i="371"/>
  <c r="U78" i="371"/>
  <c r="T78" i="371"/>
  <c r="V78" i="371" s="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T75" i="371"/>
  <c r="S75" i="371"/>
  <c r="V75" i="371" s="1"/>
  <c r="R75" i="371"/>
  <c r="Q75" i="371"/>
  <c r="U74" i="371"/>
  <c r="T74" i="371"/>
  <c r="V74" i="371" s="1"/>
  <c r="S74" i="371"/>
  <c r="R74" i="371"/>
  <c r="Q74" i="371"/>
  <c r="T73" i="371"/>
  <c r="S73" i="371"/>
  <c r="V73" i="371" s="1"/>
  <c r="R73" i="371"/>
  <c r="Q73" i="371"/>
  <c r="V72" i="371"/>
  <c r="U72" i="371"/>
  <c r="T72" i="371"/>
  <c r="S72" i="371"/>
  <c r="R72" i="371"/>
  <c r="Q72" i="371"/>
  <c r="T71" i="371"/>
  <c r="S71" i="371"/>
  <c r="V71" i="371" s="1"/>
  <c r="R71" i="371"/>
  <c r="Q71" i="371"/>
  <c r="U70" i="371"/>
  <c r="T70" i="371"/>
  <c r="V70" i="371" s="1"/>
  <c r="S70" i="371"/>
  <c r="R70" i="371"/>
  <c r="Q70" i="371"/>
  <c r="T69" i="371"/>
  <c r="S69" i="371"/>
  <c r="V69" i="371" s="1"/>
  <c r="R69" i="371"/>
  <c r="Q69" i="371"/>
  <c r="U68" i="371"/>
  <c r="T68" i="371"/>
  <c r="V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U64" i="371"/>
  <c r="T64" i="371"/>
  <c r="V64" i="371" s="1"/>
  <c r="S64" i="371"/>
  <c r="R64" i="371"/>
  <c r="Q64" i="371"/>
  <c r="V63" i="371"/>
  <c r="U63" i="371"/>
  <c r="T63" i="371"/>
  <c r="S63" i="371"/>
  <c r="R63" i="371"/>
  <c r="Q63" i="371"/>
  <c r="U62" i="371"/>
  <c r="T62" i="371"/>
  <c r="V62" i="371" s="1"/>
  <c r="S62" i="371"/>
  <c r="R62" i="371"/>
  <c r="Q62" i="371"/>
  <c r="V61" i="371"/>
  <c r="U61" i="371"/>
  <c r="T61" i="371"/>
  <c r="S61" i="371"/>
  <c r="R61" i="371"/>
  <c r="Q61" i="371"/>
  <c r="U60" i="371"/>
  <c r="T60" i="371"/>
  <c r="V60" i="371" s="1"/>
  <c r="S60" i="371"/>
  <c r="R60" i="371"/>
  <c r="Q60" i="371"/>
  <c r="V59" i="371"/>
  <c r="U59" i="371"/>
  <c r="T59" i="371"/>
  <c r="S59" i="371"/>
  <c r="R59" i="371"/>
  <c r="Q59" i="371"/>
  <c r="U58" i="371"/>
  <c r="T58" i="371"/>
  <c r="V58" i="371" s="1"/>
  <c r="S58" i="371"/>
  <c r="R58" i="371"/>
  <c r="Q58" i="371"/>
  <c r="T57" i="371"/>
  <c r="S57" i="371"/>
  <c r="V57" i="371" s="1"/>
  <c r="R57" i="371"/>
  <c r="Q57" i="371"/>
  <c r="U56" i="371"/>
  <c r="T56" i="371"/>
  <c r="V56" i="371" s="1"/>
  <c r="S56" i="371"/>
  <c r="R56" i="371"/>
  <c r="Q56" i="371"/>
  <c r="T55" i="371"/>
  <c r="S55" i="371"/>
  <c r="V55" i="371" s="1"/>
  <c r="R55" i="371"/>
  <c r="Q55" i="371"/>
  <c r="U54" i="371"/>
  <c r="T54" i="371"/>
  <c r="V54" i="371" s="1"/>
  <c r="S54" i="371"/>
  <c r="R54" i="371"/>
  <c r="Q54" i="371"/>
  <c r="T53" i="371"/>
  <c r="S53" i="371"/>
  <c r="V53" i="371" s="1"/>
  <c r="R53" i="371"/>
  <c r="Q53" i="371"/>
  <c r="V52" i="371"/>
  <c r="U52" i="371"/>
  <c r="T52" i="371"/>
  <c r="S52" i="371"/>
  <c r="R52" i="371"/>
  <c r="Q52" i="371"/>
  <c r="T51" i="371"/>
  <c r="S51" i="371"/>
  <c r="V51" i="371" s="1"/>
  <c r="R51" i="371"/>
  <c r="Q51" i="371"/>
  <c r="U50" i="371"/>
  <c r="T50" i="371"/>
  <c r="V50" i="371" s="1"/>
  <c r="S50" i="371"/>
  <c r="R50" i="371"/>
  <c r="Q50" i="371"/>
  <c r="T49" i="371"/>
  <c r="S49" i="371"/>
  <c r="V49" i="371" s="1"/>
  <c r="R49" i="371"/>
  <c r="Q49" i="371"/>
  <c r="U48" i="371"/>
  <c r="T48" i="371"/>
  <c r="V48" i="371" s="1"/>
  <c r="S48" i="371"/>
  <c r="R48" i="371"/>
  <c r="Q48" i="371"/>
  <c r="V47" i="371"/>
  <c r="U47" i="371"/>
  <c r="T47" i="371"/>
  <c r="S47" i="371"/>
  <c r="R47" i="371"/>
  <c r="Q47" i="371"/>
  <c r="U46" i="371"/>
  <c r="T46" i="371"/>
  <c r="V46" i="371" s="1"/>
  <c r="S46" i="371"/>
  <c r="R46" i="371"/>
  <c r="Q46" i="371"/>
  <c r="T45" i="371"/>
  <c r="S45" i="371"/>
  <c r="V45" i="371" s="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U42" i="371"/>
  <c r="T42" i="371"/>
  <c r="V42" i="371" s="1"/>
  <c r="S42" i="371"/>
  <c r="R42" i="371"/>
  <c r="Q42" i="371"/>
  <c r="T41" i="371"/>
  <c r="S41" i="371"/>
  <c r="V41" i="371" s="1"/>
  <c r="R41" i="371"/>
  <c r="Q41" i="371"/>
  <c r="V40" i="371"/>
  <c r="U40" i="371"/>
  <c r="T40" i="371"/>
  <c r="S40" i="371"/>
  <c r="R40" i="371"/>
  <c r="Q40" i="371"/>
  <c r="T39" i="371"/>
  <c r="S39" i="371"/>
  <c r="V39" i="371" s="1"/>
  <c r="R39" i="371"/>
  <c r="Q39" i="371"/>
  <c r="V38" i="371"/>
  <c r="U38" i="371"/>
  <c r="T38" i="371"/>
  <c r="S38" i="371"/>
  <c r="R38" i="371"/>
  <c r="Q38" i="371"/>
  <c r="T37" i="371"/>
  <c r="S37" i="371"/>
  <c r="V37" i="371" s="1"/>
  <c r="R37" i="371"/>
  <c r="Q37" i="371"/>
  <c r="U36" i="371"/>
  <c r="T36" i="371"/>
  <c r="V36" i="371" s="1"/>
  <c r="S36" i="371"/>
  <c r="R36" i="371"/>
  <c r="Q36" i="371"/>
  <c r="V35" i="371"/>
  <c r="U35" i="371"/>
  <c r="T35" i="371"/>
  <c r="S35" i="371"/>
  <c r="R35" i="371"/>
  <c r="Q35" i="371"/>
  <c r="U34" i="371"/>
  <c r="T34" i="371"/>
  <c r="V34" i="371" s="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T31" i="371"/>
  <c r="S31" i="371"/>
  <c r="V31" i="371" s="1"/>
  <c r="R31" i="371"/>
  <c r="Q31" i="371"/>
  <c r="U30" i="371"/>
  <c r="T30" i="371"/>
  <c r="V30" i="371" s="1"/>
  <c r="S30" i="371"/>
  <c r="R30" i="371"/>
  <c r="Q30" i="371"/>
  <c r="T29" i="371"/>
  <c r="S29" i="371"/>
  <c r="V29" i="371" s="1"/>
  <c r="R29" i="371"/>
  <c r="Q29" i="371"/>
  <c r="U28" i="371"/>
  <c r="T28" i="371"/>
  <c r="V28" i="371" s="1"/>
  <c r="S28" i="371"/>
  <c r="R28" i="371"/>
  <c r="Q28" i="371"/>
  <c r="T27" i="371"/>
  <c r="S27" i="371"/>
  <c r="V27" i="371" s="1"/>
  <c r="R27" i="371"/>
  <c r="Q27" i="371"/>
  <c r="U26" i="371"/>
  <c r="T26" i="371"/>
  <c r="V26" i="371" s="1"/>
  <c r="S26" i="371"/>
  <c r="R26" i="371"/>
  <c r="Q26" i="371"/>
  <c r="V25" i="371"/>
  <c r="U25" i="371"/>
  <c r="T25" i="371"/>
  <c r="S25" i="371"/>
  <c r="R25" i="371"/>
  <c r="Q25" i="371"/>
  <c r="U24" i="371"/>
  <c r="T24" i="371"/>
  <c r="V24" i="371" s="1"/>
  <c r="S24" i="371"/>
  <c r="R24" i="371"/>
  <c r="Q24" i="371"/>
  <c r="V23" i="371"/>
  <c r="U23" i="371"/>
  <c r="T23" i="371"/>
  <c r="S23" i="371"/>
  <c r="R23" i="371"/>
  <c r="Q23" i="371"/>
  <c r="U22" i="371"/>
  <c r="T22" i="371"/>
  <c r="V22" i="371" s="1"/>
  <c r="S22" i="371"/>
  <c r="R22" i="371"/>
  <c r="Q22" i="371"/>
  <c r="T21" i="371"/>
  <c r="S21" i="371"/>
  <c r="V21" i="371" s="1"/>
  <c r="R21" i="371"/>
  <c r="Q21" i="371"/>
  <c r="U20" i="371"/>
  <c r="T20" i="371"/>
  <c r="V20" i="371" s="1"/>
  <c r="S20" i="371"/>
  <c r="R20" i="371"/>
  <c r="Q20" i="371"/>
  <c r="T19" i="371"/>
  <c r="S19" i="371"/>
  <c r="V19" i="371" s="1"/>
  <c r="R19" i="371"/>
  <c r="Q19" i="371"/>
  <c r="U18" i="371"/>
  <c r="T18" i="371"/>
  <c r="V18" i="371" s="1"/>
  <c r="S18" i="371"/>
  <c r="R18" i="371"/>
  <c r="Q18" i="371"/>
  <c r="V17" i="371"/>
  <c r="U17" i="371"/>
  <c r="T17" i="371"/>
  <c r="S17" i="371"/>
  <c r="R17" i="371"/>
  <c r="Q17" i="371"/>
  <c r="U16" i="371"/>
  <c r="T16" i="371"/>
  <c r="V16" i="371" s="1"/>
  <c r="S16" i="371"/>
  <c r="R16" i="371"/>
  <c r="Q16" i="371"/>
  <c r="T15" i="371"/>
  <c r="S15" i="371"/>
  <c r="V15" i="371" s="1"/>
  <c r="R15" i="371"/>
  <c r="Q15" i="371"/>
  <c r="U14" i="371"/>
  <c r="T14" i="371"/>
  <c r="V14" i="371" s="1"/>
  <c r="S14" i="371"/>
  <c r="R14" i="371"/>
  <c r="Q14" i="371"/>
  <c r="T13" i="371"/>
  <c r="S13" i="371"/>
  <c r="V13" i="371" s="1"/>
  <c r="R13" i="371"/>
  <c r="Q13" i="371"/>
  <c r="V12" i="371"/>
  <c r="U12" i="371"/>
  <c r="T12" i="371"/>
  <c r="S12" i="371"/>
  <c r="R12" i="371"/>
  <c r="Q12" i="371"/>
  <c r="T11" i="371"/>
  <c r="S11" i="371"/>
  <c r="V11" i="371" s="1"/>
  <c r="R11" i="371"/>
  <c r="Q11" i="371"/>
  <c r="V10" i="371"/>
  <c r="U10" i="371"/>
  <c r="T10" i="371"/>
  <c r="S10" i="371"/>
  <c r="R10" i="371"/>
  <c r="Q10" i="371"/>
  <c r="T9" i="371"/>
  <c r="S9" i="371"/>
  <c r="V9" i="371" s="1"/>
  <c r="R9" i="371"/>
  <c r="Q9" i="371"/>
  <c r="V8" i="371"/>
  <c r="U8" i="371"/>
  <c r="T8" i="371"/>
  <c r="S8" i="371"/>
  <c r="R8" i="371"/>
  <c r="Q8" i="371"/>
  <c r="T7" i="371"/>
  <c r="S7" i="371"/>
  <c r="V7" i="371" s="1"/>
  <c r="R7" i="371"/>
  <c r="Q7" i="371"/>
  <c r="U6" i="371"/>
  <c r="T6" i="371"/>
  <c r="V6" i="371" s="1"/>
  <c r="S6" i="371"/>
  <c r="R6" i="371"/>
  <c r="Q6" i="371"/>
  <c r="V5" i="371"/>
  <c r="U5" i="371"/>
  <c r="T5" i="371"/>
  <c r="S5" i="371"/>
  <c r="R5" i="371"/>
  <c r="Q5" i="371"/>
  <c r="U7" i="371" l="1"/>
  <c r="U9" i="371"/>
  <c r="U11" i="371"/>
  <c r="U13" i="371"/>
  <c r="U15" i="371"/>
  <c r="U19" i="371"/>
  <c r="U21" i="371"/>
  <c r="U27" i="371"/>
  <c r="U29" i="371"/>
  <c r="U31" i="371"/>
  <c r="U37" i="371"/>
  <c r="U39" i="371"/>
  <c r="U41" i="371"/>
  <c r="U45" i="371"/>
  <c r="U49" i="371"/>
  <c r="U51" i="371"/>
  <c r="U53" i="371"/>
  <c r="U55" i="371"/>
  <c r="U57" i="371"/>
  <c r="U69" i="371"/>
  <c r="U71" i="371"/>
  <c r="U73" i="371"/>
  <c r="U75" i="371"/>
  <c r="U79" i="371"/>
  <c r="U83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19" i="414"/>
  <c r="D16" i="414"/>
  <c r="D4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<sst xmlns="http://schemas.openxmlformats.org/spreadsheetml/2006/main" count="28142" uniqueCount="6442">
  <si>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</si>
  <si>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</si>
  <si>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</si>
  <si>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</si>
  <si>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</si>
  <si>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</si>
  <si>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</si>
  <si>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</si>
  <si>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</si>
  <si>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</si>
  <si>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</si>
  <si>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</si>
  <si>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</si>
  <si>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</si>
  <si>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</si>
  <si>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</si>
  <si>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</si>
  <si>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</si>
  <si>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</si>
  <si>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</si>
  <si>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</si>
  <si>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</si>
  <si>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</si>
  <si>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</si>
  <si>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</si>
  <si>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</si>
  <si>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</si>
  <si>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</si>
  <si>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</si>
  <si>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</si>
  <si>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</si>
  <si>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</si>
  <si>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</si>
  <si>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</si>
  <si>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</si>
  <si>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</si>
  <si>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</si>
  <si>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</si>
  <si>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</si>
  <si>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</si>
  <si>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</si>
  <si>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</si>
  <si>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</si>
  <si>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</si>
  <si>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</si>
  <si>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</si>
  <si>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</si>
  <si>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</si>
  <si>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</si>
  <si>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</si>
  <si>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</si>
  <si>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</si>
  <si>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</si>
  <si>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</si>
  <si>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</si>
  <si>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</si>
  <si>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</si>
  <si>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</si>
  <si>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</si>
  <si>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</si>
  <si>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</si>
  <si>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</si>
  <si>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</si>
  <si>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</si>
  <si>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</si>
  <si>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</si>
  <si>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</si>
  <si>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</si>
  <si>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</si>
  <si>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</si>
  <si>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</si>
  <si>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</si>
  <si>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</si>
  <si>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</si>
  <si>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</si>
  <si>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</si>
  <si>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</si>
  <si>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</si>
  <si>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</si>
  <si>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</si>
  <si>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</si>
  <si>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</si>
  <si>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</si>
  <si>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</si>
  <si>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</si>
  <si>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</si>
  <si>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</si>
  <si>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</si>
  <si>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</si>
  <si>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</si>
  <si>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</si>
  <si>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</si>
  <si>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</si>
  <si>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</si>
  <si>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</si>
  <si>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</si>
  <si>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</si>
  <si>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</si>
  <si>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</si>
  <si>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</si>
  <si>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</si>
  <si>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</si>
  <si>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</si>
  <si>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</si>
  <si>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</si>
  <si>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</si>
  <si>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</si>
  <si>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</si>
  <si>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</si>
  <si>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</si>
  <si>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</si>
  <si>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</si>
  <si>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</si>
  <si>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</si>
  <si>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</si>
  <si>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</si>
  <si>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</si>
  <si>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</si>
  <si>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</si>
  <si>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</si>
  <si>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</si>
  <si>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</si>
  <si>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</si>
  <si>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</si>
  <si>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</si>
  <si>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</si>
  <si>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</si>
  <si>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</si>
  <si>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</si>
  <si>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</si>
  <si>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</si>
  <si>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</si>
  <si>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</si>
  <si>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</si>
  <si>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</si>
  <si>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</si>
  <si>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</si>
  <si>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</si>
  <si>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</si>
  <si>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</si>
  <si>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</si>
  <si>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</si>
  <si>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</si>
  <si>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</si>
  <si>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</si>
  <si>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</si>
  <si>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</si>
  <si>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</si>
  <si>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</si>
  <si>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</si>
  <si>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</si>
  <si>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</si>
  <si>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</si>
  <si>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</si>
  <si>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</si>
  <si>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</si>
  <si>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</si>
  <si>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</si>
  <si>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</si>
  <si>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</si>
  <si>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</si>
  <si>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</si>
  <si>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</si>
  <si>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</si>
  <si>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</si>
  <si>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</si>
  <si>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</si>
  <si>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</si>
  <si>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</si>
  <si>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</si>
  <si>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</si>
  <si>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</si>
  <si>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</si>
  <si>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</si>
  <si>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</si>
  <si>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</si>
  <si>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</si>
  <si>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</si>
  <si>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</si>
  <si>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</si>
  <si>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</si>
  <si>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</si>
  <si>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</si>
  <si>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</si>
  <si>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</si>
  <si>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</si>
  <si>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</si>
  <si>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</si>
  <si>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</si>
  <si>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</si>
  <si>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</si>
  <si>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</si>
  <si>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</si>
  <si>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</si>
  <si>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</si>
  <si>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</si>
  <si>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</si>
  <si>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</si>
  <si>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</si>
  <si>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</si>
  <si>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</si>
  <si>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</si>
  <si>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</si>
  <si>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</si>
  <si>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</si>
  <si>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</si>
  <si>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</si>
  <si>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</si>
  <si>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</si>
  <si>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</si>
  <si>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</si>
  <si>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</si>
  <si>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</si>
  <si>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</si>
  <si>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</si>
  <si>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</si>
  <si>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</si>
  <si>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</si>
  <si>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</si>
  <si>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</si>
  <si>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</si>
  <si>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</si>
  <si>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</si>
  <si>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</si>
  <si>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</si>
  <si>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</si>
  <si>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</si>
  <si>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</si>
  <si>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</si>
  <si>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</si>
  <si>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</si>
  <si>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</si>
  <si>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</si>
  <si>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</si>
  <si>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</si>
  <si>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</si>
  <si>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</si>
  <si>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</si>
  <si>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</si>
  <si>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</si>
  <si>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</si>
  <si>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</si>
  <si>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</si>
  <si>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</si>
  <si>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</si>
  <si>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</si>
  <si>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</si>
  <si>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</si>
  <si>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</si>
  <si>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</si>
  <si>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</si>
  <si>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</si>
  <si>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</si>
  <si>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</si>
  <si>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</si>
  <si>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</si>
  <si>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</si>
  <si>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</si>
  <si>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</si>
  <si>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</si>
  <si>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</si>
  <si>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</si>
  <si>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</si>
  <si>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</si>
  <si>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</si>
  <si>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</si>
  <si>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</si>
  <si>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</si>
  <si>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</si>
  <si>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</si>
  <si>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</si>
  <si>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</si>
  <si>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</si>
  <si>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</si>
  <si>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</si>
  <si>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</si>
  <si>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</si>
  <si>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</si>
  <si>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</si>
  <si>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</si>
  <si>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</si>
  <si>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</si>
  <si>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</si>
  <si>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</si>
  <si>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</si>
  <si>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</si>
  <si>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</si>
  <si>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</si>
  <si>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</si>
  <si>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</si>
  <si>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</si>
  <si>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</si>
  <si>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</si>
  <si>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</si>
  <si>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</si>
  <si>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</si>
  <si>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</si>
  <si>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</si>
  <si>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</si>
  <si>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</si>
  <si>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</si>
  <si>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</si>
  <si>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</si>
  <si>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</si>
  <si>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</si>
  <si>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</si>
  <si>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</si>
  <si>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</si>
  <si>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</si>
  <si>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</si>
  <si>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</si>
  <si>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</si>
  <si>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</si>
  <si>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</si>
  <si>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</si>
  <si>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</si>
  <si>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</si>
  <si>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</si>
  <si>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</si>
  <si>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</si>
  <si>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</si>
  <si>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</si>
  <si>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</si>
  <si>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</si>
  <si>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</si>
  <si>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</si>
  <si>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</si>
  <si>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</si>
  <si>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</si>
  <si>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</si>
  <si>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</si>
  <si>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</si>
  <si>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</si>
  <si>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</si>
  <si>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</si>
  <si>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</si>
  <si>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</si>
  <si>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</si>
  <si>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</si>
  <si>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</si>
  <si>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</si>
  <si>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</si>
  <si>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</si>
  <si>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</si>
  <si>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</si>
  <si>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</si>
  <si>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</si>
  <si>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</si>
  <si>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</si>
  <si>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50113009     léky - RTG diagnostika ZUL (LEK)</t>
  </si>
  <si>
    <t>50113013     léky (paušál) - antibiotika (LEK)</t>
  </si>
  <si>
    <t>50113014     léky (paušál) - antimykotika (LEK)</t>
  </si>
  <si>
    <t>50113017     léky - dle §16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</si>
  <si>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</si>
  <si>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</si>
  <si>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</si>
  <si>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</si>
  <si>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</si>
  <si>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</si>
  <si>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50115005     implant.umělé těl.náhr.-neuromodulace-ostatní.(s.Z_511)</t>
  </si>
  <si>
    <t>50115006     implant.umělé těl.náhr.-neuromod.-DBS(s.Z_508)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</si>
  <si>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</si>
  <si>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</si>
  <si>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</si>
  <si>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</si>
  <si>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</si>
  <si>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</si>
  <si>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</si>
  <si>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</si>
  <si>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</si>
  <si>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50115068     ostatní ZPr - čidla (sk.Z_522)</t>
  </si>
  <si>
    <t>50115070     ostatní ZPr - katetry (sk.Z_513)</t>
  </si>
  <si>
    <t>50115079     ostatní ZPr - intenzivní péče (sk.Z_542)</t>
  </si>
  <si>
    <t>--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</si>
  <si>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</si>
  <si>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</si>
  <si>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</si>
  <si>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</si>
  <si>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</si>
  <si>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</si>
  <si>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</si>
  <si>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</si>
  <si>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</si>
  <si>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</si>
  <si>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</si>
  <si>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</si>
  <si>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</si>
  <si>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</si>
  <si>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</si>
  <si>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</si>
  <si>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</si>
  <si>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</si>
  <si>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</si>
  <si>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</si>
  <si>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</si>
  <si>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</si>
  <si>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</si>
  <si>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</si>
  <si>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</si>
  <si>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</si>
  <si>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</si>
  <si>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</si>
  <si>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</si>
  <si>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</si>
  <si>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</si>
  <si>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</si>
  <si>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</si>
  <si>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</si>
  <si>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</si>
  <si>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</si>
  <si>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</si>
  <si>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</si>
  <si>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</si>
  <si>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</si>
  <si>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</si>
  <si>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</si>
  <si>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</si>
  <si>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</si>
  <si>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</si>
  <si>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</si>
  <si>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</si>
  <si>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</si>
  <si>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</si>
  <si>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</si>
  <si>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</si>
  <si>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</si>
  <si>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</si>
  <si>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</si>
  <si>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</si>
  <si>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</si>
  <si>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</si>
  <si>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</si>
  <si>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</si>
  <si>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</si>
  <si>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</si>
  <si>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</si>
  <si>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</si>
  <si>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</si>
  <si>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</si>
  <si>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</si>
  <si>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</si>
  <si>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</si>
  <si>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</si>
  <si>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</si>
  <si>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</si>
  <si>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</si>
  <si>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</si>
  <si>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</si>
  <si>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</si>
  <si>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</si>
  <si>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</si>
  <si>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</si>
  <si>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</si>
  <si>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</si>
  <si>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</si>
  <si>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</si>
  <si>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</si>
  <si>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</si>
  <si>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</si>
  <si>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</si>
  <si>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</si>
  <si>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</si>
  <si>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</si>
  <si>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</si>
  <si>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</si>
  <si>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</si>
  <si>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</si>
  <si>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</si>
  <si>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</si>
  <si>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</si>
  <si>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</si>
  <si>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</si>
  <si>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</si>
  <si>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</si>
  <si>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</si>
  <si>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</si>
  <si>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</si>
  <si>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</si>
  <si>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</si>
  <si>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</si>
  <si>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</si>
  <si>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</si>
  <si>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</si>
  <si>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</si>
  <si>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</si>
  <si>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</si>
  <si>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</si>
  <si>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</si>
  <si>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</si>
  <si>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</si>
  <si>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</si>
  <si>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</si>
  <si>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</si>
  <si>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</si>
  <si>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</si>
  <si>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</si>
  <si>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</si>
  <si>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</si>
  <si>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</si>
  <si>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</si>
  <si>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</si>
  <si>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</si>
  <si>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</si>
  <si>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</si>
  <si>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</si>
  <si>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</si>
  <si>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</si>
  <si>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</si>
  <si>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</si>
  <si>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</si>
  <si>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</si>
  <si>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</si>
  <si>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</si>
  <si>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</si>
  <si>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</si>
  <si>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</si>
  <si>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</si>
  <si>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</si>
  <si>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</si>
  <si>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</si>
  <si>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</si>
  <si>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</si>
  <si>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</si>
  <si>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</si>
  <si>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</si>
  <si>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</si>
  <si>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</si>
  <si>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</si>
  <si>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</si>
  <si>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</si>
  <si>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</si>
  <si>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</si>
  <si>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</si>
  <si>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</si>
  <si>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</si>
  <si>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</si>
  <si>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</si>
  <si>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</si>
  <si>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</si>
  <si>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</si>
  <si>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</si>
  <si>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</si>
  <si>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</si>
  <si>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</si>
  <si>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</si>
  <si>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</si>
  <si>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</si>
  <si>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</si>
  <si>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</si>
  <si>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</si>
  <si>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</si>
  <si>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</si>
  <si>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</si>
  <si>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</si>
  <si>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</si>
  <si>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</si>
  <si>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</si>
  <si>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</si>
  <si>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</si>
  <si>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</si>
  <si>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</si>
  <si>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</si>
  <si>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</si>
  <si>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06</t>
  </si>
  <si>
    <t>Neurochirurgická klinika</t>
  </si>
  <si>
    <t/>
  </si>
  <si>
    <t>50113011     léky - hemofilici ZUL (TO)</t>
  </si>
  <si>
    <t>Neurochirurgická klinika Celkem</t>
  </si>
  <si>
    <t>SumaKL</t>
  </si>
  <si>
    <t>0611</t>
  </si>
  <si>
    <t>lůžkové oddělení 34</t>
  </si>
  <si>
    <t>lůžkové oddělení 34 Celkem</t>
  </si>
  <si>
    <t>SumaNS</t>
  </si>
  <si>
    <t>mezeraNS</t>
  </si>
  <si>
    <t>0612</t>
  </si>
  <si>
    <t>lůžkové oddělení 36A</t>
  </si>
  <si>
    <t>lůžkové oddělení 36A Celkem</t>
  </si>
  <si>
    <t>0621</t>
  </si>
  <si>
    <t>ambulance</t>
  </si>
  <si>
    <t>ambulance Celkem</t>
  </si>
  <si>
    <t>0631</t>
  </si>
  <si>
    <t xml:space="preserve">JIP </t>
  </si>
  <si>
    <t>JIP  Celkem</t>
  </si>
  <si>
    <t>0662</t>
  </si>
  <si>
    <t>operační sál - lokální</t>
  </si>
  <si>
    <t>operační sál - lokální Celkem</t>
  </si>
  <si>
    <t>50113001</t>
  </si>
  <si>
    <t>214433</t>
  </si>
  <si>
    <t>CONTROLOC 20 MG</t>
  </si>
  <si>
    <t>POR TBL ENT 28X20MG 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</si>
  <si>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</si>
  <si>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</si>
  <si>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</si>
  <si>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</si>
  <si>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</si>
  <si>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</si>
  <si>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</si>
  <si>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</si>
  <si>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</si>
  <si>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</si>
  <si>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</si>
  <si>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</si>
  <si>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</si>
  <si>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</si>
  <si>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</si>
  <si>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</si>
  <si>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</si>
  <si>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</si>
  <si>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</si>
  <si>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</si>
  <si>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</si>
  <si>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</si>
  <si>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</si>
  <si>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</si>
  <si>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</si>
  <si>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</si>
  <si>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</si>
  <si>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</si>
  <si>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</si>
  <si>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</si>
  <si>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</si>
  <si>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</si>
  <si>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</si>
  <si>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</si>
  <si>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</si>
  <si>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</si>
  <si>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</si>
  <si>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</si>
  <si>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</si>
  <si>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</si>
  <si>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</si>
  <si>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</si>
  <si>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</si>
  <si>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</si>
  <si>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</si>
  <si>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</si>
  <si>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</si>
  <si>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</si>
  <si>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</si>
  <si>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</si>
  <si>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</si>
  <si>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</si>
  <si>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</si>
  <si>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</si>
  <si>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103575</t>
  </si>
  <si>
    <t>3575</t>
  </si>
  <si>
    <t>HEPAROID LECIVA</t>
  </si>
  <si>
    <t>UNG 1X30GM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</si>
  <si>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</si>
  <si>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</si>
  <si>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</si>
  <si>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</si>
  <si>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</si>
  <si>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</si>
  <si>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</si>
  <si>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</si>
  <si>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</si>
  <si>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</si>
  <si>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</si>
  <si>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</si>
  <si>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114957</t>
  </si>
  <si>
    <t>14957</t>
  </si>
  <si>
    <t>RIVOTRIL 0.5 MG</t>
  </si>
  <si>
    <t>TBL 50X0.5MG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</si>
  <si>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</si>
  <si>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</si>
  <si>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</si>
  <si>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</si>
  <si>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</si>
  <si>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</si>
  <si>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</si>
  <si>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</si>
  <si>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</si>
  <si>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</si>
  <si>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</si>
  <si>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</si>
  <si>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</si>
  <si>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</si>
  <si>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</si>
  <si>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131215</t>
  </si>
  <si>
    <t>31215</t>
  </si>
  <si>
    <t>TENSIOMIN</t>
  </si>
  <si>
    <t>TBL 30X25MG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</si>
  <si>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</si>
  <si>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</si>
  <si>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</si>
  <si>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</si>
  <si>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</si>
  <si>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</si>
  <si>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</si>
  <si>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</si>
  <si>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</si>
  <si>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</si>
  <si>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</si>
  <si>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</si>
  <si>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</si>
  <si>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</si>
  <si>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</si>
  <si>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</si>
  <si>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</si>
  <si>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</si>
  <si>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</si>
  <si>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</si>
  <si>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</si>
  <si>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</si>
  <si>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</si>
  <si>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158041</t>
  </si>
  <si>
    <t>58041</t>
  </si>
  <si>
    <t>BETALOC ZOK 200 MG</t>
  </si>
  <si>
    <t>POR TBL PRO 30X200MG</t>
  </si>
  <si>
    <t>184090</t>
  </si>
  <si>
    <t>84090</t>
  </si>
  <si>
    <t>DEXAMED</t>
  </si>
  <si>
    <t>INJ 10X2ML/8MG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</si>
  <si>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</si>
  <si>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</si>
  <si>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</si>
  <si>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</si>
  <si>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</si>
  <si>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</si>
  <si>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</si>
  <si>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</si>
  <si>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</si>
  <si>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</si>
  <si>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</si>
  <si>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</si>
  <si>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</si>
  <si>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</si>
  <si>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</si>
  <si>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</si>
  <si>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196635</t>
  </si>
  <si>
    <t>96635</t>
  </si>
  <si>
    <t>MAGNE B6</t>
  </si>
  <si>
    <t>DRG 50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</si>
  <si>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</si>
  <si>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</si>
  <si>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</si>
  <si>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</si>
  <si>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</si>
  <si>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</si>
  <si>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</si>
  <si>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</si>
  <si>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</si>
  <si>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</si>
  <si>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</si>
  <si>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</si>
  <si>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</si>
  <si>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</si>
  <si>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</si>
  <si>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</si>
  <si>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</si>
  <si>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</si>
  <si>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845008</t>
  </si>
  <si>
    <t>107806</t>
  </si>
  <si>
    <t>AESCIN-TEVA</t>
  </si>
  <si>
    <t>POR TBL FLM 30X20MG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</si>
  <si>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</si>
  <si>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</si>
  <si>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</si>
  <si>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</si>
  <si>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</si>
  <si>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</si>
  <si>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</si>
  <si>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</si>
  <si>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</si>
  <si>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</si>
  <si>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</si>
  <si>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</si>
  <si>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</si>
  <si>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</si>
  <si>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</si>
  <si>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905097</t>
  </si>
  <si>
    <t>158767</t>
  </si>
  <si>
    <t>DZ OCTENISEPT 250 ml</t>
  </si>
  <si>
    <t>sprej</t>
  </si>
  <si>
    <t>987464</t>
  </si>
  <si>
    <t>Menalind Professional čistící pěna 400ml</t>
  </si>
  <si>
    <t>100489</t>
  </si>
  <si>
    <t>489</t>
  </si>
  <si>
    <t>KANAVIT</t>
  </si>
  <si>
    <t>INJ 5X1ML/10MG</t>
  </si>
  <si>
    <t>100536</t>
  </si>
  <si>
    <t>536</t>
  </si>
  <si>
    <t>NORADRENALIN LECIVA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</si>
  <si>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</si>
  <si>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</si>
  <si>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</si>
  <si>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</si>
  <si>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</si>
  <si>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</si>
  <si>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</si>
  <si>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</si>
  <si>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109844</t>
  </si>
  <si>
    <t>9844</t>
  </si>
  <si>
    <t>DRG 50X6.5MG</t>
  </si>
  <si>
    <t>110086</t>
  </si>
  <si>
    <t>10086</t>
  </si>
  <si>
    <t>NEODOLPASSE</t>
  </si>
  <si>
    <t>INF 10X250ML</t>
  </si>
  <si>
    <t>117983</t>
  </si>
  <si>
    <t>17983</t>
  </si>
  <si>
    <t>OXYPHYLLIN</t>
  </si>
  <si>
    <t>TBL 50X100MG</t>
  </si>
  <si>
    <t>118305</t>
  </si>
  <si>
    <t>18305</t>
  </si>
  <si>
    <t>RINGERFUNDIN B.BRAUN</t>
  </si>
  <si>
    <t>INF SOL10X1000ML PE</t>
  </si>
  <si>
    <t>132272</t>
  </si>
  <si>
    <t>146257</t>
  </si>
  <si>
    <t>IMODIUM</t>
  </si>
  <si>
    <t>POR CPS DUR 8X2MG</t>
  </si>
  <si>
    <t>146991</t>
  </si>
  <si>
    <t>46991</t>
  </si>
  <si>
    <t>CPS 20X2MG</t>
  </si>
  <si>
    <t>155824</t>
  </si>
  <si>
    <t>55824</t>
  </si>
  <si>
    <t>INJ 5X5ML/2500MG</t>
  </si>
  <si>
    <t>196610</t>
  </si>
  <si>
    <t>96610</t>
  </si>
  <si>
    <t>APAURIN</t>
  </si>
  <si>
    <t>INJ 10X2ML/10MG</t>
  </si>
  <si>
    <t>702549</t>
  </si>
  <si>
    <t>Emspoma O 250g/hřejivá</t>
  </si>
  <si>
    <t>841541</t>
  </si>
  <si>
    <t>MENALIND Mycí emulze 500ml</t>
  </si>
  <si>
    <t>845329</t>
  </si>
  <si>
    <t>Biopron9 tob.60</t>
  </si>
  <si>
    <t>848802</t>
  </si>
  <si>
    <t>163138</t>
  </si>
  <si>
    <t>FLAVOBION</t>
  </si>
  <si>
    <t>POR TBL FLM 50X70MG</t>
  </si>
  <si>
    <t>849034</t>
  </si>
  <si>
    <t>Emspoma M 200ml/chladivá tuba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</si>
  <si>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</si>
  <si>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</si>
  <si>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</si>
  <si>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</si>
  <si>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</si>
  <si>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</si>
  <si>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</si>
  <si>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145274</t>
  </si>
  <si>
    <t>45274</t>
  </si>
  <si>
    <t>ENAP 10MG</t>
  </si>
  <si>
    <t>TBL 30X10MG</t>
  </si>
  <si>
    <t>100874</t>
  </si>
  <si>
    <t>874</t>
  </si>
  <si>
    <t>OPHTHALMO-AZULEN</t>
  </si>
  <si>
    <t>116445</t>
  </si>
  <si>
    <t>16445</t>
  </si>
  <si>
    <t>TEGRETOL CR 400</t>
  </si>
  <si>
    <t>TBL RET 30X400MG</t>
  </si>
  <si>
    <t>119757</t>
  </si>
  <si>
    <t>19757</t>
  </si>
  <si>
    <t>BELODERM</t>
  </si>
  <si>
    <t>DRM UNG1X30GM 0.05%</t>
  </si>
  <si>
    <t>841550</t>
  </si>
  <si>
    <t>Emspoma Z 300 ml/proti bolesti</t>
  </si>
  <si>
    <t>117172</t>
  </si>
  <si>
    <t>17172</t>
  </si>
  <si>
    <t>OLYNTH 0.05%</t>
  </si>
  <si>
    <t>NAS SPR SOL 1X10ML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</si>
  <si>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</si>
  <si>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</si>
  <si>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</si>
  <si>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</si>
  <si>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</si>
  <si>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</si>
  <si>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</si>
  <si>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</si>
  <si>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102360</t>
  </si>
  <si>
    <t>2360</t>
  </si>
  <si>
    <t>UBRETID</t>
  </si>
  <si>
    <t>112317</t>
  </si>
  <si>
    <t>12317</t>
  </si>
  <si>
    <t>TRANSMETIL 500MG TABLETY</t>
  </si>
  <si>
    <t>TBL ENT 10X500MG</t>
  </si>
  <si>
    <t>114929</t>
  </si>
  <si>
    <t>14929</t>
  </si>
  <si>
    <t>INHIBACE 5 MG</t>
  </si>
  <si>
    <t>POR TBL FLM 28X5MG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</si>
  <si>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</si>
  <si>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</si>
  <si>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</si>
  <si>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</si>
  <si>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</si>
  <si>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</si>
  <si>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</si>
  <si>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</si>
  <si>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176205</t>
  </si>
  <si>
    <t>180825</t>
  </si>
  <si>
    <t>HYDROCORTISON 10MG</t>
  </si>
  <si>
    <t>703722</t>
  </si>
  <si>
    <t>MENALIND Olejový spray na ochranu kůže</t>
  </si>
  <si>
    <t>777144</t>
  </si>
  <si>
    <t>Emspoma Z 500g/proti bolesti</t>
  </si>
  <si>
    <t>790011</t>
  </si>
  <si>
    <t>Emspoma M 500g/chladivá</t>
  </si>
  <si>
    <t>842056</t>
  </si>
  <si>
    <t>2426</t>
  </si>
  <si>
    <t>FENOLAX</t>
  </si>
  <si>
    <t>POR TBL ENT 30X5MG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</si>
  <si>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</si>
  <si>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</si>
  <si>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</si>
  <si>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</si>
  <si>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</si>
  <si>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</si>
  <si>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</si>
  <si>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</si>
  <si>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120401</t>
  </si>
  <si>
    <t>20401</t>
  </si>
  <si>
    <t>IBALGIN GEL 50G</t>
  </si>
  <si>
    <t>DRM GEL 1X50GM</t>
  </si>
  <si>
    <t>169743</t>
  </si>
  <si>
    <t>69743</t>
  </si>
  <si>
    <t>ARDEAOSMOSOL MA 15 (Mannitol)</t>
  </si>
  <si>
    <t>INF 1X80ML</t>
  </si>
  <si>
    <t>184325</t>
  </si>
  <si>
    <t>84325</t>
  </si>
  <si>
    <t>VIDISIC</t>
  </si>
  <si>
    <t>GEL OPH 1X10GM</t>
  </si>
  <si>
    <t>187299</t>
  </si>
  <si>
    <t>87299</t>
  </si>
  <si>
    <t>IMUNOR</t>
  </si>
  <si>
    <t>LYO 4X10MG</t>
  </si>
  <si>
    <t>199466</t>
  </si>
  <si>
    <t>BURONIL 25 MG</t>
  </si>
  <si>
    <t>POR TBL OBD 50X25MG</t>
  </si>
  <si>
    <t>131385</t>
  </si>
  <si>
    <t>31385</t>
  </si>
  <si>
    <t>TBL 30X12.5MG</t>
  </si>
  <si>
    <t>198169</t>
  </si>
  <si>
    <t>98169</t>
  </si>
  <si>
    <t>BUSCOPAN</t>
  </si>
  <si>
    <t>INJ 5X1ML/20MG</t>
  </si>
  <si>
    <t>930661</t>
  </si>
  <si>
    <t>KL AQUA PURIF. BAG IN BOX 5 l</t>
  </si>
  <si>
    <t>840155</t>
  </si>
  <si>
    <t>Vincentka nosní sprej  25ml (30ml)</t>
  </si>
  <si>
    <t>847962</t>
  </si>
  <si>
    <t>AESCIN 30mg tbl.60 VULM</t>
  </si>
  <si>
    <t>900493</t>
  </si>
  <si>
    <t>KL SUPP.BISACODYLI 0,01G  30KS</t>
  </si>
  <si>
    <t>702489</t>
  </si>
  <si>
    <t>Emspoma M 300ml/chladivá</t>
  </si>
  <si>
    <t>788943</t>
  </si>
  <si>
    <t>Dermo-chlorophyl spray 30g (Dr.Muller)</t>
  </si>
  <si>
    <t>920358</t>
  </si>
  <si>
    <t>KL SOL.BORGLYCEROLI 3% 200 G</t>
  </si>
  <si>
    <t>500355</t>
  </si>
  <si>
    <t>15879</t>
  </si>
  <si>
    <t>DZ BRAUNOL 250 ML</t>
  </si>
  <si>
    <t>846116</t>
  </si>
  <si>
    <t>125226</t>
  </si>
  <si>
    <t>NORETHISTERON ZENTIVA</t>
  </si>
  <si>
    <t>POR TBL NOB 30X5MG</t>
  </si>
  <si>
    <t>790012</t>
  </si>
  <si>
    <t>Emspoma O 500g/hřejivá</t>
  </si>
  <si>
    <t>187906</t>
  </si>
  <si>
    <t>87906</t>
  </si>
  <si>
    <t>KORYLAN</t>
  </si>
  <si>
    <t>TBL 10</t>
  </si>
  <si>
    <t>196620</t>
  </si>
  <si>
    <t>96620</t>
  </si>
  <si>
    <t>BISACODYL</t>
  </si>
  <si>
    <t>DRG 105X5MG</t>
  </si>
  <si>
    <t>843067</t>
  </si>
  <si>
    <t>KL SUPP.BISACODYLI 0,01G  40KS</t>
  </si>
  <si>
    <t>920359</t>
  </si>
  <si>
    <t>KL SOL.BORGLYCEROLI 3% 250 G</t>
  </si>
  <si>
    <t>380759</t>
  </si>
  <si>
    <t>169469</t>
  </si>
  <si>
    <t>OPSITE SPRAY 240 ML</t>
  </si>
  <si>
    <t>TRANSPARENTNÍ FILM</t>
  </si>
  <si>
    <t>194763</t>
  </si>
  <si>
    <t>94763</t>
  </si>
  <si>
    <t>NALOXONE POLFA</t>
  </si>
  <si>
    <t>INJ 10X1ML/0.4MG</t>
  </si>
  <si>
    <t>121856</t>
  </si>
  <si>
    <t>21856</t>
  </si>
  <si>
    <t>CORYOL 3.125</t>
  </si>
  <si>
    <t>PORTBLNOB30X3.125MG</t>
  </si>
  <si>
    <t>845908</t>
  </si>
  <si>
    <t>122520</t>
  </si>
  <si>
    <t>SEPTONEX</t>
  </si>
  <si>
    <t>DRM. SPR. SOL. 1x100ml</t>
  </si>
  <si>
    <t>163754</t>
  </si>
  <si>
    <t>NEUROTOP RETARD 300</t>
  </si>
  <si>
    <t>POR TBL PRO 50X300MG</t>
  </si>
  <si>
    <t>842936</t>
  </si>
  <si>
    <t>MENALIND Ošetřující šampon 500ml</t>
  </si>
  <si>
    <t>58159</t>
  </si>
  <si>
    <t>SANORIN 1 PM</t>
  </si>
  <si>
    <t>107678</t>
  </si>
  <si>
    <t>KALIUMCHLORID 7.45% BRAUN</t>
  </si>
  <si>
    <t>INF CNC SOL 20X20ML</t>
  </si>
  <si>
    <t>176954</t>
  </si>
  <si>
    <t>ALGIFEN NEO</t>
  </si>
  <si>
    <t>POR GTT SOL 1X50ML</t>
  </si>
  <si>
    <t>200863</t>
  </si>
  <si>
    <t>OPH GTT SOL 1X10ML PLAST</t>
  </si>
  <si>
    <t>202701</t>
  </si>
  <si>
    <t>POR TBL ENT 90X20MG</t>
  </si>
  <si>
    <t>202924</t>
  </si>
  <si>
    <t>POR TBL FLM 10X250MG</t>
  </si>
  <si>
    <t>23987</t>
  </si>
  <si>
    <t>DZ OCTENISEPT drm. sol. 250 ml</t>
  </si>
  <si>
    <t>DRM SOL 1X250ML</t>
  </si>
  <si>
    <t>901176</t>
  </si>
  <si>
    <t>IR AC.BORICI AQ.OPHTAL.50 ML</t>
  </si>
  <si>
    <t>IR OČNI VODA 50 ml</t>
  </si>
  <si>
    <t>183017</t>
  </si>
  <si>
    <t>BRUFEN 400 MG ŠUMIVÉ GRANULE</t>
  </si>
  <si>
    <t>POR GRA EFF 20X400MG</t>
  </si>
  <si>
    <t>203954</t>
  </si>
  <si>
    <t>BISEPTOL 480</t>
  </si>
  <si>
    <t>POR TBL NOB 28X480MG</t>
  </si>
  <si>
    <t>P</t>
  </si>
  <si>
    <t>49115</t>
  </si>
  <si>
    <t>POR TBL ENT 100X20MG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</si>
  <si>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</si>
  <si>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</si>
  <si>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</si>
  <si>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</si>
  <si>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</si>
  <si>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</si>
  <si>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</si>
  <si>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</si>
  <si>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115316</t>
  </si>
  <si>
    <t>15316</t>
  </si>
  <si>
    <t>LOZAP H</t>
  </si>
  <si>
    <t>POR TBL FLM 30</t>
  </si>
  <si>
    <t>117433</t>
  </si>
  <si>
    <t>17433</t>
  </si>
  <si>
    <t>CITALEC 20 ZENTIVA</t>
  </si>
  <si>
    <t>POR TBL FLM 60X20MG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</si>
  <si>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</si>
  <si>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</si>
  <si>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</si>
  <si>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</si>
  <si>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</si>
  <si>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</si>
  <si>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</si>
  <si>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</si>
  <si>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</si>
  <si>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</si>
  <si>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</si>
  <si>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</si>
  <si>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149113</t>
  </si>
  <si>
    <t>49113</t>
  </si>
  <si>
    <t>POR TBL ENT 28X20MG</t>
  </si>
  <si>
    <t>154316</t>
  </si>
  <si>
    <t>54316</t>
  </si>
  <si>
    <t>FRAXIPARIN MULTI</t>
  </si>
  <si>
    <t>INJ 10X5ML/47.5KU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</si>
  <si>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</si>
  <si>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</si>
  <si>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</si>
  <si>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</si>
  <si>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</si>
  <si>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</si>
  <si>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</si>
  <si>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166029</t>
  </si>
  <si>
    <t>66029</t>
  </si>
  <si>
    <t>ZODAC</t>
  </si>
  <si>
    <t>TBL OBD 10X10MG</t>
  </si>
  <si>
    <t>166030</t>
  </si>
  <si>
    <t>66030</t>
  </si>
  <si>
    <t>TBL OBD 30X10MG</t>
  </si>
  <si>
    <t>191280</t>
  </si>
  <si>
    <t>91280</t>
  </si>
  <si>
    <t>RANITAL</t>
  </si>
  <si>
    <t>TBL 30X150MG</t>
  </si>
  <si>
    <t>193969</t>
  </si>
  <si>
    <t>93969</t>
  </si>
  <si>
    <t>INJ 5X2ML/50MG</t>
  </si>
  <si>
    <t>196977</t>
  </si>
  <si>
    <t>96977</t>
  </si>
  <si>
    <t>XANAX</t>
  </si>
  <si>
    <t>TBL 30X1MG</t>
  </si>
  <si>
    <t>846338</t>
  </si>
  <si>
    <t>122685</t>
  </si>
  <si>
    <t>PRESTARIUM NEO COMBI 5mg/1,25mg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</si>
  <si>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</si>
  <si>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</si>
  <si>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</si>
  <si>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</si>
  <si>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</si>
  <si>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</si>
  <si>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</si>
  <si>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</si>
  <si>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</si>
  <si>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</si>
  <si>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</si>
  <si>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</si>
  <si>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</si>
  <si>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</si>
  <si>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</si>
  <si>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192587</t>
  </si>
  <si>
    <t>92587</t>
  </si>
  <si>
    <t>DEPAKINE CHRONO 500MG(PULENE)</t>
  </si>
  <si>
    <t>TBL RET 30X500MG</t>
  </si>
  <si>
    <t>846340</t>
  </si>
  <si>
    <t>122690</t>
  </si>
  <si>
    <t>POR TBL FLM 90</t>
  </si>
  <si>
    <t>848947</t>
  </si>
  <si>
    <t>135928</t>
  </si>
  <si>
    <t>ESOPREX 10 MG</t>
  </si>
  <si>
    <t>POR TBL FLM 30X10MG</t>
  </si>
  <si>
    <t>117431</t>
  </si>
  <si>
    <t>17431</t>
  </si>
  <si>
    <t>POR TBL FLM30X20MG</t>
  </si>
  <si>
    <t>192034</t>
  </si>
  <si>
    <t>92034</t>
  </si>
  <si>
    <t>DEPAKINE CHRONO 300</t>
  </si>
  <si>
    <t>TBL RET 100X300MG</t>
  </si>
  <si>
    <t>850148</t>
  </si>
  <si>
    <t>115590</t>
  </si>
  <si>
    <t>MEDORAM PLUS H 5/25 MG</t>
  </si>
  <si>
    <t>POR TBL NOB 30</t>
  </si>
  <si>
    <t>191922</t>
  </si>
  <si>
    <t>SIOFOR 1000</t>
  </si>
  <si>
    <t>POR TBL FLM 60X1000MG</t>
  </si>
  <si>
    <t>24550</t>
  </si>
  <si>
    <t>ONDANSETRON KABI 2 MG/ML</t>
  </si>
  <si>
    <t>INJ SOL 5X4ML</t>
  </si>
  <si>
    <t>214427</t>
  </si>
  <si>
    <t>50113013</t>
  </si>
  <si>
    <t>108807</t>
  </si>
  <si>
    <t>8807</t>
  </si>
  <si>
    <t>DALACIN C PHOSPHATE</t>
  </si>
  <si>
    <t>INJ 1X4ML 600MG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</si>
  <si>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</si>
  <si>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</si>
  <si>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</si>
  <si>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</si>
  <si>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</si>
  <si>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</si>
  <si>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</si>
  <si>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103377</t>
  </si>
  <si>
    <t>3377</t>
  </si>
  <si>
    <t>TBL 20X480MG</t>
  </si>
  <si>
    <t>106264</t>
  </si>
  <si>
    <t>6264</t>
  </si>
  <si>
    <t>SUMETROLIM</t>
  </si>
  <si>
    <t>147727</t>
  </si>
  <si>
    <t>47727</t>
  </si>
  <si>
    <t>ZINNAT 500 MG</t>
  </si>
  <si>
    <t>TBL OBD 10X500MG</t>
  </si>
  <si>
    <t>153202</t>
  </si>
  <si>
    <t>53202</t>
  </si>
  <si>
    <t>CIPHIN 500</t>
  </si>
  <si>
    <t>193922</t>
  </si>
  <si>
    <t>93922</t>
  </si>
  <si>
    <t>BENEMICIN 300 MG</t>
  </si>
  <si>
    <t>CPS 100X300MG</t>
  </si>
  <si>
    <t>844576</t>
  </si>
  <si>
    <t>100339</t>
  </si>
  <si>
    <t>DALACIN C 300 MG</t>
  </si>
  <si>
    <t>POR CPS DUR 16X300MG</t>
  </si>
  <si>
    <t>147725</t>
  </si>
  <si>
    <t>47725</t>
  </si>
  <si>
    <t>ZINNAT 250 MG</t>
  </si>
  <si>
    <t>TBL OBD 10X250MG</t>
  </si>
  <si>
    <t>148261</t>
  </si>
  <si>
    <t>48261</t>
  </si>
  <si>
    <t>PLV ADS 1X20GM</t>
  </si>
  <si>
    <t>148262</t>
  </si>
  <si>
    <t>48262</t>
  </si>
  <si>
    <t>PLV ADS 1X5GM</t>
  </si>
  <si>
    <t>100707</t>
  </si>
  <si>
    <t>707</t>
  </si>
  <si>
    <t>FUCIDIN H</t>
  </si>
  <si>
    <t>DRM CRM 1X15GM</t>
  </si>
  <si>
    <t>101077</t>
  </si>
  <si>
    <t>1077</t>
  </si>
  <si>
    <t>OPHTHALMO-FRAMYKOIN COMPOSITUM</t>
  </si>
  <si>
    <t>186264</t>
  </si>
  <si>
    <t>86264</t>
  </si>
  <si>
    <t>TOBREX</t>
  </si>
  <si>
    <t>GTT OPH 5ML 3MG/1ML</t>
  </si>
  <si>
    <t>191291</t>
  </si>
  <si>
    <t>91291</t>
  </si>
  <si>
    <t>SIR 100ML 240MG/5ML</t>
  </si>
  <si>
    <t>153189</t>
  </si>
  <si>
    <t>53189</t>
  </si>
  <si>
    <t>KLACID SR</t>
  </si>
  <si>
    <t>TBL RET 7X500MG</t>
  </si>
  <si>
    <t>162187</t>
  </si>
  <si>
    <t>CIPROFLOXACIN KABI 400 MG/200 ML INFUZNÍ ROZTOK</t>
  </si>
  <si>
    <t>INF SOL 10X400MG/200ML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</si>
  <si>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</si>
  <si>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</si>
  <si>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</si>
  <si>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</si>
  <si>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</si>
  <si>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</si>
  <si>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</si>
  <si>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</si>
  <si>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</si>
  <si>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</si>
  <si>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</si>
  <si>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</si>
  <si>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</si>
  <si>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</si>
  <si>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</si>
  <si>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</si>
  <si>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</si>
  <si>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</si>
  <si>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</si>
  <si>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</si>
  <si>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</si>
  <si>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</si>
  <si>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121240</t>
  </si>
  <si>
    <t>CEFTRIAXON KABI 2 G</t>
  </si>
  <si>
    <t>INF PLV SOL 10X2GM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</si>
  <si>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</si>
  <si>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</si>
  <si>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</si>
  <si>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</si>
  <si>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</si>
  <si>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</si>
  <si>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</si>
  <si>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</si>
  <si>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</si>
  <si>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</si>
  <si>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</si>
  <si>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</si>
  <si>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</si>
  <si>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</si>
  <si>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</si>
  <si>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</si>
  <si>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</si>
  <si>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</si>
  <si>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</si>
  <si>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</si>
  <si>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116896</t>
  </si>
  <si>
    <t>16896</t>
  </si>
  <si>
    <t>IMAZOL PLUS</t>
  </si>
  <si>
    <t>DRM CRM 1X30GM</t>
  </si>
  <si>
    <t>50113008</t>
  </si>
  <si>
    <t>0062464</t>
  </si>
  <si>
    <t>Haemocomplettan P 1000mg</t>
  </si>
  <si>
    <t>845376</t>
  </si>
  <si>
    <t>107641</t>
  </si>
  <si>
    <t>MIRTAZAPIN SANDOZ 30 MG</t>
  </si>
  <si>
    <t>POR TBL FLM 30X30MG</t>
  </si>
  <si>
    <t>136083</t>
  </si>
  <si>
    <t>AMPICILLIN AND SULBACTAM IBI 1 G + 500 MG PRÁŠEK P</t>
  </si>
  <si>
    <t>INJ PLV SOL 10X1G+500MG/LAH</t>
  </si>
  <si>
    <t>849268</t>
  </si>
  <si>
    <t>126623</t>
  </si>
  <si>
    <t>BETAHISTIN-RATIOPHARM 24 MG</t>
  </si>
  <si>
    <t>POR TBL NOB 60X24MG</t>
  </si>
  <si>
    <t>51367</t>
  </si>
  <si>
    <t>INF SOL 10X250MLPELAH</t>
  </si>
  <si>
    <t>100269</t>
  </si>
  <si>
    <t>269</t>
  </si>
  <si>
    <t>PREDNISON 5 LECIVA</t>
  </si>
  <si>
    <t>100527</t>
  </si>
  <si>
    <t>527</t>
  </si>
  <si>
    <t>NATRIUM SALICYLICUM BIOTIKA</t>
  </si>
  <si>
    <t>INJ 10X10ML 10%</t>
  </si>
  <si>
    <t>102592</t>
  </si>
  <si>
    <t>2592</t>
  </si>
  <si>
    <t>MILURIT</t>
  </si>
  <si>
    <t>103550</t>
  </si>
  <si>
    <t>3550</t>
  </si>
  <si>
    <t>VEROSPIRON</t>
  </si>
  <si>
    <t>TBL 20X25MG</t>
  </si>
  <si>
    <t>110151</t>
  </si>
  <si>
    <t>10151</t>
  </si>
  <si>
    <t>LOPERON CPS</t>
  </si>
  <si>
    <t>POR CPS DUR 10X2MG</t>
  </si>
  <si>
    <t>112894</t>
  </si>
  <si>
    <t>12894</t>
  </si>
  <si>
    <t>GRA 15X100MG(SACKY)</t>
  </si>
  <si>
    <t>114937</t>
  </si>
  <si>
    <t>14937</t>
  </si>
  <si>
    <t>ROCALTROL 0.25 MCG</t>
  </si>
  <si>
    <t>POR CPSMOL30X0.25RG</t>
  </si>
  <si>
    <t>115900</t>
  </si>
  <si>
    <t>15900</t>
  </si>
  <si>
    <t>FORADIL</t>
  </si>
  <si>
    <t>INH PLV CPS 60X12RG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</si>
  <si>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</si>
  <si>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</si>
  <si>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</si>
  <si>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</si>
  <si>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</si>
  <si>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</si>
  <si>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</si>
  <si>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132225</t>
  </si>
  <si>
    <t>32225</t>
  </si>
  <si>
    <t>BETALOC ZOK 25 MG</t>
  </si>
  <si>
    <t>TBL RET 28X25MG</t>
  </si>
  <si>
    <t>147478</t>
  </si>
  <si>
    <t>47478</t>
  </si>
  <si>
    <t>LORADUR MITE</t>
  </si>
  <si>
    <t>POR TBL NOB 50</t>
  </si>
  <si>
    <t>158249</t>
  </si>
  <si>
    <t>58249</t>
  </si>
  <si>
    <t>GUAJACURAN « 5 % INJ</t>
  </si>
  <si>
    <t>162316</t>
  </si>
  <si>
    <t>62316</t>
  </si>
  <si>
    <t>BETADINE - zelená</t>
  </si>
  <si>
    <t>LIQ 1X120ML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</si>
  <si>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</si>
  <si>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</si>
  <si>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</si>
  <si>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</si>
  <si>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</si>
  <si>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</si>
  <si>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</si>
  <si>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</si>
  <si>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</si>
  <si>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</si>
  <si>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</si>
  <si>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</si>
  <si>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</si>
  <si>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</si>
  <si>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</si>
  <si>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</si>
  <si>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</si>
  <si>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</si>
  <si>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</si>
  <si>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</si>
  <si>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184360</t>
  </si>
  <si>
    <t>84360</t>
  </si>
  <si>
    <t>TENAXUM</t>
  </si>
  <si>
    <t>187076</t>
  </si>
  <si>
    <t>87076</t>
  </si>
  <si>
    <t>ERDOMED 300MG</t>
  </si>
  <si>
    <t>CPS 20X300MG</t>
  </si>
  <si>
    <t>188219</t>
  </si>
  <si>
    <t>88219</t>
  </si>
  <si>
    <t>TBL 30X3MG</t>
  </si>
  <si>
    <t>189212</t>
  </si>
  <si>
    <t>89212</t>
  </si>
  <si>
    <t>INJECTIO PROCAIN.CHLOR.0.2% ARD</t>
  </si>
  <si>
    <t>INJ 1X200ML 0.2%</t>
  </si>
  <si>
    <t>193105</t>
  </si>
  <si>
    <t>93105</t>
  </si>
  <si>
    <t>INJ 50X2ML/10MG</t>
  </si>
  <si>
    <t>193582</t>
  </si>
  <si>
    <t>93582</t>
  </si>
  <si>
    <t>ANACID 5ML</t>
  </si>
  <si>
    <t>SUS 30X5ML</t>
  </si>
  <si>
    <t>194959</t>
  </si>
  <si>
    <t>94959</t>
  </si>
  <si>
    <t>ACCUPRO 10</t>
  </si>
  <si>
    <t>197522</t>
  </si>
  <si>
    <t>97522</t>
  </si>
  <si>
    <t>DETRALEX</t>
  </si>
  <si>
    <t>TBL OBD 30</t>
  </si>
  <si>
    <t>199295</t>
  </si>
  <si>
    <t>99295</t>
  </si>
  <si>
    <t>ANOPYRIN 100MG</t>
  </si>
  <si>
    <t>TBL 20X100MG</t>
  </si>
  <si>
    <t>395997</t>
  </si>
  <si>
    <t>DZ SOFTASEPT N BEZBARVÝ 250 ml</t>
  </si>
  <si>
    <t>841059</t>
  </si>
  <si>
    <t>Indulona olivová ung.100g</t>
  </si>
  <si>
    <t>844960</t>
  </si>
  <si>
    <t>125114</t>
  </si>
  <si>
    <t>TBL 60X100 MG</t>
  </si>
  <si>
    <t>846341</t>
  </si>
  <si>
    <t>Indulona Heřmánková</t>
  </si>
  <si>
    <t>1x100g</t>
  </si>
  <si>
    <t>847488</t>
  </si>
  <si>
    <t>107869</t>
  </si>
  <si>
    <t>APO-ALLOPURINOL</t>
  </si>
  <si>
    <t>POR TBL NOB 100X100MG</t>
  </si>
  <si>
    <t>847974</t>
  </si>
  <si>
    <t>125525</t>
  </si>
  <si>
    <t>POR TBL FLM 30X400MG</t>
  </si>
  <si>
    <t>848866</t>
  </si>
  <si>
    <t>119654</t>
  </si>
  <si>
    <t>POR TBL FLM 100X100MG</t>
  </si>
  <si>
    <t>849713</t>
  </si>
  <si>
    <t>125046</t>
  </si>
  <si>
    <t>APO-AMLO 10</t>
  </si>
  <si>
    <t>POR TBL NOB 30X10MG</t>
  </si>
  <si>
    <t>849941</t>
  </si>
  <si>
    <t>162142</t>
  </si>
  <si>
    <t>POR TBL NOB 24X500MG</t>
  </si>
  <si>
    <t>850642</t>
  </si>
  <si>
    <t>169673</t>
  </si>
  <si>
    <t>CALTRATE PLUS</t>
  </si>
  <si>
    <t>988466</t>
  </si>
  <si>
    <t>NO-SPA</t>
  </si>
  <si>
    <t>POR TBL NOB 24X40MG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</si>
  <si>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</si>
  <si>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</si>
  <si>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</si>
  <si>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</si>
  <si>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</si>
  <si>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</si>
  <si>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</si>
  <si>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</si>
  <si>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104336</t>
  </si>
  <si>
    <t>4336</t>
  </si>
  <si>
    <t>CILKANOL</t>
  </si>
  <si>
    <t>CPS 30X300MG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</si>
  <si>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</si>
  <si>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</si>
  <si>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</si>
  <si>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</si>
  <si>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</si>
  <si>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</si>
  <si>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</si>
  <si>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</si>
  <si>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117162</t>
  </si>
  <si>
    <t>17162</t>
  </si>
  <si>
    <t>SPASMED 15</t>
  </si>
  <si>
    <t>POR TBL FLM 30X15MG</t>
  </si>
  <si>
    <t>128216</t>
  </si>
  <si>
    <t>28216</t>
  </si>
  <si>
    <t>LYRICA 75 MG</t>
  </si>
  <si>
    <t>POR CPSDUR14X75MG</t>
  </si>
  <si>
    <t>154094</t>
  </si>
  <si>
    <t>54094</t>
  </si>
  <si>
    <t>TRITTICO AC 75</t>
  </si>
  <si>
    <t>TBL RET 30X75MG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</si>
  <si>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</si>
  <si>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</si>
  <si>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</si>
  <si>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</si>
  <si>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</si>
  <si>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</si>
  <si>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</si>
  <si>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</si>
  <si>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193124</t>
  </si>
  <si>
    <t>93124</t>
  </si>
  <si>
    <t>FAKTU</t>
  </si>
  <si>
    <t>UNG 1X20GM</t>
  </si>
  <si>
    <t>193724</t>
  </si>
  <si>
    <t>93724</t>
  </si>
  <si>
    <t>INDOMETACIN 100 BERLIN-CHEMIE</t>
  </si>
  <si>
    <t>SUP 10X100MG</t>
  </si>
  <si>
    <t>849276</t>
  </si>
  <si>
    <t>155875</t>
  </si>
  <si>
    <t>TRENTAL</t>
  </si>
  <si>
    <t>INF SOL 5X5ML/100MG</t>
  </si>
  <si>
    <t>900240</t>
  </si>
  <si>
    <t>DZ TRIXO LIND 500ML</t>
  </si>
  <si>
    <t>841498</t>
  </si>
  <si>
    <t>Carbosorb tbl.20-blistr</t>
  </si>
  <si>
    <t>111106</t>
  </si>
  <si>
    <t>11106</t>
  </si>
  <si>
    <t>OXYCONTIN 40 MG</t>
  </si>
  <si>
    <t>POR TBL PRO 30X40MG</t>
  </si>
  <si>
    <t>115506</t>
  </si>
  <si>
    <t>15506</t>
  </si>
  <si>
    <t>OTRIVIN 1 PM</t>
  </si>
  <si>
    <t>GTT NAS 1X10ML</t>
  </si>
  <si>
    <t>176432</t>
  </si>
  <si>
    <t>76432</t>
  </si>
  <si>
    <t>UROLOGICKÁ ČAJOVÁ SMĚS</t>
  </si>
  <si>
    <t>SPC 20X1.5GM(SACKY)</t>
  </si>
  <si>
    <t>185060</t>
  </si>
  <si>
    <t>85060</t>
  </si>
  <si>
    <t>ATARAX</t>
  </si>
  <si>
    <t>TBL OBD 25X25MG</t>
  </si>
  <si>
    <t>192489</t>
  </si>
  <si>
    <t>92489</t>
  </si>
  <si>
    <t>YAL</t>
  </si>
  <si>
    <t>SOL 10X67.5ML</t>
  </si>
  <si>
    <t>194234</t>
  </si>
  <si>
    <t>94234</t>
  </si>
  <si>
    <t>GUAJACURAN</t>
  </si>
  <si>
    <t>DRG 30X200MG-BLISTR</t>
  </si>
  <si>
    <t>845265</t>
  </si>
  <si>
    <t>107935</t>
  </si>
  <si>
    <t>GLYVENOL 400</t>
  </si>
  <si>
    <t>POR CPS MOL 60X400MG</t>
  </si>
  <si>
    <t>104178</t>
  </si>
  <si>
    <t>4178</t>
  </si>
  <si>
    <t>TRIAMCINOLON E LECIVA</t>
  </si>
  <si>
    <t>113703</t>
  </si>
  <si>
    <t>13703</t>
  </si>
  <si>
    <t>ZOVIRAX 200 MG</t>
  </si>
  <si>
    <t>POR TBL NOB25X200MG</t>
  </si>
  <si>
    <t>147712</t>
  </si>
  <si>
    <t>47712</t>
  </si>
  <si>
    <t>SALAZOPYRIN EN</t>
  </si>
  <si>
    <t>POR TBLENT100X500MG</t>
  </si>
  <si>
    <t>187167</t>
  </si>
  <si>
    <t>87167</t>
  </si>
  <si>
    <t>AMITRIPTYLIN SLOVAKOFARMA</t>
  </si>
  <si>
    <t>TBL OBD 50X28.3MG</t>
  </si>
  <si>
    <t>900881</t>
  </si>
  <si>
    <t>KL BALS.VISNEVSKI 100G</t>
  </si>
  <si>
    <t>114808</t>
  </si>
  <si>
    <t>14808</t>
  </si>
  <si>
    <t>COAXIL</t>
  </si>
  <si>
    <t>TBL OBD 90X12.5MG</t>
  </si>
  <si>
    <t>140274</t>
  </si>
  <si>
    <t>40274</t>
  </si>
  <si>
    <t>BACLOFEN</t>
  </si>
  <si>
    <t>TBL 50X10MG</t>
  </si>
  <si>
    <t>198791</t>
  </si>
  <si>
    <t>98791</t>
  </si>
  <si>
    <t>DEPREX LÉČIVA</t>
  </si>
  <si>
    <t>POR CPS DUR 30X20MG</t>
  </si>
  <si>
    <t>86148</t>
  </si>
  <si>
    <t>AUGMENTIN 625 MG</t>
  </si>
  <si>
    <t>POR TBL FLM 21X625MG+SÁ</t>
  </si>
  <si>
    <t>141824</t>
  </si>
  <si>
    <t>41824</t>
  </si>
  <si>
    <t>DHC CONTINUS 60 MG</t>
  </si>
  <si>
    <t>PORTBLRET60X60MG B</t>
  </si>
  <si>
    <t>155911</t>
  </si>
  <si>
    <t>55911</t>
  </si>
  <si>
    <t>PEROXID VODÍKU 3% COO</t>
  </si>
  <si>
    <t>DRM SOL 1X100ML 3%</t>
  </si>
  <si>
    <t>380758</t>
  </si>
  <si>
    <t>80758</t>
  </si>
  <si>
    <t>OPSITE SPRAY 100 ML TRANSPARENT</t>
  </si>
  <si>
    <t>NI FILM PRO KRYTI R</t>
  </si>
  <si>
    <t>798827</t>
  </si>
  <si>
    <t>Dermo-chlorophyl gel 50ml (Dr.Muller)</t>
  </si>
  <si>
    <t>126324</t>
  </si>
  <si>
    <t>26324</t>
  </si>
  <si>
    <t>AERIUS</t>
  </si>
  <si>
    <t>POR TBL FLM 10X5MG</t>
  </si>
  <si>
    <t>130229</t>
  </si>
  <si>
    <t>30229</t>
  </si>
  <si>
    <t>PARALEN PLUS</t>
  </si>
  <si>
    <t>TBL OBD 24</t>
  </si>
  <si>
    <t>130521</t>
  </si>
  <si>
    <t>30521</t>
  </si>
  <si>
    <t>ZIBOR 2500 IU</t>
  </si>
  <si>
    <t>INJ SOL 10X0.2ML</t>
  </si>
  <si>
    <t>130526</t>
  </si>
  <si>
    <t>30526</t>
  </si>
  <si>
    <t>ZIBOR 3500 IU</t>
  </si>
  <si>
    <t>396473</t>
  </si>
  <si>
    <t>99130</t>
  </si>
  <si>
    <t>ARDEAOSMOSOL MA 20 (Mannitol)</t>
  </si>
  <si>
    <t>INF 1X100 ML</t>
  </si>
  <si>
    <t>146475</t>
  </si>
  <si>
    <t>46475</t>
  </si>
  <si>
    <t>DILCEREN PRO INFUSIONE</t>
  </si>
  <si>
    <t>INF 1X50ML/10MG</t>
  </si>
  <si>
    <t>188860</t>
  </si>
  <si>
    <t>154078</t>
  </si>
  <si>
    <t>NIMOTOP S</t>
  </si>
  <si>
    <t>POR TBL FLM 100X30MG</t>
  </si>
  <si>
    <t>100812</t>
  </si>
  <si>
    <t>812</t>
  </si>
  <si>
    <t>SANORIN</t>
  </si>
  <si>
    <t>LIQ 10ML 0.1%</t>
  </si>
  <si>
    <t>900007</t>
  </si>
  <si>
    <t>KL SOL.HYD.PEROX.3% 100G</t>
  </si>
  <si>
    <t>920362</t>
  </si>
  <si>
    <t>KL SOL.BORGLYCEROLI 3% 1000 G</t>
  </si>
  <si>
    <t>143996</t>
  </si>
  <si>
    <t>43996</t>
  </si>
  <si>
    <t>BROMHEXIN 8 KM KAPKY</t>
  </si>
  <si>
    <t>GTT 1X50ML 8MG/ML</t>
  </si>
  <si>
    <t>112895</t>
  </si>
  <si>
    <t>12895</t>
  </si>
  <si>
    <t>POR GRA SOL30SÁČKŮ</t>
  </si>
  <si>
    <t>501029</t>
  </si>
  <si>
    <t>Diamox inj.sicc.1x500mg</t>
  </si>
  <si>
    <t>12026</t>
  </si>
  <si>
    <t>GLIMEPIRID SANDOZ 1 MG TABLETY</t>
  </si>
  <si>
    <t>POR TBL NOB 30X1MG</t>
  </si>
  <si>
    <t>158893</t>
  </si>
  <si>
    <t>58893</t>
  </si>
  <si>
    <t>XALATAN</t>
  </si>
  <si>
    <t>GTT OPH 1X2.5ML</t>
  </si>
  <si>
    <t>164738</t>
  </si>
  <si>
    <t>VENDAL RETARD 100 MG</t>
  </si>
  <si>
    <t>POR TBL PRO 30X100MG</t>
  </si>
  <si>
    <t>198054</t>
  </si>
  <si>
    <t>SANVAL 10 MG</t>
  </si>
  <si>
    <t>POR TBL FLM 20X10MG</t>
  </si>
  <si>
    <t>201452</t>
  </si>
  <si>
    <t>OPHTAL</t>
  </si>
  <si>
    <t>OPH AQA 4X25ML PLAST</t>
  </si>
  <si>
    <t>190968</t>
  </si>
  <si>
    <t>TRIPLIXAM 10 MG/2,5 MG/5 MG</t>
  </si>
  <si>
    <t>190973</t>
  </si>
  <si>
    <t>TRIPLIXAM 10 MG/2,5 MG/10 MG</t>
  </si>
  <si>
    <t>988837</t>
  </si>
  <si>
    <t>Calcium pantothenicum krém Generica  30g</t>
  </si>
  <si>
    <t>844041</t>
  </si>
  <si>
    <t>Emspoma U základní 300g/bílá</t>
  </si>
  <si>
    <t>206521</t>
  </si>
  <si>
    <t>TONANDA 8 MG/10 MG/2,5 MG</t>
  </si>
  <si>
    <t>191728</t>
  </si>
  <si>
    <t>BIOFENAC 100 MG PRÁŠEK PRO PŘÍPRAVU PERORÁLNÍHO RO</t>
  </si>
  <si>
    <t>POR PLV SOL 20X100MG</t>
  </si>
  <si>
    <t>86023</t>
  </si>
  <si>
    <t>TALVOSILEN FORTE</t>
  </si>
  <si>
    <t>POR CPS DUR 20</t>
  </si>
  <si>
    <t>110252</t>
  </si>
  <si>
    <t>10252</t>
  </si>
  <si>
    <t>CAVINTON FORTE</t>
  </si>
  <si>
    <t>114439</t>
  </si>
  <si>
    <t>14439</t>
  </si>
  <si>
    <t>FOKUSIN</t>
  </si>
  <si>
    <t>POR CPS RDR30X0.4MG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</si>
  <si>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</si>
  <si>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</si>
  <si>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</si>
  <si>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</si>
  <si>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</si>
  <si>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</si>
  <si>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</si>
  <si>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</si>
  <si>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</si>
  <si>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</si>
  <si>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</si>
  <si>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</si>
  <si>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</si>
  <si>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</si>
  <si>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</si>
  <si>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</si>
  <si>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</si>
  <si>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</si>
  <si>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POR TBL NOB 100X100RG II</t>
  </si>
  <si>
    <t>149909</t>
  </si>
  <si>
    <t>49909</t>
  </si>
  <si>
    <t>LOKREN 20 MG</t>
  </si>
  <si>
    <t>POR TBL FLM 28X20MG</t>
  </si>
  <si>
    <t>156981</t>
  </si>
  <si>
    <t>56981</t>
  </si>
  <si>
    <t>TRITACE 5</t>
  </si>
  <si>
    <t>TBL 30X5MG</t>
  </si>
  <si>
    <t>159808</t>
  </si>
  <si>
    <t>59808</t>
  </si>
  <si>
    <t>FRAXIPARINE FORTE</t>
  </si>
  <si>
    <t>INJ 10X0.8ML/15.2KU</t>
  </si>
  <si>
    <t>159810</t>
  </si>
  <si>
    <t>59810</t>
  </si>
  <si>
    <t>INJ SOL 10X1.0ML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</si>
  <si>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</si>
  <si>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</si>
  <si>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</si>
  <si>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</si>
  <si>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</si>
  <si>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</si>
  <si>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</si>
  <si>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</si>
  <si>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</si>
  <si>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</si>
  <si>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TBL 30X0.25MG</t>
  </si>
  <si>
    <t>193013</t>
  </si>
  <si>
    <t>93013</t>
  </si>
  <si>
    <t>SORTIS 10MG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</si>
  <si>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</si>
  <si>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</si>
  <si>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</si>
  <si>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</si>
  <si>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</si>
  <si>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</si>
  <si>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</si>
  <si>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</si>
  <si>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</si>
  <si>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</si>
  <si>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</si>
  <si>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</si>
  <si>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</si>
  <si>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</si>
  <si>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</si>
  <si>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849059</t>
  </si>
  <si>
    <t>107885</t>
  </si>
  <si>
    <t>APO-SERTRAL 50</t>
  </si>
  <si>
    <t>POR CPS DUR 30X50MG</t>
  </si>
  <si>
    <t>850124</t>
  </si>
  <si>
    <t>125082</t>
  </si>
  <si>
    <t>APO-SIMVA 20</t>
  </si>
  <si>
    <t>113281</t>
  </si>
  <si>
    <t>13281</t>
  </si>
  <si>
    <t>RECOXA 15</t>
  </si>
  <si>
    <t>POR TBL NOB20X15MG</t>
  </si>
  <si>
    <t>116923</t>
  </si>
  <si>
    <t>16923</t>
  </si>
  <si>
    <t>MOXOSTAD 0.3 MG</t>
  </si>
  <si>
    <t>POR TBL FLM30X0.3MG</t>
  </si>
  <si>
    <t>142546</t>
  </si>
  <si>
    <t>42546</t>
  </si>
  <si>
    <t>POR SIR 1X200ML</t>
  </si>
  <si>
    <t>145215</t>
  </si>
  <si>
    <t>45215</t>
  </si>
  <si>
    <t>ZOXON 4</t>
  </si>
  <si>
    <t>TBL 30X4MG</t>
  </si>
  <si>
    <t>153642</t>
  </si>
  <si>
    <t>53642</t>
  </si>
  <si>
    <t>DIROTON 10MG</t>
  </si>
  <si>
    <t>TBL 28X10MG</t>
  </si>
  <si>
    <t>169189</t>
  </si>
  <si>
    <t>69189</t>
  </si>
  <si>
    <t>EUTHYROX 50</t>
  </si>
  <si>
    <t>TBL 100X50RG</t>
  </si>
  <si>
    <t>846980</t>
  </si>
  <si>
    <t>124129</t>
  </si>
  <si>
    <t>PRESTANCE 10 MG/10 MG</t>
  </si>
  <si>
    <t>848925</t>
  </si>
  <si>
    <t>148068</t>
  </si>
  <si>
    <t>ROSUCARD 10 MG POTAHOVANÉ TABLETY</t>
  </si>
  <si>
    <t>849187</t>
  </si>
  <si>
    <t>111902</t>
  </si>
  <si>
    <t>NITRESAN 20 MG</t>
  </si>
  <si>
    <t>POR TBL NOB 30X20MG</t>
  </si>
  <si>
    <t>126486</t>
  </si>
  <si>
    <t>26486</t>
  </si>
  <si>
    <t>ACTRAPID PENFILL 100IU/ML</t>
  </si>
  <si>
    <t>INJ SOL 5X3ML</t>
  </si>
  <si>
    <t>147454</t>
  </si>
  <si>
    <t>EUTHYROX 88 MIKROGRAMŮ</t>
  </si>
  <si>
    <t>POR TBL NOB 100X88RG II</t>
  </si>
  <si>
    <t>144997</t>
  </si>
  <si>
    <t>44997</t>
  </si>
  <si>
    <t>DEPAKINE CHRONO 500MG SECABLE</t>
  </si>
  <si>
    <t>TBL RET 100X500MG</t>
  </si>
  <si>
    <t>130652</t>
  </si>
  <si>
    <t>30652</t>
  </si>
  <si>
    <t>REASEC</t>
  </si>
  <si>
    <t>TBL 20X2.5MG</t>
  </si>
  <si>
    <t>175080</t>
  </si>
  <si>
    <t>DRETACEN 250 MG</t>
  </si>
  <si>
    <t>POR TBL FLM 50X250MG</t>
  </si>
  <si>
    <t>59805</t>
  </si>
  <si>
    <t>INJ SOL 2X0.6ML</t>
  </si>
  <si>
    <t>844378</t>
  </si>
  <si>
    <t>114067</t>
  </si>
  <si>
    <t>POR TBLFLM 90X50MG</t>
  </si>
  <si>
    <t>849997</t>
  </si>
  <si>
    <t>500278</t>
  </si>
  <si>
    <t>OPRYMEA 0,7 MG</t>
  </si>
  <si>
    <t>POR TBL NOB 30X0.7MG</t>
  </si>
  <si>
    <t>113895</t>
  </si>
  <si>
    <t>13895</t>
  </si>
  <si>
    <t>LOZAP 100 ZENTIVA</t>
  </si>
  <si>
    <t>POR TBLFLM 30X100MG</t>
  </si>
  <si>
    <t>13605</t>
  </si>
  <si>
    <t>LODOZ 10 MG</t>
  </si>
  <si>
    <t>213480</t>
  </si>
  <si>
    <t>INJ SOL 10X0.6ML</t>
  </si>
  <si>
    <t>213477</t>
  </si>
  <si>
    <t>INJ SOL 10X5ML</t>
  </si>
  <si>
    <t>176360</t>
  </si>
  <si>
    <t>76360</t>
  </si>
  <si>
    <t>ZINACEF AD INJ.</t>
  </si>
  <si>
    <t>INJ SIC 1X1.5GM</t>
  </si>
  <si>
    <t>102427</t>
  </si>
  <si>
    <t>2427</t>
  </si>
  <si>
    <t>ENTIZOL</t>
  </si>
  <si>
    <t>TBL 20X250MG</t>
  </si>
  <si>
    <t>117149</t>
  </si>
  <si>
    <t>17149</t>
  </si>
  <si>
    <t>UNASYN</t>
  </si>
  <si>
    <t>POR TBL FLM12X375MG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</si>
  <si>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</si>
  <si>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</si>
  <si>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</si>
  <si>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</si>
  <si>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</si>
  <si>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</si>
  <si>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</si>
  <si>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</si>
  <si>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</si>
  <si>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</si>
  <si>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</si>
  <si>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</si>
  <si>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</si>
  <si>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</si>
  <si>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</si>
  <si>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</si>
  <si>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144285</t>
  </si>
  <si>
    <t>44285</t>
  </si>
  <si>
    <t>NORMIX</t>
  </si>
  <si>
    <t>TBL OBD 12X200MG</t>
  </si>
  <si>
    <t>193207</t>
  </si>
  <si>
    <t>93207</t>
  </si>
  <si>
    <t>UNG OPH 3.5GM 0.3%</t>
  </si>
  <si>
    <t>203854</t>
  </si>
  <si>
    <t>POR TBL FLM 14X500MG</t>
  </si>
  <si>
    <t>116600</t>
  </si>
  <si>
    <t>16600</t>
  </si>
  <si>
    <t>INJ PLV SOL 1X1.5GM</t>
  </si>
  <si>
    <t>151460</t>
  </si>
  <si>
    <t>CEFUROXIM KABI 750 MG</t>
  </si>
  <si>
    <t>INJ+INF PLV SOL 10X750MG</t>
  </si>
  <si>
    <t>166269</t>
  </si>
  <si>
    <t>VANCOMYCIN MYLAN 1000 MG</t>
  </si>
  <si>
    <t>INF PLV SOL 1X1GM</t>
  </si>
  <si>
    <t>162320</t>
  </si>
  <si>
    <t>62320</t>
  </si>
  <si>
    <t>BETADINE</t>
  </si>
  <si>
    <t>930065</t>
  </si>
  <si>
    <t>DZ PRONTOSAN ROZTOK 350ml</t>
  </si>
  <si>
    <t>156926</t>
  </si>
  <si>
    <t>56926</t>
  </si>
  <si>
    <t>AQUA PRO INJECTIONE BRAUN</t>
  </si>
  <si>
    <t>INJ SOL 20X10ML-PLA</t>
  </si>
  <si>
    <t>102439</t>
  </si>
  <si>
    <t>2439</t>
  </si>
  <si>
    <t>MARCAINE 0.5%</t>
  </si>
  <si>
    <t>INJ SOL5X20ML/100MG</t>
  </si>
  <si>
    <t>192143</t>
  </si>
  <si>
    <t>DIPROPHOS</t>
  </si>
  <si>
    <t>INJ SUS 5X1ML/7MG</t>
  </si>
  <si>
    <t>999999</t>
  </si>
  <si>
    <t>9999999</t>
  </si>
  <si>
    <t>LIORESAL INJ.10mg/5ml</t>
  </si>
  <si>
    <t>930561</t>
  </si>
  <si>
    <t>DZ SKINSEPT F 500 ml</t>
  </si>
  <si>
    <t>UN 1219</t>
  </si>
  <si>
    <t>110820</t>
  </si>
  <si>
    <t>10820</t>
  </si>
  <si>
    <t>INJ SOL 5X4ML/8MG</t>
  </si>
  <si>
    <t>197563</t>
  </si>
  <si>
    <t>97563</t>
  </si>
  <si>
    <t>ZOFRAN ZYDIS 8 MG</t>
  </si>
  <si>
    <t>TBL SOL 10X8MG</t>
  </si>
  <si>
    <t>186204</t>
  </si>
  <si>
    <t>ISOPTIN 80 MG</t>
  </si>
  <si>
    <t>POR TBL FLM 50X80MG</t>
  </si>
  <si>
    <t>33866</t>
  </si>
  <si>
    <t>NUTRIDRINK COMPACT S PŘÍCHUTÍ MERUŇKOVOU</t>
  </si>
  <si>
    <t>POR SOL 4X125ML</t>
  </si>
  <si>
    <t>102133</t>
  </si>
  <si>
    <t>2133</t>
  </si>
  <si>
    <t>FUROSEMID BIOTIKA</t>
  </si>
  <si>
    <t>INJ 5X2ML/20MG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</si>
  <si>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</si>
  <si>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</si>
  <si>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</si>
  <si>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</si>
  <si>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</si>
  <si>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</si>
  <si>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</si>
  <si>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</si>
  <si>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109159</t>
  </si>
  <si>
    <t>9159</t>
  </si>
  <si>
    <t>HYLAK FORTE</t>
  </si>
  <si>
    <t>GTT 1X100ML</t>
  </si>
  <si>
    <t>112770</t>
  </si>
  <si>
    <t>12770</t>
  </si>
  <si>
    <t>SOL 2X67.5ML</t>
  </si>
  <si>
    <t>114075</t>
  </si>
  <si>
    <t>14075</t>
  </si>
  <si>
    <t>POR TBL FLM 60</t>
  </si>
  <si>
    <t>114773</t>
  </si>
  <si>
    <t>1055525</t>
  </si>
  <si>
    <t>ISUPREL inj.</t>
  </si>
  <si>
    <t>5x1 ml</t>
  </si>
  <si>
    <t>118304</t>
  </si>
  <si>
    <t>18304</t>
  </si>
  <si>
    <t>INF SOL 10X500ML PE</t>
  </si>
  <si>
    <t>128222</t>
  </si>
  <si>
    <t>28222</t>
  </si>
  <si>
    <t>LYRICA 150 MG</t>
  </si>
  <si>
    <t>POR CPSDUR14X150MG</t>
  </si>
  <si>
    <t>130434</t>
  </si>
  <si>
    <t>30434</t>
  </si>
  <si>
    <t>TBL 100X25MG</t>
  </si>
  <si>
    <t>131536</t>
  </si>
  <si>
    <t>31536</t>
  </si>
  <si>
    <t>TBL RET 100X25MG</t>
  </si>
  <si>
    <t>145244</t>
  </si>
  <si>
    <t>45244</t>
  </si>
  <si>
    <t>ISICOM 250MG</t>
  </si>
  <si>
    <t>TBL 100X275MG</t>
  </si>
  <si>
    <t>145499</t>
  </si>
  <si>
    <t>45499</t>
  </si>
  <si>
    <t>BETALOC ZOK 100 MG</t>
  </si>
  <si>
    <t>TBL RET 30X100MG</t>
  </si>
  <si>
    <t>146117</t>
  </si>
  <si>
    <t>IBALGIN KRÉM 50G</t>
  </si>
  <si>
    <t>DRM CRM 1X50GM</t>
  </si>
  <si>
    <t>149317</t>
  </si>
  <si>
    <t>49317</t>
  </si>
  <si>
    <t>CALCIUM GLUCONICUM 10% B.BRAUN</t>
  </si>
  <si>
    <t>INJ SOL 20X10ML</t>
  </si>
  <si>
    <t>154150</t>
  </si>
  <si>
    <t>54150</t>
  </si>
  <si>
    <t>EGILOK 25MG</t>
  </si>
  <si>
    <t>TBL 60X25MG</t>
  </si>
  <si>
    <t>158746</t>
  </si>
  <si>
    <t>58746</t>
  </si>
  <si>
    <t>KARDEGIC 0.5 G</t>
  </si>
  <si>
    <t>INJ PSO LQF 6+SOL</t>
  </si>
  <si>
    <t>169623</t>
  </si>
  <si>
    <t>KAPIDIN 10 MG</t>
  </si>
  <si>
    <t>176155</t>
  </si>
  <si>
    <t>76155</t>
  </si>
  <si>
    <t>CORVATON FORTE</t>
  </si>
  <si>
    <t>183974</t>
  </si>
  <si>
    <t>83974</t>
  </si>
  <si>
    <t>BETALOC</t>
  </si>
  <si>
    <t>INJ 5X5ML/5MG</t>
  </si>
  <si>
    <t>184284</t>
  </si>
  <si>
    <t>CONCOR COMBI 5 MG/5 MG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</si>
  <si>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</si>
  <si>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</si>
  <si>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</si>
  <si>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</si>
  <si>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</si>
  <si>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</si>
  <si>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</si>
  <si>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</si>
  <si>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193746</t>
  </si>
  <si>
    <t>93746</t>
  </si>
  <si>
    <t>HEPARIN LECIVA</t>
  </si>
  <si>
    <t>INJ 1X10ML/50KU</t>
  </si>
  <si>
    <t>199333</t>
  </si>
  <si>
    <t>99333</t>
  </si>
  <si>
    <t>FUROSEMID BIOTIKA FORTE</t>
  </si>
  <si>
    <t>INJ 10X10ML/125MG</t>
  </si>
  <si>
    <t>395210</t>
  </si>
  <si>
    <t>Aqua Touch Jelly 25x6ml</t>
  </si>
  <si>
    <t>395294</t>
  </si>
  <si>
    <t>180306</t>
  </si>
  <si>
    <t>TANTUM VERDE</t>
  </si>
  <si>
    <t>LIQ 1X240ML-PET TR</t>
  </si>
  <si>
    <t>773465</t>
  </si>
  <si>
    <t>Indulona Rakytníková</t>
  </si>
  <si>
    <t>777140</t>
  </si>
  <si>
    <t>Emspoma základní 500g/bílá</t>
  </si>
  <si>
    <t>840169</t>
  </si>
  <si>
    <t xml:space="preserve">Indulona  Měsíčková </t>
  </si>
  <si>
    <t>845075</t>
  </si>
  <si>
    <t>125641</t>
  </si>
  <si>
    <t>POR TBL NOB 90X1MG</t>
  </si>
  <si>
    <t>845697</t>
  </si>
  <si>
    <t>125599</t>
  </si>
  <si>
    <t>KALNORMIN</t>
  </si>
  <si>
    <t>POR TBL PRO 30X1GM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</si>
  <si>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</si>
  <si>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</si>
  <si>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</si>
  <si>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</si>
  <si>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</si>
  <si>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</si>
  <si>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</si>
  <si>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</si>
  <si>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848793</t>
  </si>
  <si>
    <t>Emspoma U mas.eml základní 300g</t>
  </si>
  <si>
    <t>849561</t>
  </si>
  <si>
    <t>125060</t>
  </si>
  <si>
    <t>APO-AMLO 5</t>
  </si>
  <si>
    <t>849712</t>
  </si>
  <si>
    <t>125053</t>
  </si>
  <si>
    <t>POR TBL NOB 100X10MG</t>
  </si>
  <si>
    <t>51384</t>
  </si>
  <si>
    <t>INF SOL 10X1000MLPLAH</t>
  </si>
  <si>
    <t>100513</t>
  </si>
  <si>
    <t>513</t>
  </si>
  <si>
    <t>NATRIUM CHLORATUM BIOTIKA 10%</t>
  </si>
  <si>
    <t>100612</t>
  </si>
  <si>
    <t>612</t>
  </si>
  <si>
    <t>SYNTOSTIGMIN</t>
  </si>
  <si>
    <t>INJ 10X1ML/0.5MG</t>
  </si>
  <si>
    <t>102959</t>
  </si>
  <si>
    <t>2959</t>
  </si>
  <si>
    <t>PRESID 10 MG</t>
  </si>
  <si>
    <t>TBL RET 30X10MG</t>
  </si>
  <si>
    <t>104380</t>
  </si>
  <si>
    <t>4380</t>
  </si>
  <si>
    <t>TENSAMIN</t>
  </si>
  <si>
    <t>INJ 10X5ML</t>
  </si>
  <si>
    <t>126329</t>
  </si>
  <si>
    <t>26329</t>
  </si>
  <si>
    <t>145981</t>
  </si>
  <si>
    <t>45981</t>
  </si>
  <si>
    <t>CERNEVIT</t>
  </si>
  <si>
    <t>INJ PLV SOL10X750MG</t>
  </si>
  <si>
    <t>153487</t>
  </si>
  <si>
    <t>53487</t>
  </si>
  <si>
    <t>COSOPT</t>
  </si>
  <si>
    <t>GTT OPH 1X5ML</t>
  </si>
  <si>
    <t>156779</t>
  </si>
  <si>
    <t>56779</t>
  </si>
  <si>
    <t>GERATAM 800MG</t>
  </si>
  <si>
    <t>TBL OBD 60X800MG</t>
  </si>
  <si>
    <t>157866</t>
  </si>
  <si>
    <t>57866</t>
  </si>
  <si>
    <t>TOBRADEX</t>
  </si>
  <si>
    <t>185733</t>
  </si>
  <si>
    <t>85733</t>
  </si>
  <si>
    <t>ISOKET LOSUNG 0.1% PRO INFUS.</t>
  </si>
  <si>
    <t>INJ PRO INF 10X10ML</t>
  </si>
  <si>
    <t>188708</t>
  </si>
  <si>
    <t>88708</t>
  </si>
  <si>
    <t>ALGIFEN</t>
  </si>
  <si>
    <t>TBL 20</t>
  </si>
  <si>
    <t>189244</t>
  </si>
  <si>
    <t>89244</t>
  </si>
  <si>
    <t>AQUA PRO INJECTIONE ARDEAPHARMA</t>
  </si>
  <si>
    <t>INF 1X250ML</t>
  </si>
  <si>
    <t>191731</t>
  </si>
  <si>
    <t>91731</t>
  </si>
  <si>
    <t>PROSTAVASIN</t>
  </si>
  <si>
    <t>INJ SIC 10X20RG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</si>
  <si>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</si>
  <si>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</si>
  <si>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</si>
  <si>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</si>
  <si>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</si>
  <si>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</si>
  <si>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900803</t>
  </si>
  <si>
    <t>KL KAL.PERMANGANAS 10G</t>
  </si>
  <si>
    <t>104071</t>
  </si>
  <si>
    <t>4071</t>
  </si>
  <si>
    <t>INJ 10X2ML</t>
  </si>
  <si>
    <t>109210</t>
  </si>
  <si>
    <t>9210</t>
  </si>
  <si>
    <t>LEKOPTIN</t>
  </si>
  <si>
    <t>INJ 50X2ML/5MG</t>
  </si>
  <si>
    <t>158838</t>
  </si>
  <si>
    <t>58838</t>
  </si>
  <si>
    <t>PROPANORM 300MG</t>
  </si>
  <si>
    <t>POR TBL FLM50X300MG</t>
  </si>
  <si>
    <t>100409</t>
  </si>
  <si>
    <t>409</t>
  </si>
  <si>
    <t>CALCIUM CHLORATUM BIOTIKA</t>
  </si>
  <si>
    <t>110555</t>
  </si>
  <si>
    <t>10555</t>
  </si>
  <si>
    <t>PAR LQF 20X100ML-PE</t>
  </si>
  <si>
    <t>112319</t>
  </si>
  <si>
    <t>12319</t>
  </si>
  <si>
    <t>TRANSMETIL 500MG INJEKCE</t>
  </si>
  <si>
    <t>INJ SIC 5X500MG+5ML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</si>
  <si>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</si>
  <si>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</si>
  <si>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</si>
  <si>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</si>
  <si>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</si>
  <si>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</si>
  <si>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</si>
  <si>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159398</t>
  </si>
  <si>
    <t>59398</t>
  </si>
  <si>
    <t>TRACUTIL</t>
  </si>
  <si>
    <t>INF 5X10ML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</si>
  <si>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</si>
  <si>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</si>
  <si>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</si>
  <si>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</si>
  <si>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</si>
  <si>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</si>
  <si>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</si>
  <si>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</si>
  <si>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</si>
  <si>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</si>
  <si>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</si>
  <si>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</si>
  <si>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</si>
  <si>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</si>
  <si>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</si>
  <si>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</si>
  <si>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921458</t>
  </si>
  <si>
    <t>KL ETHER 200G</t>
  </si>
  <si>
    <t>705608</t>
  </si>
  <si>
    <t>Indulona modrá 100ml</t>
  </si>
  <si>
    <t>846618</t>
  </si>
  <si>
    <t>100014</t>
  </si>
  <si>
    <t>IBALGIN 200</t>
  </si>
  <si>
    <t>POR TBL FLM 24X200MG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</si>
  <si>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</si>
  <si>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</si>
  <si>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</si>
  <si>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</si>
  <si>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</si>
  <si>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</si>
  <si>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</si>
  <si>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</si>
  <si>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148673</t>
  </si>
  <si>
    <t>XADOS 20 MG TABLETY</t>
  </si>
  <si>
    <t>100512</t>
  </si>
  <si>
    <t>512</t>
  </si>
  <si>
    <t>INJ 10X5ML 10%</t>
  </si>
  <si>
    <t>101127</t>
  </si>
  <si>
    <t>1127</t>
  </si>
  <si>
    <t>MORPHIN BIOTIKA 1%</t>
  </si>
  <si>
    <t>INJ 10X2ML/20MG</t>
  </si>
  <si>
    <t>102957</t>
  </si>
  <si>
    <t>2957</t>
  </si>
  <si>
    <t>PRESID 5 MG</t>
  </si>
  <si>
    <t>TBL RET 30X5MG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</si>
  <si>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</si>
  <si>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</si>
  <si>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</si>
  <si>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</si>
  <si>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</si>
  <si>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</si>
  <si>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</si>
  <si>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</si>
  <si>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</si>
  <si>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</si>
  <si>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</si>
  <si>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</si>
  <si>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155936</t>
  </si>
  <si>
    <t>HERPESIN 400</t>
  </si>
  <si>
    <t>POR TBL NOB 25X400MG</t>
  </si>
  <si>
    <t>157351</t>
  </si>
  <si>
    <t>57351</t>
  </si>
  <si>
    <t>OXANTIL</t>
  </si>
  <si>
    <t>INJ 5X2ML</t>
  </si>
  <si>
    <t>193723</t>
  </si>
  <si>
    <t>93723</t>
  </si>
  <si>
    <t>INDOMETACIN 50 BERLIN-CHEMIE</t>
  </si>
  <si>
    <t>SUP 10X50MG</t>
  </si>
  <si>
    <t>394108</t>
  </si>
  <si>
    <t>MENALIND Derm sprchová emulze</t>
  </si>
  <si>
    <t>200ml</t>
  </si>
  <si>
    <t>394619</t>
  </si>
  <si>
    <t>Menalind Professional masážní gel 200ml</t>
  </si>
  <si>
    <t>705048</t>
  </si>
  <si>
    <t>Emspoma Z 200ml/proti bolesti tuba</t>
  </si>
  <si>
    <t>841543</t>
  </si>
  <si>
    <t>MENALIND Krém na ruce 200ml</t>
  </si>
  <si>
    <t>911926</t>
  </si>
  <si>
    <t>KL KAL.PERMANGANAS 20G</t>
  </si>
  <si>
    <t>102668</t>
  </si>
  <si>
    <t>2668</t>
  </si>
  <si>
    <t>OPHTHALMO-HYDROCORTISON LECIVA</t>
  </si>
  <si>
    <t>UNG OPH 1X5GM 0.5%</t>
  </si>
  <si>
    <t>116320</t>
  </si>
  <si>
    <t>16320</t>
  </si>
  <si>
    <t>BRAUNOVIDON MAST</t>
  </si>
  <si>
    <t>UNG 1X100GM-TUBA</t>
  </si>
  <si>
    <t>142630</t>
  </si>
  <si>
    <t>42630</t>
  </si>
  <si>
    <t>PAMBA</t>
  </si>
  <si>
    <t>INJ SOL 5X5ML/50MG</t>
  </si>
  <si>
    <t>185266</t>
  </si>
  <si>
    <t>FLUDROCORTISON SQUIBB</t>
  </si>
  <si>
    <t>POR TBL NOB 100X0.1MG</t>
  </si>
  <si>
    <t>187764</t>
  </si>
  <si>
    <t>87764</t>
  </si>
  <si>
    <t>ARDEAELYTOSOL NA.HYDR.CARB.4.2%</t>
  </si>
  <si>
    <t>INF 1X200ML</t>
  </si>
  <si>
    <t>844764</t>
  </si>
  <si>
    <t>105943</t>
  </si>
  <si>
    <t>TETRASPAN 10%</t>
  </si>
  <si>
    <t>INF SOL 20X500ML</t>
  </si>
  <si>
    <t>848725</t>
  </si>
  <si>
    <t>107677</t>
  </si>
  <si>
    <t>INF CNC SOL 20X100ML</t>
  </si>
  <si>
    <t>849390</t>
  </si>
  <si>
    <t>163314</t>
  </si>
  <si>
    <t>ATROPIN-POS 0,5% gtt.</t>
  </si>
  <si>
    <t>GTT. OPh .1 x 10 ml</t>
  </si>
  <si>
    <t>102547</t>
  </si>
  <si>
    <t>2547</t>
  </si>
  <si>
    <t>UNG OPH 1X3.5GM</t>
  </si>
  <si>
    <t>500224</t>
  </si>
  <si>
    <t>Parodontax Extra 300ml ústní voda</t>
  </si>
  <si>
    <t>106091</t>
  </si>
  <si>
    <t>6091</t>
  </si>
  <si>
    <t>GUTRON 2.5MG</t>
  </si>
  <si>
    <t>106092</t>
  </si>
  <si>
    <t>6092</t>
  </si>
  <si>
    <t>GUTRON 5MG</t>
  </si>
  <si>
    <t>TBL 50X5MG</t>
  </si>
  <si>
    <t>118563</t>
  </si>
  <si>
    <t>18563</t>
  </si>
  <si>
    <t>MINIRIN MELT 60 MCG</t>
  </si>
  <si>
    <t>POR LYO 30X60RG</t>
  </si>
  <si>
    <t>175025</t>
  </si>
  <si>
    <t>75025</t>
  </si>
  <si>
    <t>THIAMIN LECIVA</t>
  </si>
  <si>
    <t>TBL 20X50MG(BLISTR)</t>
  </si>
  <si>
    <t>169667</t>
  </si>
  <si>
    <t>69667</t>
  </si>
  <si>
    <t>ARDEAELYTOSOL NA.HYDR.FOSF.8.7%</t>
  </si>
  <si>
    <t>152225</t>
  </si>
  <si>
    <t>52225</t>
  </si>
  <si>
    <t>THIOCTACID 600 T</t>
  </si>
  <si>
    <t>INJ SOL 5X24ML/600MG</t>
  </si>
  <si>
    <t>930759</t>
  </si>
  <si>
    <t>MS BENZINUM  900 ml  FA , KU</t>
  </si>
  <si>
    <t>DPH 21%</t>
  </si>
  <si>
    <t>100560</t>
  </si>
  <si>
    <t>560</t>
  </si>
  <si>
    <t>PLEGOMAZIN</t>
  </si>
  <si>
    <t>INJ 10X5ML/25MG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</si>
  <si>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</si>
  <si>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</si>
  <si>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</si>
  <si>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</si>
  <si>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</si>
  <si>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</si>
  <si>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</si>
  <si>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</si>
  <si>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921394</t>
  </si>
  <si>
    <t>KL SUPP.BISACODYLI 0,01G  50KS</t>
  </si>
  <si>
    <t>850675</t>
  </si>
  <si>
    <t>Menalind professional tělové mléko 500ml</t>
  </si>
  <si>
    <t>111243</t>
  </si>
  <si>
    <t>11243</t>
  </si>
  <si>
    <t>TBL OBD 100X1200MG</t>
  </si>
  <si>
    <t>930431</t>
  </si>
  <si>
    <t>KL AQUA PURIF. KUL,FAG 5 kg</t>
  </si>
  <si>
    <t>844242</t>
  </si>
  <si>
    <t>105937</t>
  </si>
  <si>
    <t>TETRASPAN 6%</t>
  </si>
  <si>
    <t>175939</t>
  </si>
  <si>
    <t>75939</t>
  </si>
  <si>
    <t>ACECOR 400MG</t>
  </si>
  <si>
    <t>100616</t>
  </si>
  <si>
    <t>616</t>
  </si>
  <si>
    <t>INJ 10X2ML/100MG</t>
  </si>
  <si>
    <t>118566</t>
  </si>
  <si>
    <t>18566</t>
  </si>
  <si>
    <t>MINIRIN MELT 120 MCG</t>
  </si>
  <si>
    <t>POR LYO 30X120RG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</si>
  <si>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</si>
  <si>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</si>
  <si>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</si>
  <si>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</si>
  <si>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</si>
  <si>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</si>
  <si>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192414</t>
  </si>
  <si>
    <t>92414</t>
  </si>
  <si>
    <t>SPR 1X45ML</t>
  </si>
  <si>
    <t>850680</t>
  </si>
  <si>
    <t>120407</t>
  </si>
  <si>
    <t>THIOPENTAL VUAB INJ. PLV. SOL. 1,0 G</t>
  </si>
  <si>
    <t>902094</t>
  </si>
  <si>
    <t>IR  OMNIFLUSH NaCl 0,9% 10 ml v 10 ml</t>
  </si>
  <si>
    <t>F1/1 ve stříkačce</t>
  </si>
  <si>
    <t>920056</t>
  </si>
  <si>
    <t>KL ETHANOLUM 70% 800 g</t>
  </si>
  <si>
    <t>500396</t>
  </si>
  <si>
    <t>Diffusil H forte B85 150ml</t>
  </si>
  <si>
    <t>850305</t>
  </si>
  <si>
    <t>Biopron9 tob.120</t>
  </si>
  <si>
    <t>129027</t>
  </si>
  <si>
    <t>PROPOFOL-LIPURO 1 % (10MG/ML)</t>
  </si>
  <si>
    <t>INJ+INF EML 10X100ML/1000MG</t>
  </si>
  <si>
    <t>900427</t>
  </si>
  <si>
    <t>KL SOL.METHYLROS.CHL.1% 20 G</t>
  </si>
  <si>
    <t>930224</t>
  </si>
  <si>
    <t>KL BENZINUM 900ml/ 600g</t>
  </si>
  <si>
    <t>UN 3295</t>
  </si>
  <si>
    <t>114989</t>
  </si>
  <si>
    <t>14989</t>
  </si>
  <si>
    <t>RIVOTRIL</t>
  </si>
  <si>
    <t>INJ 5X1ML/1MG+SOLV.</t>
  </si>
  <si>
    <t>844864</t>
  </si>
  <si>
    <t>85346</t>
  </si>
  <si>
    <t>INFECTOSCAB 5% KRÉM DRM</t>
  </si>
  <si>
    <t>1X30G</t>
  </si>
  <si>
    <t>157119</t>
  </si>
  <si>
    <t>METHOTREXAT EBEWE 2,5 MG TABLETY</t>
  </si>
  <si>
    <t>POR TBL NOB 50X2.5MG</t>
  </si>
  <si>
    <t>900034</t>
  </si>
  <si>
    <t>KL POLYSAN, OL.HELIANTHI AA AD 100G</t>
  </si>
  <si>
    <t>849009</t>
  </si>
  <si>
    <t>162304</t>
  </si>
  <si>
    <t>TIMO-COMOD 0,5%</t>
  </si>
  <si>
    <t>OPH GTT SOL 1X10ML</t>
  </si>
  <si>
    <t>157823</t>
  </si>
  <si>
    <t>57823</t>
  </si>
  <si>
    <t>CISORDINOL 10MG</t>
  </si>
  <si>
    <t>TBL OBD 50X10MG-PP</t>
  </si>
  <si>
    <t>168903</t>
  </si>
  <si>
    <t>XARELTO 20 MG</t>
  </si>
  <si>
    <t>116034</t>
  </si>
  <si>
    <t>16034</t>
  </si>
  <si>
    <t>LEPONEX 100 MG</t>
  </si>
  <si>
    <t>149694</t>
  </si>
  <si>
    <t>ENYGLID 1 MG</t>
  </si>
  <si>
    <t>394153</t>
  </si>
  <si>
    <t>Calcium pantotenicum mast 30g Generica</t>
  </si>
  <si>
    <t>395712</t>
  </si>
  <si>
    <t>HBF Calcium panthotenát mast 30g</t>
  </si>
  <si>
    <t>397174</t>
  </si>
  <si>
    <t>IR  PosiFlush  1x 10 ml  Fresenius Kabi</t>
  </si>
  <si>
    <t>10 ml F1/1 v předplněné stříkačce</t>
  </si>
  <si>
    <t>83538</t>
  </si>
  <si>
    <t>NITRO POHL</t>
  </si>
  <si>
    <t>INF SOL 1X50ML/50MG</t>
  </si>
  <si>
    <t>380716</t>
  </si>
  <si>
    <t>717702</t>
  </si>
  <si>
    <t>FLAMIGEL  50 ML     FLAM50 HYDR</t>
  </si>
  <si>
    <t>OKOLOIDNI GEL PRO L</t>
  </si>
  <si>
    <t>187406</t>
  </si>
  <si>
    <t>PANGROL 20000</t>
  </si>
  <si>
    <t>POR TBL ENT 50 II</t>
  </si>
  <si>
    <t>989187</t>
  </si>
  <si>
    <t>Hemagel 100g</t>
  </si>
  <si>
    <t>150660</t>
  </si>
  <si>
    <t>CEREBROLYSIN</t>
  </si>
  <si>
    <t>INJ SOL 5X10ML</t>
  </si>
  <si>
    <t>397407</t>
  </si>
  <si>
    <t>F1/1 ve stříkačce 21%</t>
  </si>
  <si>
    <t>987860</t>
  </si>
  <si>
    <t>Biopron9 tob.60+20 ZDARMA VÁNOČNÍ BALENÍ 2012</t>
  </si>
  <si>
    <t>990275</t>
  </si>
  <si>
    <t>ActiMaris Gel na rány 20g</t>
  </si>
  <si>
    <t>990276</t>
  </si>
  <si>
    <t>ActiMaris Sensitiv 300ml roztok výplach a čišt.ran</t>
  </si>
  <si>
    <t>130898</t>
  </si>
  <si>
    <t>Emspoma základní 950g/bílá</t>
  </si>
  <si>
    <t>990408</t>
  </si>
  <si>
    <t>ActiMaris Forte 300ml roztok čištění a hojení ran</t>
  </si>
  <si>
    <t>161371</t>
  </si>
  <si>
    <t>SUXAMETHONIUM CHLORID VUAB 100 MG</t>
  </si>
  <si>
    <t>214619</t>
  </si>
  <si>
    <t>TRENTAL 400</t>
  </si>
  <si>
    <t>POR TBL RET 100X400MG</t>
  </si>
  <si>
    <t>157139</t>
  </si>
  <si>
    <t>ZULBEX 20 MG</t>
  </si>
  <si>
    <t>215476</t>
  </si>
  <si>
    <t>990695</t>
  </si>
  <si>
    <t>Indulona Měsíčková 85ml</t>
  </si>
  <si>
    <t>990718</t>
  </si>
  <si>
    <t>Indulona Olivová 85ml</t>
  </si>
  <si>
    <t>990723</t>
  </si>
  <si>
    <t>Indulona Original 85ml</t>
  </si>
  <si>
    <t>988973</t>
  </si>
  <si>
    <t>Diffusil H Prevental 150ml</t>
  </si>
  <si>
    <t>56976</t>
  </si>
  <si>
    <t>TRITACE 2,5 MG</t>
  </si>
  <si>
    <t>POR TBL NOB 20X2.5MG</t>
  </si>
  <si>
    <t>113768</t>
  </si>
  <si>
    <t>13768</t>
  </si>
  <si>
    <t>CORDARONE</t>
  </si>
  <si>
    <t>POR TBL NOB60X200MG</t>
  </si>
  <si>
    <t>147740</t>
  </si>
  <si>
    <t>47740</t>
  </si>
  <si>
    <t>RIVOCOR 5</t>
  </si>
  <si>
    <t>156504</t>
  </si>
  <si>
    <t>56504</t>
  </si>
  <si>
    <t>SIOFOR 850</t>
  </si>
  <si>
    <t>TBL OBD 60X850MG</t>
  </si>
  <si>
    <t>158380</t>
  </si>
  <si>
    <t>58380</t>
  </si>
  <si>
    <t>VENTOLIN ROZTOK K INHALACI</t>
  </si>
  <si>
    <t>INH SOL1X20ML/120MG</t>
  </si>
  <si>
    <t>164788</t>
  </si>
  <si>
    <t>64788</t>
  </si>
  <si>
    <t>ACCUZIDE 20</t>
  </si>
  <si>
    <t>845220</t>
  </si>
  <si>
    <t>101211</t>
  </si>
  <si>
    <t>POR TBL FLM 90X5MG</t>
  </si>
  <si>
    <t>846446</t>
  </si>
  <si>
    <t>124343</t>
  </si>
  <si>
    <t>CEZERA 5 MG</t>
  </si>
  <si>
    <t>848765</t>
  </si>
  <si>
    <t>107938</t>
  </si>
  <si>
    <t>INJ SOL 6X3ML/150MG</t>
  </si>
  <si>
    <t>848907</t>
  </si>
  <si>
    <t>148072</t>
  </si>
  <si>
    <t>ROSUCARD 20 MG POTAHOVANÉ TABLETY</t>
  </si>
  <si>
    <t>849430</t>
  </si>
  <si>
    <t>124091</t>
  </si>
  <si>
    <t>PRESTANCE 5 MG/5 MG</t>
  </si>
  <si>
    <t>POR TBL NOB 90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</si>
  <si>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</si>
  <si>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</si>
  <si>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</si>
  <si>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</si>
  <si>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</si>
  <si>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</si>
  <si>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</si>
  <si>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844377</t>
  </si>
  <si>
    <t>BETAHISTIN ACTAVIS 16 MG</t>
  </si>
  <si>
    <t>POR TBL NOB 60X16MG</t>
  </si>
  <si>
    <t>846824</t>
  </si>
  <si>
    <t>124087</t>
  </si>
  <si>
    <t>185325</t>
  </si>
  <si>
    <t>85325</t>
  </si>
  <si>
    <t>DORMICUM</t>
  </si>
  <si>
    <t>INJ SOL 5X3ML/15MG</t>
  </si>
  <si>
    <t>109711</t>
  </si>
  <si>
    <t>9711</t>
  </si>
  <si>
    <t>INJ SIC 1X500MG+8ML</t>
  </si>
  <si>
    <t>846823</t>
  </si>
  <si>
    <t>124101</t>
  </si>
  <si>
    <t>PRESTANCE 5 MG/10 MG</t>
  </si>
  <si>
    <t>848477</t>
  </si>
  <si>
    <t>124346</t>
  </si>
  <si>
    <t>109712</t>
  </si>
  <si>
    <t>9712</t>
  </si>
  <si>
    <t>INJ SIC 1X1GM+16ML</t>
  </si>
  <si>
    <t>847149</t>
  </si>
  <si>
    <t>124115</t>
  </si>
  <si>
    <t>PRESTANCE 10 MG/5 MG</t>
  </si>
  <si>
    <t>187804</t>
  </si>
  <si>
    <t>TONARSSA 8 MG/5 MG</t>
  </si>
  <si>
    <t>846979</t>
  </si>
  <si>
    <t>124133</t>
  </si>
  <si>
    <t>115317</t>
  </si>
  <si>
    <t>15317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</si>
  <si>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</si>
  <si>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</si>
  <si>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</si>
  <si>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</si>
  <si>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</si>
  <si>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</si>
  <si>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</si>
  <si>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</si>
  <si>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130215</t>
  </si>
  <si>
    <t>30215</t>
  </si>
  <si>
    <t>MIDAZOLAM TORREX 5MG/ML</t>
  </si>
  <si>
    <t>INJ 10X10ML/50MG</t>
  </si>
  <si>
    <t>142780</t>
  </si>
  <si>
    <t>42780</t>
  </si>
  <si>
    <t>TRALGIT SR 200</t>
  </si>
  <si>
    <t>POR TBL RET30X200MG</t>
  </si>
  <si>
    <t>16913</t>
  </si>
  <si>
    <t>MOXOSTAD 0,2 MG</t>
  </si>
  <si>
    <t>POR TBL FLM 30X0.2MG</t>
  </si>
  <si>
    <t>144794</t>
  </si>
  <si>
    <t>AMESOS 20 MG/10 MG TABLETY</t>
  </si>
  <si>
    <t>845467</t>
  </si>
  <si>
    <t>114360</t>
  </si>
  <si>
    <t>RORENDO ORO TAB 1 MG</t>
  </si>
  <si>
    <t>POR TBL DIS 30X1MG</t>
  </si>
  <si>
    <t>849578</t>
  </si>
  <si>
    <t>149480</t>
  </si>
  <si>
    <t>ZYLLT 75 MG</t>
  </si>
  <si>
    <t>POR TBL FLM 28X75MG</t>
  </si>
  <si>
    <t>149483</t>
  </si>
  <si>
    <t>POR TBL FLM 56X75MG</t>
  </si>
  <si>
    <t>33850</t>
  </si>
  <si>
    <t>NUTRIDRINK PROTEIN S PŘÍCHUTÍ ČOKOLÁDOVOU</t>
  </si>
  <si>
    <t>POR SOL 4X200ML</t>
  </si>
  <si>
    <t>33857</t>
  </si>
  <si>
    <t>NUTRIDRINK YOGHURT S PŘÍCHUTÍ VANILKA A CITRÓN</t>
  </si>
  <si>
    <t>213484</t>
  </si>
  <si>
    <t>INJ SOL 10X1ML</t>
  </si>
  <si>
    <t>50113006</t>
  </si>
  <si>
    <t>33865</t>
  </si>
  <si>
    <t>NUTRIDRINK COMPACT S PŘÍCHUTÍ LESNÍHO OVOCE</t>
  </si>
  <si>
    <t>846016</t>
  </si>
  <si>
    <t>Nutrison Advanced Protison 500ml</t>
  </si>
  <si>
    <t>1X500ML</t>
  </si>
  <si>
    <t>988740</t>
  </si>
  <si>
    <t>Nutrison Advanced Diason 1000ml</t>
  </si>
  <si>
    <t>841761</t>
  </si>
  <si>
    <t>PreOp 4x200ml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</si>
  <si>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</si>
  <si>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</si>
  <si>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</si>
  <si>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</si>
  <si>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</si>
  <si>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</si>
  <si>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</si>
  <si>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33740</t>
  </si>
  <si>
    <t>NUTRIDRINK COMPACT PROTEIN S PŘÍCHUTÍ KÁVY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</si>
  <si>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</si>
  <si>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</si>
  <si>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</si>
  <si>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</si>
  <si>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</si>
  <si>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</si>
  <si>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</si>
  <si>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33424</t>
  </si>
  <si>
    <t>NUTRISON ADVANCED CUBISON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</si>
  <si>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</si>
  <si>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</si>
  <si>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</si>
  <si>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</si>
  <si>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</si>
  <si>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</si>
  <si>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</si>
  <si>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</si>
  <si>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</si>
  <si>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</si>
  <si>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</si>
  <si>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</si>
  <si>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</si>
  <si>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</si>
  <si>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</si>
  <si>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33833</t>
  </si>
  <si>
    <t>DIASIP S PŘÍCHUTÍ CAPPUCCINO</t>
  </si>
  <si>
    <t>33848</t>
  </si>
  <si>
    <t>NUTRIDRINK S PŘÍCHUTÍ ČOKOLÁDOVOU</t>
  </si>
  <si>
    <t>33847</t>
  </si>
  <si>
    <t>NUTRIDRINK S PŘÍCHUTÍ VANILKOVOU</t>
  </si>
  <si>
    <t>33863</t>
  </si>
  <si>
    <t>NUTRIDRINK MULTI FIBRE S PŘÍCHUTÍ JAHODOVOU</t>
  </si>
  <si>
    <t>33864</t>
  </si>
  <si>
    <t>NUTRIDRINK MULTI FIBRE S PŘÍCHUTÍ VANILKOVOU</t>
  </si>
  <si>
    <t>33851</t>
  </si>
  <si>
    <t>NUTRIDRINK PROTEIN S PŘÍCHUTÍ VANILKOVOU</t>
  </si>
  <si>
    <t>33858</t>
  </si>
  <si>
    <t>NUTRIDRINK JUICE STYLE S PŘÍCHUTÍ JAHODOVOU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</si>
  <si>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</si>
  <si>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</si>
  <si>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</si>
  <si>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</si>
  <si>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</si>
  <si>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</si>
  <si>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</si>
  <si>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</si>
  <si>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201030</t>
  </si>
  <si>
    <t>SEFOTAK 1 G</t>
  </si>
  <si>
    <t>201954</t>
  </si>
  <si>
    <t>BITAMMON 1 G/0,5 G</t>
  </si>
  <si>
    <t>190778</t>
  </si>
  <si>
    <t>90778</t>
  </si>
  <si>
    <t>BACTROBAN</t>
  </si>
  <si>
    <t>DRM UNG 1X15GM</t>
  </si>
  <si>
    <t>117171</t>
  </si>
  <si>
    <t>17171</t>
  </si>
  <si>
    <t>BELOGENT MAST</t>
  </si>
  <si>
    <t>111706</t>
  </si>
  <si>
    <t>11706</t>
  </si>
  <si>
    <t>147977</t>
  </si>
  <si>
    <t>MEROPENEM HOSPIRA 1 G</t>
  </si>
  <si>
    <t>INJ+INF PLV SOL 10X1GM</t>
  </si>
  <si>
    <t>156835</t>
  </si>
  <si>
    <t>MEROPENEM KABI 1 G</t>
  </si>
  <si>
    <t>INJ+INF PLV SOL 10X1000MG</t>
  </si>
  <si>
    <t>145634</t>
  </si>
  <si>
    <t>MEROPENEM RANBAXY 1 G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</si>
  <si>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</si>
  <si>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</si>
  <si>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</si>
  <si>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</si>
  <si>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</si>
  <si>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</si>
  <si>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</si>
  <si>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168998</t>
  </si>
  <si>
    <t>68998</t>
  </si>
  <si>
    <t>AMPICILIN BIOTIKA</t>
  </si>
  <si>
    <t>INJ 10X1000MG</t>
  </si>
  <si>
    <t>166137</t>
  </si>
  <si>
    <t>66137</t>
  </si>
  <si>
    <t>OFLOXIN INF</t>
  </si>
  <si>
    <t>INF 1X100ML/200MG</t>
  </si>
  <si>
    <t>103952</t>
  </si>
  <si>
    <t>3952</t>
  </si>
  <si>
    <t>AMIKIN</t>
  </si>
  <si>
    <t>INJ 1X2ML/500MG</t>
  </si>
  <si>
    <t>196413</t>
  </si>
  <si>
    <t>96413</t>
  </si>
  <si>
    <t>GENTAMICIN 40MG LEK</t>
  </si>
  <si>
    <t>INJ 10X2ML/40MG</t>
  </si>
  <si>
    <t>847759</t>
  </si>
  <si>
    <t>142077</t>
  </si>
  <si>
    <t>TIENAM 500 MG/500 MG I.V.</t>
  </si>
  <si>
    <t>INF PLV SOL 1X10LAH/20ML</t>
  </si>
  <si>
    <t>137499</t>
  </si>
  <si>
    <t>KLACID I.V.</t>
  </si>
  <si>
    <t>INF PLV SOL 1X500MG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</si>
  <si>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</si>
  <si>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</si>
  <si>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</si>
  <si>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</si>
  <si>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</si>
  <si>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</si>
  <si>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</si>
  <si>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</si>
  <si>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</si>
  <si>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</si>
  <si>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</si>
  <si>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</si>
  <si>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</si>
  <si>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</si>
  <si>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</si>
  <si>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164401</t>
  </si>
  <si>
    <t>FLUCONAZOL KABI 2 MG/ML</t>
  </si>
  <si>
    <t>INF SOL 10X100ML/200MG</t>
  </si>
  <si>
    <t>164407</t>
  </si>
  <si>
    <t>INF SOL 10X200ML/400MG</t>
  </si>
  <si>
    <t>75634</t>
  </si>
  <si>
    <t>Prothromplex Total 600 I.U.BAXTER</t>
  </si>
  <si>
    <t>6480</t>
  </si>
  <si>
    <t>Ocplex 20ml 500 I.U. Phoenix</t>
  </si>
  <si>
    <t>50113002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</si>
  <si>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</si>
  <si>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</si>
  <si>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</si>
  <si>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</si>
  <si>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</si>
  <si>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</si>
  <si>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</si>
  <si>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</si>
  <si>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110996</t>
  </si>
  <si>
    <t>10996</t>
  </si>
  <si>
    <t>NUTRIFLEX PLUS</t>
  </si>
  <si>
    <t>195640</t>
  </si>
  <si>
    <t>95640</t>
  </si>
  <si>
    <t>NUTRIFLEX LIPID PERI</t>
  </si>
  <si>
    <t>INF EML 5X1875ML</t>
  </si>
  <si>
    <t>116337</t>
  </si>
  <si>
    <t>16337</t>
  </si>
  <si>
    <t>LIPOPLUS 20%</t>
  </si>
  <si>
    <t>INFEML10X250ML-SKLO</t>
  </si>
  <si>
    <t>195638</t>
  </si>
  <si>
    <t>95638</t>
  </si>
  <si>
    <t>NUTRIFLEX LIPID PLUS</t>
  </si>
  <si>
    <t>INF EML 5X2500ML</t>
  </si>
  <si>
    <t>195641</t>
  </si>
  <si>
    <t>95641</t>
  </si>
  <si>
    <t>152196</t>
  </si>
  <si>
    <t>NUTRIFLEX OMEGA SPECIAL</t>
  </si>
  <si>
    <t>397303</t>
  </si>
  <si>
    <t>152193</t>
  </si>
  <si>
    <t>INF EML 5X625ML</t>
  </si>
  <si>
    <t>397302</t>
  </si>
  <si>
    <t>3290</t>
  </si>
  <si>
    <t>INF SOL 5X1000ML</t>
  </si>
  <si>
    <t>501394</t>
  </si>
  <si>
    <t>152199</t>
  </si>
  <si>
    <t>NUTRIFLEX OMEGA plus 2 500 ml</t>
  </si>
  <si>
    <t>847132</t>
  </si>
  <si>
    <t>137238</t>
  </si>
  <si>
    <t>ADENOCOR</t>
  </si>
  <si>
    <t>INJ SOL 6X2ML/6MG</t>
  </si>
  <si>
    <t>900441</t>
  </si>
  <si>
    <t>KL ETHER  LÉKOPISNÝ 1000 ml Fagron, Kulich</t>
  </si>
  <si>
    <t>jednotka 1 ks   UN 1155</t>
  </si>
  <si>
    <t>930444</t>
  </si>
  <si>
    <t>KL AQUA PURIF. KUL., FAG. 1 kg</t>
  </si>
  <si>
    <t>193109</t>
  </si>
  <si>
    <t>93109</t>
  </si>
  <si>
    <t>SUPRACAIN 4%</t>
  </si>
  <si>
    <t>198864</t>
  </si>
  <si>
    <t>98864</t>
  </si>
  <si>
    <t>FYZIOLOGICKÝ ROZTOK VIAFLO</t>
  </si>
  <si>
    <t>INF SOL 50X100ML</t>
  </si>
  <si>
    <t>900321</t>
  </si>
  <si>
    <t>KL PRIPRAVEK</t>
  </si>
  <si>
    <t>169755</t>
  </si>
  <si>
    <t>69755</t>
  </si>
  <si>
    <t>ARDEANUTRISOL G 40</t>
  </si>
  <si>
    <t>930589</t>
  </si>
  <si>
    <t>KL ETHANOLUM BENZ.DENAT. 900 ml / 720g/</t>
  </si>
  <si>
    <t>UN 1170</t>
  </si>
  <si>
    <t>198880</t>
  </si>
  <si>
    <t>98880</t>
  </si>
  <si>
    <t>920200</t>
  </si>
  <si>
    <t>15877</t>
  </si>
  <si>
    <t>DZ BRAUNOL 1 L</t>
  </si>
  <si>
    <t>921564</t>
  </si>
  <si>
    <t>KL VASELINUM ALBUM STERILNI,  10G</t>
  </si>
  <si>
    <t>128178</t>
  </si>
  <si>
    <t>28178</t>
  </si>
  <si>
    <t>TACHOSIL</t>
  </si>
  <si>
    <t>DRM SPO 3.0X2.5CM</t>
  </si>
  <si>
    <t>113441</t>
  </si>
  <si>
    <t>13441</t>
  </si>
  <si>
    <t>RINGERŮV ROZTOK VIAFLO</t>
  </si>
  <si>
    <t>181472</t>
  </si>
  <si>
    <t>81472</t>
  </si>
  <si>
    <t>OXAMET 0.5PROMILE</t>
  </si>
  <si>
    <t>844940</t>
  </si>
  <si>
    <t>KL ELIXÍR NA OPTIKU</t>
  </si>
  <si>
    <t>920120</t>
  </si>
  <si>
    <t>KL SOL.FORMALDEHYDI 10% 5 KG</t>
  </si>
  <si>
    <t>UN 2209</t>
  </si>
  <si>
    <t>921176</t>
  </si>
  <si>
    <t>KL Paraffinum perliq. 800g  HVLP</t>
  </si>
  <si>
    <t>930241</t>
  </si>
  <si>
    <t>KL SOL.IODI SPIR.DIL. 800 g</t>
  </si>
  <si>
    <t>397238</t>
  </si>
  <si>
    <t>KL ETHANOLUM BENZ.DENAT. 500ml /400g/</t>
  </si>
  <si>
    <t>153346</t>
  </si>
  <si>
    <t>TISSEEL (FROZ)</t>
  </si>
  <si>
    <t>EPL GKU SOL 1X2ML</t>
  </si>
  <si>
    <t>153347</t>
  </si>
  <si>
    <t>EPL GKU SOL 1X4ML</t>
  </si>
  <si>
    <t>989978</t>
  </si>
  <si>
    <t>Indulona antimikrobiální 100g</t>
  </si>
  <si>
    <t>930757</t>
  </si>
  <si>
    <t>MS ETHER LÉKOPISNÝ / gramy /</t>
  </si>
  <si>
    <t>jednotka 1 g    UN 1155</t>
  </si>
  <si>
    <t>50113009</t>
  </si>
  <si>
    <t>988212</t>
  </si>
  <si>
    <t>ICG Pulsion 5 x 25mg</t>
  </si>
  <si>
    <t>Neurochirurgická klinika, lůžkové oddělení 34</t>
  </si>
  <si>
    <t>Neurochirurgická klinika, lůžkové oddělení 36</t>
  </si>
  <si>
    <t>Neurochirurgická klinika, ambulance</t>
  </si>
  <si>
    <t>Neurochirurgická klinika, JIP</t>
  </si>
  <si>
    <t>Neurochirurgická klinika, operační sál - lokální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</si>
  <si>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</si>
  <si>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</si>
  <si>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</si>
  <si>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</si>
  <si>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</si>
  <si>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Lékárna - parenter. výživa</t>
  </si>
  <si>
    <t>Lékárna - RTG diagnostika</t>
  </si>
  <si>
    <t>0631 - Neurochirurgická klinika, JIP</t>
  </si>
  <si>
    <t>0611 - Neurochirurgická klinika, lůžkové oddělení 34</t>
  </si>
  <si>
    <t>0612 - Neurochirurgická klinika, lůžkové oddělení 36</t>
  </si>
  <si>
    <t>J01FF01 - Klindamycin</t>
  </si>
  <si>
    <t>J01DC02 - Cefuroxim</t>
  </si>
  <si>
    <t>J01CR01 - Ampicilin a enzymový inhibitor</t>
  </si>
  <si>
    <t>J01GB03 - Gentamicin</t>
  </si>
  <si>
    <t>J01MA02 - Ciprofloxacin</t>
  </si>
  <si>
    <t>B01AB06 - Nadroparin</t>
  </si>
  <si>
    <t>J01DD01 - Cefotaxim</t>
  </si>
  <si>
    <t>C08DA01 - Verapamil</t>
  </si>
  <si>
    <t>J02AC01 - Flukonazol</t>
  </si>
  <si>
    <t>V06XX - Potraviny pro zvláštní lékařské účely (PZLÚ)</t>
  </si>
  <si>
    <t>J01DH02 - Meropenem</t>
  </si>
  <si>
    <t>N06AX11 - Mirtazapin</t>
  </si>
  <si>
    <t>N07CA01 - Betahistin</t>
  </si>
  <si>
    <t>A02BC02 - Pantoprazol</t>
  </si>
  <si>
    <t>J01XA01 - Vankomycin</t>
  </si>
  <si>
    <t>N06AB06 - Sertralin</t>
  </si>
  <si>
    <t>N03AX12 - Gabapentin</t>
  </si>
  <si>
    <t>C07BB07 - Bisoprolol a thiazidy</t>
  </si>
  <si>
    <t>C02CA04 - Doxazosin</t>
  </si>
  <si>
    <t>C08CA08 - Nitrendipin</t>
  </si>
  <si>
    <t>N01AH03 - Sufentanyl</t>
  </si>
  <si>
    <t>A06AD11 - Laktulóza</t>
  </si>
  <si>
    <t>N05AX08 - Risperidon</t>
  </si>
  <si>
    <t>C09AA03 - Lisinopril</t>
  </si>
  <si>
    <t>C02AC05 - Moxonidin</t>
  </si>
  <si>
    <t>C09AA04 - Perindopril</t>
  </si>
  <si>
    <t>J01DH51 - Imipenem a enzymový inhibitor</t>
  </si>
  <si>
    <t>C09AA05 - Ramipril</t>
  </si>
  <si>
    <t>B01AC04 - Klopidogrel</t>
  </si>
  <si>
    <t>C09BA04 - Perindopril a diuretika</t>
  </si>
  <si>
    <t>N02AX02 - Tramadol</t>
  </si>
  <si>
    <t>C09BA05 - Ramipril a diuretika</t>
  </si>
  <si>
    <t>N03AX16 - Pregabalin</t>
  </si>
  <si>
    <t>C09BA06 - Chinapril a diuretika</t>
  </si>
  <si>
    <t>N05CD08 - Midazolam</t>
  </si>
  <si>
    <t>C09BB03 - Lisinopril a amlodipin</t>
  </si>
  <si>
    <t>C01BD01 - Amiodaron</t>
  </si>
  <si>
    <t>C09BB04 - Perindopril a amlodipin</t>
  </si>
  <si>
    <t>R06AE07 - Cetirizin</t>
  </si>
  <si>
    <t>J01FA09 - Klarithromycin</t>
  </si>
  <si>
    <t>C07AB05 - Betaxolol</t>
  </si>
  <si>
    <t>A10AB01 - Inzulin lidský</t>
  </si>
  <si>
    <t>C07AB07 - Bisoprolol</t>
  </si>
  <si>
    <t>J01MA01 - Ofloxacin</t>
  </si>
  <si>
    <t>C09CA01 - Losartan</t>
  </si>
  <si>
    <t>J01GB06 - Amikacin</t>
  </si>
  <si>
    <t>C09DA01 - Losartan a diuretika</t>
  </si>
  <si>
    <t>A10BA02 - Metformin</t>
  </si>
  <si>
    <t>C10AA01 - Simvastatin</t>
  </si>
  <si>
    <t>J01XB01 - Kolistin</t>
  </si>
  <si>
    <t>J01XD01 - Metronidazol</t>
  </si>
  <si>
    <t>M01AC06 - Meloxikam</t>
  </si>
  <si>
    <t>C10AA05 - Atorvastatin</t>
  </si>
  <si>
    <t>M01AX17 - Nimesulid</t>
  </si>
  <si>
    <t>C10AA07 - Rosuvastatin</t>
  </si>
  <si>
    <t>N01AX10 - Propofol</t>
  </si>
  <si>
    <t>G04CA02 - Tamsulosin</t>
  </si>
  <si>
    <t>N03AG01 - Kyselina valproová</t>
  </si>
  <si>
    <t>H02AB04 - Methylprednisolon</t>
  </si>
  <si>
    <t>N03AX14 - Levetiracetam</t>
  </si>
  <si>
    <t>H03AA01 - Levothyroxin, sodná sůl</t>
  </si>
  <si>
    <t>N04BC05 - Pramipexol</t>
  </si>
  <si>
    <t>J01CA01 - Ampicilin</t>
  </si>
  <si>
    <t>N05BA12 - Alprazolam</t>
  </si>
  <si>
    <t>A07DA - Antipropulziva</t>
  </si>
  <si>
    <t>N06AB04 - Citalopram</t>
  </si>
  <si>
    <t>J01CR02 - Amoxicilin a enzymový inhibitor</t>
  </si>
  <si>
    <t>N06AB10 - Escitalopram</t>
  </si>
  <si>
    <t>J01CR05 - Piperacilin a enzymový inhibitor</t>
  </si>
  <si>
    <t>N06BX18 - Vinpocetin</t>
  </si>
  <si>
    <t>A02BA02 - Ranitidin</t>
  </si>
  <si>
    <t>R03AC02 - Salbutamol</t>
  </si>
  <si>
    <t>A04AA01 - Ondansetron</t>
  </si>
  <si>
    <t>R06AE09 - Levocetirizin</t>
  </si>
  <si>
    <t>J01DD02 - Ceftazidim</t>
  </si>
  <si>
    <t>A10BB12 - Glimepirid</t>
  </si>
  <si>
    <t>J01DD04 - Ceftriaxon</t>
  </si>
  <si>
    <t>A02BA02</t>
  </si>
  <si>
    <t>RANITAL 150 MG POTAHOVANÉ TABLETY</t>
  </si>
  <si>
    <t>POR TBL FLM 30X150MG</t>
  </si>
  <si>
    <t>RANITAL 50 MG/2 ML</t>
  </si>
  <si>
    <t>INJ SOL 5X2ML/50MG</t>
  </si>
  <si>
    <t>A02BC02</t>
  </si>
  <si>
    <t>A04AA01</t>
  </si>
  <si>
    <t>A10BA02</t>
  </si>
  <si>
    <t>B01AB06</t>
  </si>
  <si>
    <t>C09BA04</t>
  </si>
  <si>
    <t>PRESTARIUM NEO COMBI 5 MG/1,25 MG</t>
  </si>
  <si>
    <t>C09BA05</t>
  </si>
  <si>
    <t>C09DA01</t>
  </si>
  <si>
    <t>H02AB04</t>
  </si>
  <si>
    <t>SOLU-MEDROL 40 MG/ML</t>
  </si>
  <si>
    <t>INJ PSO LQF 40MG+1ML</t>
  </si>
  <si>
    <t>J01CR02</t>
  </si>
  <si>
    <t>AMOKSIKLAV 1 G</t>
  </si>
  <si>
    <t>POR TBL FLM 14</t>
  </si>
  <si>
    <t>AMOKSIKLAV 1,2 G</t>
  </si>
  <si>
    <t>INJ+INF PLV SOL 5</t>
  </si>
  <si>
    <t>AMOKSIKLAV 625 MG</t>
  </si>
  <si>
    <t>POR TBL FLM 21</t>
  </si>
  <si>
    <t>J01CR05</t>
  </si>
  <si>
    <t>J01DC02</t>
  </si>
  <si>
    <t>J01DD01</t>
  </si>
  <si>
    <t>J01DD04</t>
  </si>
  <si>
    <t>J01FA09</t>
  </si>
  <si>
    <t>POR TBL RET 7X500MG</t>
  </si>
  <si>
    <t>J01FF01</t>
  </si>
  <si>
    <t>CLINDAMYCIN KABI 150 MG/ML</t>
  </si>
  <si>
    <t>INJ SOL 10X2ML/300MG</t>
  </si>
  <si>
    <t>INJ SOL 10X4ML/600MG</t>
  </si>
  <si>
    <t>DALACIN C</t>
  </si>
  <si>
    <t>INJ SOL 1X4ML/600MG</t>
  </si>
  <si>
    <t>J01GB03</t>
  </si>
  <si>
    <t>INJ+INF SOL 10X2ML/80MG</t>
  </si>
  <si>
    <t>J01MA02</t>
  </si>
  <si>
    <t>J01XD01</t>
  </si>
  <si>
    <t>METRONIDAZOLE 0.5%-POLPHARMA</t>
  </si>
  <si>
    <t>INF SOL 1X100ML/500MG</t>
  </si>
  <si>
    <t>M01AX17</t>
  </si>
  <si>
    <t>POR TBL NOB 15X100MG</t>
  </si>
  <si>
    <t>POR TBL NOB 30X100MG</t>
  </si>
  <si>
    <t>N02AX02</t>
  </si>
  <si>
    <t>POR TBL PRO 50X100MG</t>
  </si>
  <si>
    <t>N03AG01</t>
  </si>
  <si>
    <t>DEPAKINE CHRONO 300 MG SÉCABLE</t>
  </si>
  <si>
    <t>POR TBL RET 100X300MG</t>
  </si>
  <si>
    <t>DEPAKINE CHRONO 500 MG SÉCABLE</t>
  </si>
  <si>
    <t>POR TBL RET 30X500MG</t>
  </si>
  <si>
    <t>N05BA12</t>
  </si>
  <si>
    <t>XANAX 1 MG</t>
  </si>
  <si>
    <t>N06AB04</t>
  </si>
  <si>
    <t>N06AB10</t>
  </si>
  <si>
    <t>R03AC02</t>
  </si>
  <si>
    <t>INH SUS PSS 200X100RG</t>
  </si>
  <si>
    <t>R06AE07</t>
  </si>
  <si>
    <t>POR TBL FLM 10X10MG</t>
  </si>
  <si>
    <t>A06AD11</t>
  </si>
  <si>
    <t>A07DA</t>
  </si>
  <si>
    <t>A10AB01</t>
  </si>
  <si>
    <t>ACTRAPID PENFILL 100 MEZINÁRODNÍCH JEDNOTEK/ML</t>
  </si>
  <si>
    <t>SDR INJ SOL 5X3ML</t>
  </si>
  <si>
    <t>INJ SOL 10X0.8ML</t>
  </si>
  <si>
    <t>C02AC05</t>
  </si>
  <si>
    <t>MOXOSTAD 0,3 MG</t>
  </si>
  <si>
    <t>POR TBL FLM 30X0.3MG</t>
  </si>
  <si>
    <t>MOXOSTAD 0,4 MG</t>
  </si>
  <si>
    <t>POR TBL FLM 30X0.4MG</t>
  </si>
  <si>
    <t>C02CA04</t>
  </si>
  <si>
    <t>POR TBL NOB 30X4MG</t>
  </si>
  <si>
    <t>C07AB05</t>
  </si>
  <si>
    <t>C07BB07</t>
  </si>
  <si>
    <t>LODOZ 10 MG/6,25 MG</t>
  </si>
  <si>
    <t>C08CA08</t>
  </si>
  <si>
    <t>C09AA03</t>
  </si>
  <si>
    <t>DIROTON 10 MG</t>
  </si>
  <si>
    <t>POR TBL NOB 28X10MG</t>
  </si>
  <si>
    <t>C09AA04</t>
  </si>
  <si>
    <t>C09AA05</t>
  </si>
  <si>
    <t>TRITACE 10 MG</t>
  </si>
  <si>
    <t>TRITACE 5 MG</t>
  </si>
  <si>
    <t>C09BB04</t>
  </si>
  <si>
    <t>C09CA01</t>
  </si>
  <si>
    <t>POR TBL FLM 30X50MG II</t>
  </si>
  <si>
    <t>POR TBL FLM 90X50MG II</t>
  </si>
  <si>
    <t>POR TBL FLM 30X100MG</t>
  </si>
  <si>
    <t>C10AA01</t>
  </si>
  <si>
    <t>C10AA05</t>
  </si>
  <si>
    <t>SORTIS 10 MG</t>
  </si>
  <si>
    <t>SORTIS 20 MG</t>
  </si>
  <si>
    <t>C10AA07</t>
  </si>
  <si>
    <t>G04CA02</t>
  </si>
  <si>
    <t>POR CPS RDR 30X0.4MG</t>
  </si>
  <si>
    <t>H03AA01</t>
  </si>
  <si>
    <t>POR TBL NOB 100X100RG I</t>
  </si>
  <si>
    <t>EUTHYROX 50 MIKROGRAMŮ</t>
  </si>
  <si>
    <t>POR TBL NOB 100X50RG</t>
  </si>
  <si>
    <t>J01CR01</t>
  </si>
  <si>
    <t>AMPICILLIN AND SULBACTAM IBI 1 G + 500 MG PRÁŠEK PRO INJEKČNÍ ROZTOK</t>
  </si>
  <si>
    <t>INJ PLV SOL 10 LAH (20 ML)X1.5</t>
  </si>
  <si>
    <t>POR TBL FLM 10X500MG</t>
  </si>
  <si>
    <t>ZINACEF 1,5 G</t>
  </si>
  <si>
    <t>INJ+INF PLV SOL 1X1.5GM</t>
  </si>
  <si>
    <t>J01XA01</t>
  </si>
  <si>
    <t>M01AC06</t>
  </si>
  <si>
    <t>POR TBL NOB 20X15MG</t>
  </si>
  <si>
    <t>POR TBL RET 100X500MG</t>
  </si>
  <si>
    <t>N03AX12</t>
  </si>
  <si>
    <t>NEURONTIN 100 MG</t>
  </si>
  <si>
    <t>POR CPS DUR 100X100MG</t>
  </si>
  <si>
    <t>NEURONTIN 300 MG</t>
  </si>
  <si>
    <t>POR CPS DUR 50X300MG</t>
  </si>
  <si>
    <t>N03AX14</t>
  </si>
  <si>
    <t>N03AX16</t>
  </si>
  <si>
    <t>POR CPS DUR 14X75MG</t>
  </si>
  <si>
    <t>N04BC05</t>
  </si>
  <si>
    <t>XANAX 0,25 MG</t>
  </si>
  <si>
    <t>POR TBL NOB 30X0.25MG</t>
  </si>
  <si>
    <t>N06AB06</t>
  </si>
  <si>
    <t>N06AX11</t>
  </si>
  <si>
    <t>N06BX18</t>
  </si>
  <si>
    <t>N07CA01</t>
  </si>
  <si>
    <t>ORM TBL BUC 10X8MG</t>
  </si>
  <si>
    <t>POR TBL FLM 60X850MG</t>
  </si>
  <si>
    <t>A10BB12</t>
  </si>
  <si>
    <t>B01AC04</t>
  </si>
  <si>
    <t>C01BD01</t>
  </si>
  <si>
    <t>INJ SOL 6X3ML</t>
  </si>
  <si>
    <t>POR TBL NOB 60X200MG</t>
  </si>
  <si>
    <t>C07AB07</t>
  </si>
  <si>
    <t>C08DA01</t>
  </si>
  <si>
    <t>C09BA06</t>
  </si>
  <si>
    <t>C09BB03</t>
  </si>
  <si>
    <t>SOLU-MEDROL 62,5 MG/ML</t>
  </si>
  <si>
    <t>INJ PSO LQF 500MG+8ML</t>
  </si>
  <si>
    <t>INJ PSO LQF 1GM+16ML</t>
  </si>
  <si>
    <t>J01CA01</t>
  </si>
  <si>
    <t>AMPICILIN 1,0 BIOTIKA</t>
  </si>
  <si>
    <t>INJ PLV SOL 10X1000MG</t>
  </si>
  <si>
    <t>J01DD02</t>
  </si>
  <si>
    <t>CEFTAZIDIM KABI 2 G</t>
  </si>
  <si>
    <t>J01DH02</t>
  </si>
  <si>
    <t>J01DH51</t>
  </si>
  <si>
    <t>INF PLV SOL 1X10</t>
  </si>
  <si>
    <t>GENTAMICIN B.BRAUN 3 MG/ML INFUZNÍ ROZTOK</t>
  </si>
  <si>
    <t>GENTAMICIN LEK 40 MG/2 ML</t>
  </si>
  <si>
    <t>INJ+INF SOL 10X2ML/40MG</t>
  </si>
  <si>
    <t>J01GB06</t>
  </si>
  <si>
    <t>AMIKIN 500 MG</t>
  </si>
  <si>
    <t>INJ SOL 1X2ML/500MG</t>
  </si>
  <si>
    <t>J01MA01</t>
  </si>
  <si>
    <t>INF SOL 1X100ML</t>
  </si>
  <si>
    <t>J01XB01</t>
  </si>
  <si>
    <t>COLOMYCIN INJEKCE 1 000 000 MEZINÁRODNÍCH JEDNOTEK</t>
  </si>
  <si>
    <t>INJ PLV SOL+INH SOL 10X1MU</t>
  </si>
  <si>
    <t>J02AC01</t>
  </si>
  <si>
    <t>MYCOMAX INF</t>
  </si>
  <si>
    <t>N01AH03</t>
  </si>
  <si>
    <t>N01AX10</t>
  </si>
  <si>
    <t>POR CPS DUR 14X150MG</t>
  </si>
  <si>
    <t>N05AX08</t>
  </si>
  <si>
    <t>N05CD08</t>
  </si>
  <si>
    <t>MIDAZOLAM TORREX 5 MG/ML</t>
  </si>
  <si>
    <t>INJ SOL 10X10ML/50MG</t>
  </si>
  <si>
    <t>INH SOL 1X20ML</t>
  </si>
  <si>
    <t>R06AE09</t>
  </si>
  <si>
    <t>V06XX</t>
  </si>
  <si>
    <t>DIASIP S PŘÍCHUTÍ JAHODOVOU</t>
  </si>
  <si>
    <t>DIASIP S PŘÍCHUTÍ VANILKOVOU</t>
  </si>
  <si>
    <t>NUTRIDRINK CREME S PŘÍCHUTÍ LESNÍHO OVOCE</t>
  </si>
  <si>
    <t>Přehled plnění pozitivního listu - spotřeba léčivých přípravků - orientační přehled</t>
  </si>
  <si>
    <t>06 - Neurochirurgická klinika</t>
  </si>
  <si>
    <t>0611 - lůžkové oddělení 34</t>
  </si>
  <si>
    <t>0612 - lůžkové oddělení 36A</t>
  </si>
  <si>
    <t>0621 - ambulance</t>
  </si>
  <si>
    <t xml:space="preserve">0631 - JIP </t>
  </si>
  <si>
    <t>0662 - operační sál - lokální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</si>
  <si>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</si>
  <si>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</si>
  <si>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</si>
  <si>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</si>
  <si>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</si>
  <si>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</si>
  <si>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</si>
  <si>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 xml:space="preserve"> </t>
  </si>
  <si>
    <t>* Legenda</t>
  </si>
  <si>
    <t>DIAPZT = Pomůcky pro diabetiky, jejichž název začíná slovem "Pumpa"</t>
  </si>
  <si>
    <t>Balik Vladimír</t>
  </si>
  <si>
    <t>Hrabálek Lumír</t>
  </si>
  <si>
    <t>Kalita Ondřej</t>
  </si>
  <si>
    <t>Krahulík David</t>
  </si>
  <si>
    <t>Novák Vlastimil</t>
  </si>
  <si>
    <t>Vaňková Andrea</t>
  </si>
  <si>
    <t>Wanek Tomáš</t>
  </si>
  <si>
    <t>Gabryš Martin</t>
  </si>
  <si>
    <t>Hampl Martin</t>
  </si>
  <si>
    <t>Stejskal Přemysl</t>
  </si>
  <si>
    <t>Halaj Matej</t>
  </si>
  <si>
    <t>Ortopedicko protetické pomůcky sériově vyráběné</t>
  </si>
  <si>
    <t>140647</t>
  </si>
  <si>
    <t>LÍMEC KRČNÍ PHILADELPHIA ORTEL C4 VARIO 49280</t>
  </si>
  <si>
    <t>NASTAVITELNÁ VÝŠKA OPORY BRADY, UNIVERZÁLNÍ VELIKOST</t>
  </si>
  <si>
    <t>93530</t>
  </si>
  <si>
    <t>ORTÉZA ZÁDOVÁ LOMBAX DORSO 0845</t>
  </si>
  <si>
    <t>VYSOKÁ ZÁDOVÁ ORTÉZA (ROZSAH TH-LS),KOVOVÉ DLAHY A DOPÍNACÍ TAHY</t>
  </si>
  <si>
    <t>Klindamycin</t>
  </si>
  <si>
    <t>132671</t>
  </si>
  <si>
    <t>Amoxicilin a enzymový inhibitor</t>
  </si>
  <si>
    <t>Ciprofloxacin</t>
  </si>
  <si>
    <t>83459</t>
  </si>
  <si>
    <t>POR CPS DUR 100X300MG</t>
  </si>
  <si>
    <t>Nadroparin</t>
  </si>
  <si>
    <t>32061</t>
  </si>
  <si>
    <t>FRAXIPARINE</t>
  </si>
  <si>
    <t>140963</t>
  </si>
  <si>
    <t xml:space="preserve">ORTÉZA HLEZENNÍHO KLOUBU LÉČEBNÁ S DLAHAMI-III. A </t>
  </si>
  <si>
    <t>VELIKOST XXS,XS,S,M,L,XL,XXL,XXXL</t>
  </si>
  <si>
    <t>Hořčík (různé sole v kombinaci)</t>
  </si>
  <si>
    <t>POR GRA SOL SCC 30X365MG</t>
  </si>
  <si>
    <t>Sumatriptan</t>
  </si>
  <si>
    <t>14784</t>
  </si>
  <si>
    <t>ROSEMIG 50 MG</t>
  </si>
  <si>
    <t>POR TBL FLM 2X50MG I</t>
  </si>
  <si>
    <t>22094</t>
  </si>
  <si>
    <t>ROSEMIG SPRINTAB 50 MG</t>
  </si>
  <si>
    <t>POR TBL SUS 6X50MG I</t>
  </si>
  <si>
    <t>Azithromycin</t>
  </si>
  <si>
    <t>45010</t>
  </si>
  <si>
    <t>AZITROMYCIN SANDOZ 500 MG</t>
  </si>
  <si>
    <t>POR TBL FLM 3X500MG</t>
  </si>
  <si>
    <t>45011</t>
  </si>
  <si>
    <t>POR TBL FLM 6X500MG</t>
  </si>
  <si>
    <t>Fenoterol</t>
  </si>
  <si>
    <t>64881</t>
  </si>
  <si>
    <t>BEROTEC N 100 MCG</t>
  </si>
  <si>
    <t>INH SOL PSS 200DÁV</t>
  </si>
  <si>
    <t>Gabapentin</t>
  </si>
  <si>
    <t>Klopidogrel</t>
  </si>
  <si>
    <t>Levocetirizin</t>
  </si>
  <si>
    <t>137177</t>
  </si>
  <si>
    <t>93884</t>
  </si>
  <si>
    <t>PÁS BEDERNÍ LOMBASKIN 0870</t>
  </si>
  <si>
    <t>EXTRA TENKÝ BEDERNÍ PÁS S PEVNÝMI VÝZTUHAMI</t>
  </si>
  <si>
    <t>140996</t>
  </si>
  <si>
    <t>PÁS BEDERNÍ ACCESS 1507</t>
  </si>
  <si>
    <t>S PŘÍDAVNÝMI TAHY, 6 VELIKOSTÍ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</si>
  <si>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</si>
  <si>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</si>
  <si>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</si>
  <si>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</si>
  <si>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12494</t>
  </si>
  <si>
    <t>AUGMENTIN 1 G</t>
  </si>
  <si>
    <t>POR TBL FLM 14 I</t>
  </si>
  <si>
    <t>10193</t>
  </si>
  <si>
    <t>AUGMENTIN SR</t>
  </si>
  <si>
    <t>POR TBL PRO 28X1000MG/62.5MG</t>
  </si>
  <si>
    <t>Antiagregancia kromě heparinu, kombinace</t>
  </si>
  <si>
    <t>57364</t>
  </si>
  <si>
    <t>AGGRENOX</t>
  </si>
  <si>
    <t>POR CPS RDR 60</t>
  </si>
  <si>
    <t>Atorvastatin</t>
  </si>
  <si>
    <t>Betahistin</t>
  </si>
  <si>
    <t>Betaxolol</t>
  </si>
  <si>
    <t>15646</t>
  </si>
  <si>
    <t>CIPLOX</t>
  </si>
  <si>
    <t>OPH+AUR GTT SOL 5ML</t>
  </si>
  <si>
    <t>Desloratadin</t>
  </si>
  <si>
    <t>26331</t>
  </si>
  <si>
    <t>AERIUS 5 MG</t>
  </si>
  <si>
    <t>POR TBL FLM 100X5MG</t>
  </si>
  <si>
    <t>28812</t>
  </si>
  <si>
    <t>POR TBL DIS 90X5MG</t>
  </si>
  <si>
    <t>28814</t>
  </si>
  <si>
    <t>POR TBL DIS 60X5MG</t>
  </si>
  <si>
    <t>Diklofenak</t>
  </si>
  <si>
    <t>75633</t>
  </si>
  <si>
    <t>DICLOFENAC AL RETARD</t>
  </si>
  <si>
    <t>POR TBL RET 100X100MG</t>
  </si>
  <si>
    <t>Dimetinden</t>
  </si>
  <si>
    <t>15390</t>
  </si>
  <si>
    <t>FENISTIL</t>
  </si>
  <si>
    <t>DRM GEL 1X30GM/30MG</t>
  </si>
  <si>
    <t>15520</t>
  </si>
  <si>
    <t>POR GTT SOL 1X20ML</t>
  </si>
  <si>
    <t>Diosmin, kombinace</t>
  </si>
  <si>
    <t>185435</t>
  </si>
  <si>
    <t>POR TBL FLM 120X500MG</t>
  </si>
  <si>
    <t>Drospirenon a ethinylestradiol</t>
  </si>
  <si>
    <t>164777</t>
  </si>
  <si>
    <t>JANGEE 0,02 MG/3 MG 28 POTAHOVANÝCH TABLET</t>
  </si>
  <si>
    <t>POR TBL FLM 1X28</t>
  </si>
  <si>
    <t>164778</t>
  </si>
  <si>
    <t>POR TBL FLM 3X28</t>
  </si>
  <si>
    <t>Drotaverin</t>
  </si>
  <si>
    <t>107807</t>
  </si>
  <si>
    <t>POR TBL NOB 20X40MG</t>
  </si>
  <si>
    <t>Flukonazol</t>
  </si>
  <si>
    <t>47439</t>
  </si>
  <si>
    <t>MYCOMAX 150</t>
  </si>
  <si>
    <t>POR CPS DUR 3X150MG</t>
  </si>
  <si>
    <t>Flutikason-furoát</t>
  </si>
  <si>
    <t>29816</t>
  </si>
  <si>
    <t>AVAMYS 27,5 MIKROGRAMŮ/DÁVKA</t>
  </si>
  <si>
    <t>NAS SPR SUS 120X27.5RG</t>
  </si>
  <si>
    <t>215978</t>
  </si>
  <si>
    <t>Jiná antibiotika pro lokální aplikaci</t>
  </si>
  <si>
    <t>DRM UNG 10GM</t>
  </si>
  <si>
    <t>Jiná střevní antiinfektiva</t>
  </si>
  <si>
    <t>POR TBL FLM 20X250MG</t>
  </si>
  <si>
    <t>Klarithromycin</t>
  </si>
  <si>
    <t>32546</t>
  </si>
  <si>
    <t>POR TBL RET 14X500MG-DOUBLE BL</t>
  </si>
  <si>
    <t>75490</t>
  </si>
  <si>
    <t>KLACID 250</t>
  </si>
  <si>
    <t>POR TBL FLM 14X250MG</t>
  </si>
  <si>
    <t>Kortikosteroidy</t>
  </si>
  <si>
    <t>Kyselina acetylsalicylová</t>
  </si>
  <si>
    <t>151142</t>
  </si>
  <si>
    <t>ANOPYRIN 100 MG</t>
  </si>
  <si>
    <t>Lansoprazol</t>
  </si>
  <si>
    <t>106344</t>
  </si>
  <si>
    <t>LANZUL 15 MG</t>
  </si>
  <si>
    <t>POR CPS ETD 28X15MG</t>
  </si>
  <si>
    <t>Levothyroxin, sodná sůl</t>
  </si>
  <si>
    <t>69191</t>
  </si>
  <si>
    <t>EUTHYROX 150 MIKROGRAMŮ</t>
  </si>
  <si>
    <t>POR TBL NOB 100X150RG</t>
  </si>
  <si>
    <t>97186</t>
  </si>
  <si>
    <t>EUTHYROX 100 MIKROGRAMŮ</t>
  </si>
  <si>
    <t>POR TBL NOB 100X100RG</t>
  </si>
  <si>
    <t>Losartan a diuretika</t>
  </si>
  <si>
    <t>Nimesulid</t>
  </si>
  <si>
    <t>17187</t>
  </si>
  <si>
    <t>NIMESIL</t>
  </si>
  <si>
    <t>POR GRA SUS 30X100MG</t>
  </si>
  <si>
    <t>Rabeprazol</t>
  </si>
  <si>
    <t>157143</t>
  </si>
  <si>
    <t>Rosuvastatin</t>
  </si>
  <si>
    <t>148070</t>
  </si>
  <si>
    <t>POR TBL FLM 90X10MG</t>
  </si>
  <si>
    <t>148074</t>
  </si>
  <si>
    <t>POR TBL FLM 90X20MG</t>
  </si>
  <si>
    <t>Sodná sůl metamizolu</t>
  </si>
  <si>
    <t>NOVALGIN TABLETY</t>
  </si>
  <si>
    <t>POR TBL FLM 20X500MG</t>
  </si>
  <si>
    <t>196736</t>
  </si>
  <si>
    <t>SUMATRIPTAN ACCORD 100 MG POTAHOVANÉ TABLETY</t>
  </si>
  <si>
    <t>POR TBL FLM 6X100MG</t>
  </si>
  <si>
    <t>Tolperison</t>
  </si>
  <si>
    <t>MYDOCALM 150 MG</t>
  </si>
  <si>
    <t>Tramadol</t>
  </si>
  <si>
    <t>Tramadol, kombinace</t>
  </si>
  <si>
    <t>17925</t>
  </si>
  <si>
    <t>ZALDIAR</t>
  </si>
  <si>
    <t>POR TBL FLM 20</t>
  </si>
  <si>
    <t>Valsartan</t>
  </si>
  <si>
    <t>151072</t>
  </si>
  <si>
    <t>KYLOTAN 80 MG</t>
  </si>
  <si>
    <t>POR TBL FLM 28X80MG</t>
  </si>
  <si>
    <t>Zolpidem</t>
  </si>
  <si>
    <t>16286</t>
  </si>
  <si>
    <t>STILNOX</t>
  </si>
  <si>
    <t>Formoterol a budesonid</t>
  </si>
  <si>
    <t>180087</t>
  </si>
  <si>
    <t>SYMBICORT TURBUHALER 200 MIKROGRAMŮ/ 6 MIKROGRAMŮ/ INHALACE</t>
  </si>
  <si>
    <t>INH PLV 1X120DÁV</t>
  </si>
  <si>
    <t>11807</t>
  </si>
  <si>
    <t>ORTÉZA KRČNÍ LÍMEC ORTEL C1</t>
  </si>
  <si>
    <t>ANATOM.TVAROVANÝ,FIXAČNÍ PÁSKA NA SUCHÝ ZIP</t>
  </si>
  <si>
    <t>78920</t>
  </si>
  <si>
    <t>ORTÉZA BEDERNÍ S VÝZTUHAMI - TYP 407</t>
  </si>
  <si>
    <t>ORTÉZA BEDERNÍ S VÝZTUHAMI A KŘÍŽOVÝMI TAHY</t>
  </si>
  <si>
    <t>11714</t>
  </si>
  <si>
    <t>ORTÉZA KRČNÍ LÍMEC PHILADELPHIA TYP 111</t>
  </si>
  <si>
    <t>78944</t>
  </si>
  <si>
    <t>ORTÉZA BEDERNÍ LUMBAMED PLUS</t>
  </si>
  <si>
    <t>23412</t>
  </si>
  <si>
    <t>ORTÉZA-DĚTSKÁ DO 18TI LET-SPECIÁLNÍ</t>
  </si>
  <si>
    <t>S KONSTRUK.ZÁKLADEM Z ODLEH.MAT.(TITAN,KARBON),NEBO VYUŽITÍM ATYP.KONSTR.DÍLŮ</t>
  </si>
  <si>
    <t>Dále nespecifikované pomůcky</t>
  </si>
  <si>
    <t>278</t>
  </si>
  <si>
    <t>PARUKA</t>
  </si>
  <si>
    <t>PŘÍSPĚVEK POJIŠŤOVNY DO VÝŠE</t>
  </si>
  <si>
    <t>203097</t>
  </si>
  <si>
    <t>Dexamethason</t>
  </si>
  <si>
    <t>Doxycyklin</t>
  </si>
  <si>
    <t>4013</t>
  </si>
  <si>
    <t>DOXYBENE 200 MG TABLETY</t>
  </si>
  <si>
    <t>POR TBL NOB 10X200MG</t>
  </si>
  <si>
    <t>17926</t>
  </si>
  <si>
    <t>17923</t>
  </si>
  <si>
    <t>POR TBL FLM 2</t>
  </si>
  <si>
    <t>1629</t>
  </si>
  <si>
    <t>DALACIN T KOŽNÍ ROZTOK</t>
  </si>
  <si>
    <t>DRM SOL 1X30ML</t>
  </si>
  <si>
    <t>Lamotrigin</t>
  </si>
  <si>
    <t>17139</t>
  </si>
  <si>
    <t>LAMICTAL 50 MG</t>
  </si>
  <si>
    <t>POR TBL NOB 42X50MG</t>
  </si>
  <si>
    <t>Bilastin</t>
  </si>
  <si>
    <t>148675</t>
  </si>
  <si>
    <t>POR TBL NOB 50X20MG</t>
  </si>
  <si>
    <t>28831</t>
  </si>
  <si>
    <t>AERIUS 2,5 MG</t>
  </si>
  <si>
    <t>POR TBL DIS 30X2.5MG</t>
  </si>
  <si>
    <t>Klindamycin, kombinace</t>
  </si>
  <si>
    <t>186539</t>
  </si>
  <si>
    <t>DUAC 10 MG/G + 30 MG/G GEL</t>
  </si>
  <si>
    <t>DRM GEL 60GM</t>
  </si>
  <si>
    <t>49910</t>
  </si>
  <si>
    <t>POR TBL FLM 98X20MG</t>
  </si>
  <si>
    <t>Bromazepam</t>
  </si>
  <si>
    <t>LEXAURIN 3</t>
  </si>
  <si>
    <t>POR TBL NOB 30X3MG</t>
  </si>
  <si>
    <t>Butylskopolaminium</t>
  </si>
  <si>
    <t>41155</t>
  </si>
  <si>
    <t>POR TBL OBD 20X10MG</t>
  </si>
  <si>
    <t>Cefuroxim</t>
  </si>
  <si>
    <t>Fenofibrát</t>
  </si>
  <si>
    <t>59505</t>
  </si>
  <si>
    <t>LIPANTHYL SUPRA 160 MG</t>
  </si>
  <si>
    <t>POR TBL FLM 90X160MG</t>
  </si>
  <si>
    <t>Ibuprofen</t>
  </si>
  <si>
    <t>Měkký parafin a tukové produkty</t>
  </si>
  <si>
    <t>100273</t>
  </si>
  <si>
    <t>LIPOBASE</t>
  </si>
  <si>
    <t>DRM CRM 1X100GM</t>
  </si>
  <si>
    <t>Metronidazol</t>
  </si>
  <si>
    <t>POR TBL NOB 20X250MG</t>
  </si>
  <si>
    <t>Omeprazol</t>
  </si>
  <si>
    <t>Ondansetron</t>
  </si>
  <si>
    <t>99589</t>
  </si>
  <si>
    <t>ZOFRAN 8 MG</t>
  </si>
  <si>
    <t>POR TBL FLM 10X8MG</t>
  </si>
  <si>
    <t>Pitofenon a analgetika</t>
  </si>
  <si>
    <t>Sulfamethoxazol a trimethoprim</t>
  </si>
  <si>
    <t>POR TBL NOB 20X480MG</t>
  </si>
  <si>
    <t>179333</t>
  </si>
  <si>
    <t>DORETA 75 MG/650 MG</t>
  </si>
  <si>
    <t>146894</t>
  </si>
  <si>
    <t>ZOLPIDEM MYLAN 10 MG</t>
  </si>
  <si>
    <t>Itopridum</t>
  </si>
  <si>
    <t>166776</t>
  </si>
  <si>
    <t>ITOPRID PMCS 50 MG</t>
  </si>
  <si>
    <t>POR TBL FLM 100X50MG I</t>
  </si>
  <si>
    <t>47726</t>
  </si>
  <si>
    <t>Erdostein</t>
  </si>
  <si>
    <t>92757</t>
  </si>
  <si>
    <t>ERDOMED</t>
  </si>
  <si>
    <t>POR CPS DUR 10X300MG</t>
  </si>
  <si>
    <t>Kodein, kombinace kromě psycholeptik</t>
  </si>
  <si>
    <t>POR TBL NOB 10</t>
  </si>
  <si>
    <t>Kompresní punčochy a návleky</t>
  </si>
  <si>
    <t>45124</t>
  </si>
  <si>
    <t>PUNČOCHY KOMPRESNÍ LÝTKOVÉ II.K.T.</t>
  </si>
  <si>
    <t>LASTOFA-UZAVŘENÁ ŠPIČKA A-D</t>
  </si>
  <si>
    <t>32954</t>
  </si>
  <si>
    <t>DOXYHEXAL TABS</t>
  </si>
  <si>
    <t>POR TBL NOB 20X100MG</t>
  </si>
  <si>
    <t>202905</t>
  </si>
  <si>
    <t>Perindopril</t>
  </si>
  <si>
    <t>Kompenzační pomůcky pro tělesně postižené</t>
  </si>
  <si>
    <t>11793</t>
  </si>
  <si>
    <t>CHODÍTKO KLOUBOVÉ VT 903</t>
  </si>
  <si>
    <t>SKLÁDACÍ,ČTYŘBODOVÉ,NASTAVITELNÁ VÝŠKA</t>
  </si>
  <si>
    <t>155859</t>
  </si>
  <si>
    <t>SUMAMED 500 MG</t>
  </si>
  <si>
    <t>Hydrokortison a antibiotika</t>
  </si>
  <si>
    <t>41515</t>
  </si>
  <si>
    <t>PIMAFUCORT</t>
  </si>
  <si>
    <t>32064</t>
  </si>
  <si>
    <t>POR GRA SUS 30X100MG I</t>
  </si>
  <si>
    <t>119115</t>
  </si>
  <si>
    <t>SUMATRIPTAN ACTAVIS 50 MG</t>
  </si>
  <si>
    <t>POR TBL OBD 6X50MG I</t>
  </si>
  <si>
    <t>146278</t>
  </si>
  <si>
    <t>SUMATRIPTAN MYLAN 100 MG</t>
  </si>
  <si>
    <t>POR TBL FLM 24X100MG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</si>
  <si>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</si>
  <si>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</si>
  <si>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</si>
  <si>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</si>
  <si>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N02CC01 - Sumatriptan</t>
  </si>
  <si>
    <t>J01FA10 - Azithromycin</t>
  </si>
  <si>
    <t>J01AA02 - Doxycyklin</t>
  </si>
  <si>
    <t>C10AB05 - Fenofibrát</t>
  </si>
  <si>
    <t>A02BC03 - Lansoprazol</t>
  </si>
  <si>
    <t>N03AX09 - Lamotrigin</t>
  </si>
  <si>
    <t>C10AB05</t>
  </si>
  <si>
    <t>J01FA10</t>
  </si>
  <si>
    <t>N02CC01</t>
  </si>
  <si>
    <t>A02BC03</t>
  </si>
  <si>
    <t>J01AA02</t>
  </si>
  <si>
    <t>N03AX09</t>
  </si>
  <si>
    <t>Přehled plnění PL - Preskripce léčivých přípravků - orientační přehled</t>
  </si>
  <si>
    <t>50115003     implant.umělé těl.náhr.-TEP (sk.Z_518)</t>
  </si>
  <si>
    <t>0601</t>
  </si>
  <si>
    <t>vedení klinického pracoviště</t>
  </si>
  <si>
    <t>vedení klinického pracoviště Celkem</t>
  </si>
  <si>
    <t>0666</t>
  </si>
  <si>
    <t>pracoviště DK COS</t>
  </si>
  <si>
    <t>pracoviště DK COS Celkem</t>
  </si>
  <si>
    <t>ZA007</t>
  </si>
  <si>
    <t>Obvaz elastický síťový pruban č. 9 427309</t>
  </si>
  <si>
    <t>ZA338</t>
  </si>
  <si>
    <t>Obinadlo hydrofilní   6 cm x   5 m 13005</t>
  </si>
  <si>
    <t>ZA423</t>
  </si>
  <si>
    <t>Obinadlo elastické idealtex 12 cm x 5 m 9310633</t>
  </si>
  <si>
    <t>ZA427</t>
  </si>
  <si>
    <t>Obinadlo hydrofilní 14 cm x   5 m 13009</t>
  </si>
  <si>
    <t>ZA446</t>
  </si>
  <si>
    <t>Vata buničitá přířezy 20 x 30 cm 1230200129</t>
  </si>
  <si>
    <t>ZA562</t>
  </si>
  <si>
    <t>Náplast cosmopor i. v. 6 x 8 cm 9008054</t>
  </si>
  <si>
    <t>ZA593</t>
  </si>
  <si>
    <t>Tampon stáčený sterilní 20 x 20 cm / 5 ks 28003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</si>
  <si>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</si>
  <si>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</si>
  <si>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</si>
  <si>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</si>
  <si>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</si>
  <si>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 / 5 ks sterilní 26621</t>
  </si>
  <si>
    <t>Kompresa NT 10 x 20 cm/5 ks sterilní 26621</t>
  </si>
  <si>
    <t>ZH012</t>
  </si>
  <si>
    <t>Náplast micropore 2,50 cm x 5,00 m 840W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</si>
  <si>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</si>
  <si>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</si>
  <si>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</si>
  <si>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</si>
  <si>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</si>
  <si>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</si>
  <si>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ZA471</t>
  </si>
  <si>
    <t>Náplast curaplast poinjekční bal. á 250 ks 30625</t>
  </si>
  <si>
    <t>ZF716</t>
  </si>
  <si>
    <t>Obinadlo fixační peha-haft 6cm á 20 m 9324471</t>
  </si>
  <si>
    <t>ZL684</t>
  </si>
  <si>
    <t>Náplast santiband standard poinjekční jednotl. baleno 19 mm x 72 mm 652</t>
  </si>
  <si>
    <t>ZL995</t>
  </si>
  <si>
    <t>Obinadlo hyrofilní sterilní  6 cm x 5 m  004310190</t>
  </si>
  <si>
    <t>ZL999</t>
  </si>
  <si>
    <t>Rychloobvaz 8 x 4 cm / 3 ks ( pro obj. 1 kus = 3 náplasti) 001445510</t>
  </si>
  <si>
    <t>ZA580</t>
  </si>
  <si>
    <t>Podkolenky cambren C  K2 střední 9973952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</si>
  <si>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</si>
  <si>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</si>
  <si>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</si>
  <si>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</si>
  <si>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</si>
  <si>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</si>
  <si>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</si>
  <si>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</si>
  <si>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ZA883</t>
  </si>
  <si>
    <t>Rourka rektální CH18 délka 40 cm 19-18.100</t>
  </si>
  <si>
    <t>ZB231</t>
  </si>
  <si>
    <t>Pinzeta anatomická P00894</t>
  </si>
  <si>
    <t>ZB249</t>
  </si>
  <si>
    <t>Sáček močový s křížovou výpustí 2000 ml ZAR-TNU201601</t>
  </si>
  <si>
    <t>ZB367</t>
  </si>
  <si>
    <t>Cévka urologická pro ženy ster. CH12 07.032.12.100</t>
  </si>
  <si>
    <t>ZB756</t>
  </si>
  <si>
    <t>Zkumavka 3 ml K3 edta fialová 454086</t>
  </si>
  <si>
    <t>ZB757</t>
  </si>
  <si>
    <t>Zkumavka 6 ml K3 edta fialová 456036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</si>
  <si>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</si>
  <si>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</si>
  <si>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</si>
  <si>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</si>
  <si>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</si>
  <si>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</si>
  <si>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</si>
  <si>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</si>
  <si>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ZC765</t>
  </si>
  <si>
    <t>Nůžky oční P00908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</si>
  <si>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</si>
  <si>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</si>
  <si>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</si>
  <si>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</si>
  <si>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</si>
  <si>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</si>
  <si>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</si>
  <si>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</si>
  <si>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</si>
  <si>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</si>
  <si>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ZK799</t>
  </si>
  <si>
    <t>Zátka combi červená 4495101</t>
  </si>
  <si>
    <t>ZA731</t>
  </si>
  <si>
    <t>Mandren růžový 4219104</t>
  </si>
  <si>
    <t>ZL688</t>
  </si>
  <si>
    <t>Proužky Accu-Check Inform IIStrip 50 EU1 á 50 ks 05942861</t>
  </si>
  <si>
    <t>ZL689</t>
  </si>
  <si>
    <t>Roztok Accu-Check Performa Int´l Controls 1+2 level 04861736</t>
  </si>
  <si>
    <t>ZN297</t>
  </si>
  <si>
    <t>Hadička spojovací Gamaplus 1,8 x 450 LL NO DOP (606301) 686401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</si>
  <si>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</si>
  <si>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</si>
  <si>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</si>
  <si>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</si>
  <si>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</si>
  <si>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</si>
  <si>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</si>
  <si>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</si>
  <si>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</si>
  <si>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</si>
  <si>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ZB768</t>
  </si>
  <si>
    <t>Jehla vakuová 216/38 mm zelená 450076</t>
  </si>
  <si>
    <t>ZL072</t>
  </si>
  <si>
    <t>Rukavice operační gammex bez pudru PF EnLite vel. 7,0 353384</t>
  </si>
  <si>
    <t>ZL074</t>
  </si>
  <si>
    <t>Rukavice operační gammex bez pudru PF EnLite vel. 8,0 353386</t>
  </si>
  <si>
    <t>ZM292</t>
  </si>
  <si>
    <t>Rukavice nitril sempercare bez p. M bal. á 200 ks 30803</t>
  </si>
  <si>
    <t>ZM293</t>
  </si>
  <si>
    <t>Rukavice nitril sempercare bez p. L bal. á 200 ks 30804</t>
  </si>
  <si>
    <t>ZN041</t>
  </si>
  <si>
    <t>Rukavice operační gammex ansell PF bez pudru 6,5 A351143</t>
  </si>
  <si>
    <t>ZN040</t>
  </si>
  <si>
    <t>Rukavice operační gammex ansell PF bez pudru 8,5 A351147</t>
  </si>
  <si>
    <t>ZB173</t>
  </si>
  <si>
    <t>Maska kyslíková s hadičkou a nosní svorkou dospělá H-103013</t>
  </si>
  <si>
    <t>ZC698</t>
  </si>
  <si>
    <t>Maska kyslíková + hadička pro dosp.1105000</t>
  </si>
  <si>
    <t>ZA425</t>
  </si>
  <si>
    <t>Obinadlo hydrofilní 10 cm x   5 m 13007</t>
  </si>
  <si>
    <t>ZA447</t>
  </si>
  <si>
    <t>Vata obvazová 200 g nesterilní skládaná 1102352</t>
  </si>
  <si>
    <t>ZA459</t>
  </si>
  <si>
    <t>Kompresa AB 10 x 20 cm / 1 ks sterilní NT savá 1230114021</t>
  </si>
  <si>
    <t>Kompresa AB 10 x 20 cm/1 ks sterilní NT savá 1230114021</t>
  </si>
  <si>
    <t>ZA547</t>
  </si>
  <si>
    <t>Krytí inadine nepřilnavé 9,5 x 9,5 cm 1/10 SYS01512EE</t>
  </si>
  <si>
    <t>ZA569</t>
  </si>
  <si>
    <t>Podkolenky cambren C  K3 velké 997396/2</t>
  </si>
  <si>
    <t>ZA576</t>
  </si>
  <si>
    <t>Set sterilní pro močovou katetrizaci Mediset bal. á 20 ks 4552710</t>
  </si>
  <si>
    <t>ZA643</t>
  </si>
  <si>
    <t>Kompresa vliwasoft 10 x 20 nesterilní á 100 ks 12070</t>
  </si>
  <si>
    <t>ZD668</t>
  </si>
  <si>
    <t>Kompresa gáza 10 x 10 cm / 5 ks sterilní 1325019275</t>
  </si>
  <si>
    <t>Kompresa gáza 10 x 10 cm/5 ks sterilní 1325019275</t>
  </si>
  <si>
    <t>ZE748</t>
  </si>
  <si>
    <t>Krytí melgisorb Ag alginátové absorpční 10 x 10 cm bal. á 10 ks 256100-00</t>
  </si>
  <si>
    <t>ZI558</t>
  </si>
  <si>
    <t>Náplast curapor   7 x   5 cm 22120 ( náhrada za cosmopor )</t>
  </si>
  <si>
    <t>ZA442</t>
  </si>
  <si>
    <t>Steh náplasťový Steri-strip 6 x 75 mm bal. á 50 ks R1541</t>
  </si>
  <si>
    <t>ZE396</t>
  </si>
  <si>
    <t>Krytí mastný tyl grassolind 7,5 x 10 cm bal. á 10 ks 499313</t>
  </si>
  <si>
    <t>ZN091</t>
  </si>
  <si>
    <t>Obvaz elastický síťový CareFix Tube k zajištění a ochraně fixace IV kanyl vel. M bal. á 15 ks 0151 M</t>
  </si>
  <si>
    <t>ZN321</t>
  </si>
  <si>
    <t>Obvaz elastický síťový CareFix Head velikost L bal. á 10 ks 0170 L</t>
  </si>
  <si>
    <t>ZA707</t>
  </si>
  <si>
    <t>Katetr močový foley 12CH bal. á 12 ks 1125-02</t>
  </si>
  <si>
    <t>ZA727</t>
  </si>
  <si>
    <t>Kontejner 30 ml sterilní 331690251750</t>
  </si>
  <si>
    <t>Kontejner 30 ml sterilní uchovávání pevných i kapalných vzorků FLME25175</t>
  </si>
  <si>
    <t>ZA733</t>
  </si>
  <si>
    <t>Mandren modrý 4215095</t>
  </si>
  <si>
    <t>ZA738</t>
  </si>
  <si>
    <t>Filtr mini spike zelený 4550242</t>
  </si>
  <si>
    <t>ZA965</t>
  </si>
  <si>
    <t>Stříkačka inzulínová omnican 1 ml 100j bal. á 100 ks 9151141S</t>
  </si>
  <si>
    <t>ZB066</t>
  </si>
  <si>
    <t>Stříkačka janett 3-dílná 100 ml sterilní vyplachovací adaptér PLS1710</t>
  </si>
  <si>
    <t>ZB754</t>
  </si>
  <si>
    <t>Zkumavka černá 2 ml 454073</t>
  </si>
  <si>
    <t>ZB774</t>
  </si>
  <si>
    <t>Zkumavka červená 5 ml gel 456071</t>
  </si>
  <si>
    <t>Zkumavka koagulace 4 ml modrá 454329</t>
  </si>
  <si>
    <t>ZC769</t>
  </si>
  <si>
    <t>Hadička spojovací HS 1,8 x 450LL 606301-ND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</si>
  <si>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</si>
  <si>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</si>
  <si>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</si>
  <si>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</si>
  <si>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</si>
  <si>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</si>
  <si>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ZH491</t>
  </si>
  <si>
    <t>Stříkačka injekční 3-dílná 50 - 60 ml LL MRG00711</t>
  </si>
  <si>
    <t>ZI167</t>
  </si>
  <si>
    <t>Zkumavka EmptyTube bílá PFPM913S</t>
  </si>
  <si>
    <t>ZI179</t>
  </si>
  <si>
    <t>Zkumavka s mediem+ flovakovaný tampon eSwab růžový 490CE.A</t>
  </si>
  <si>
    <t>ZI182</t>
  </si>
  <si>
    <t>Zkumavka + aplikátor s chem.stabilizátorem UriSwab žlutá 802CE.A</t>
  </si>
  <si>
    <t>ZK735</t>
  </si>
  <si>
    <t>Konektor bezjehlový caresite bal. á 200 ks dohodnutá cena 7,93 Kč bez DPH 415122</t>
  </si>
  <si>
    <t>ZD815</t>
  </si>
  <si>
    <t>Manžeta TK tonometru KVS LD7 + k monitoru Philips dospělá 14 x 50 cm KVS M1 5ZOM</t>
  </si>
  <si>
    <t>ZJ673</t>
  </si>
  <si>
    <t>Pohár na moč 100 ml UH GAMA204808</t>
  </si>
  <si>
    <t>ZA730</t>
  </si>
  <si>
    <t>Mandren zelený 4219120</t>
  </si>
  <si>
    <t>ZN367</t>
  </si>
  <si>
    <t>Konektor bezjehlový gama modrý NO PVC V696420</t>
  </si>
  <si>
    <t>ZB889</t>
  </si>
  <si>
    <t>Filtr injekční kapalinový 0,2ul RowePhil 25, plocha 4 cm2  A-6328</t>
  </si>
  <si>
    <t>ZA715</t>
  </si>
  <si>
    <t>Set infuzní intrafix primeline classic 150 cm 4062957</t>
  </si>
  <si>
    <t>ZA360</t>
  </si>
  <si>
    <t>Jehla sterican 0,5 x 25 mm oranžová 9186158</t>
  </si>
  <si>
    <t>ZB767</t>
  </si>
  <si>
    <t>Jehla vakuová 226/38 mm černá 450075</t>
  </si>
  <si>
    <t>ZB352</t>
  </si>
  <si>
    <t>Jehla spinální spinocan G19 88 mm sloní kost 4501195</t>
  </si>
  <si>
    <t>ZM291</t>
  </si>
  <si>
    <t>Rukavice nitril sempercare bez p. S bal. á 200 ks 30802</t>
  </si>
  <si>
    <t>ZN125</t>
  </si>
  <si>
    <t>Rukavice operační gammex ansell PF bez pudru 7,5 A351145</t>
  </si>
  <si>
    <t>Maska kyslíková s hadičkou a nosní svorkou dospělá H-103013, OS/100</t>
  </si>
  <si>
    <t>ZA439</t>
  </si>
  <si>
    <t>Obvaz elastický síťový pruban č. 6 427306</t>
  </si>
  <si>
    <t>ZA443</t>
  </si>
  <si>
    <t>Šátek trojcípý pletený 125 x 85 x 85 cm 20001</t>
  </si>
  <si>
    <t>ZA463</t>
  </si>
  <si>
    <t>Kompresa NT 10 x 20 cm / 2 ks sterilní 26620</t>
  </si>
  <si>
    <t>ZA464</t>
  </si>
  <si>
    <t>Kompresa NT 10 x 10 cm / 2 ks sterilní 26520</t>
  </si>
  <si>
    <t>Kompresa NT 10 x 10 cm/2 ks sterilní 26520</t>
  </si>
  <si>
    <t>ZA544</t>
  </si>
  <si>
    <t>Krytí inadine nepřilnavé 5,0 x 5,0 cm 1/10 SYS01481EE</t>
  </si>
  <si>
    <t>ZF042</t>
  </si>
  <si>
    <t>Krytí mastný tyl jelonet 10 x 10 cm á 10 ks 7404</t>
  </si>
  <si>
    <t>Pinzeta anatomická 140 mm P00894</t>
  </si>
  <si>
    <t>ZB762</t>
  </si>
  <si>
    <t>Zkumavka červená 6 ml 456092</t>
  </si>
  <si>
    <t>ZB776</t>
  </si>
  <si>
    <t>Zkumavka zelená 3 ml 454082</t>
  </si>
  <si>
    <t>ZN108</t>
  </si>
  <si>
    <t>Rukavice operační gammex ansell PF bez pudru 8,0 A351146</t>
  </si>
  <si>
    <t>ZA418</t>
  </si>
  <si>
    <t>Náplast metaline pod TS 8 x 9 cm 23094</t>
  </si>
  <si>
    <t>ZA424</t>
  </si>
  <si>
    <t>Obinadlo elastické idealtex 14 cm x 5 m 9310643</t>
  </si>
  <si>
    <t>ZA429</t>
  </si>
  <si>
    <t>Obinadlo elastické idealtex   8 cm x 5 m 931061</t>
  </si>
  <si>
    <t>ZA444</t>
  </si>
  <si>
    <t>Tampon nesterilní stáčený 20 x 19 cm bez RTG nití bal. á 100 ks 1320300404</t>
  </si>
  <si>
    <t>ZA467</t>
  </si>
  <si>
    <t>Tyčinka vatová nesterilní 15 cm bal. á 100 ks 9679369</t>
  </si>
  <si>
    <t>ZA476</t>
  </si>
  <si>
    <t>Krytí mepilex border lite 10 x 10 cm bal. á 5 ks 281300-00</t>
  </si>
  <si>
    <t>ZA497</t>
  </si>
  <si>
    <t>Krytí bactigras   5 x   5 cm bal. á 50 ks 7456</t>
  </si>
  <si>
    <t>ZA498</t>
  </si>
  <si>
    <t>Krytí bactigras 10 x 10 cm bal. á 10 ks 7457</t>
  </si>
  <si>
    <t>ZA537</t>
  </si>
  <si>
    <t>Krytí mepilex heel 13 x 20 cm bal. á 5 ks 288100-01</t>
  </si>
  <si>
    <t>ZA542</t>
  </si>
  <si>
    <t>Náplast wet pruf voduvzd. 1,25 cm x 9,14 m bal. á 24 ks K00-3063C</t>
  </si>
  <si>
    <t>ZA617</t>
  </si>
  <si>
    <t>Tampon TC-OC k ošetření dutiny ústní á 250 ks 12240</t>
  </si>
  <si>
    <t>ZC506</t>
  </si>
  <si>
    <t>Kompresa NT 10 x 10 cm / 5 ks sterilní 1325020275</t>
  </si>
  <si>
    <t>Kompresa NT 10 x 10 cm/5 ks sterilní 1325020275</t>
  </si>
  <si>
    <t>ZD104</t>
  </si>
  <si>
    <t>Náplast omniplast 10,0 cm x 10,0 m 9004472 (900535)</t>
  </si>
  <si>
    <t>ZD570</t>
  </si>
  <si>
    <t>Obvaz nosu Funda nesterilní 0251</t>
  </si>
  <si>
    <t>ZD633</t>
  </si>
  <si>
    <t>Krytí mepilex border sacrum 18 x 18 cm bal. á 5 ks 282000-01</t>
  </si>
  <si>
    <t>ZI602</t>
  </si>
  <si>
    <t>Náplast curapor 10 x 34 cm 22126 ( náhrada za cosmopor )</t>
  </si>
  <si>
    <t>ZK646</t>
  </si>
  <si>
    <t>Náplast tegaderm CHG 8,5 cm x 11,5 cm na CŽK-antibakt. bal. á 25 ks 1657R</t>
  </si>
  <si>
    <t>ZL410</t>
  </si>
  <si>
    <t>Hemagel 100 g A2681147</t>
  </si>
  <si>
    <t>ZK087</t>
  </si>
  <si>
    <t>Krém cavilon ochranný bariérový á 28 g bal. á 12 ks 3391E</t>
  </si>
  <si>
    <t>ZL996</t>
  </si>
  <si>
    <t>Obinadlo hyrofilní sterilní  8 cm x 5 m  004310182</t>
  </si>
  <si>
    <t>ZL997</t>
  </si>
  <si>
    <t>Obinadlo hyrofilní sterilní 10 cm x 5 m  004310174</t>
  </si>
  <si>
    <t>ZA610</t>
  </si>
  <si>
    <t>Tampon sterilní stáčený 20 x 20 cm / 10 ks karton á 4800 ks 28004</t>
  </si>
  <si>
    <t>ZD634</t>
  </si>
  <si>
    <t>Krytí mepilex border sacrum 23 x 23 cm bal. á 5 ks 282400-01</t>
  </si>
  <si>
    <t>ZH924</t>
  </si>
  <si>
    <t>Tampon sterilní stáčený 9 x 9 cm / 10 ks 0422</t>
  </si>
  <si>
    <t>ZN322</t>
  </si>
  <si>
    <t>Obvaz elastický síťový CareFix Head velikost XL bal. á 10 ks 0170 XL</t>
  </si>
  <si>
    <t>ZN463</t>
  </si>
  <si>
    <t>Náplast textilní na cívce 10 cm  x 5 m 1320900120</t>
  </si>
  <si>
    <t>ZA119</t>
  </si>
  <si>
    <t>Trokar hrudní 18F 30 cm 636,18</t>
  </si>
  <si>
    <t>ZA170</t>
  </si>
  <si>
    <t>Pásek k TS kanyle pěnový 520000</t>
  </si>
  <si>
    <t>ZA428</t>
  </si>
  <si>
    <t>Systém odsávací uzavřený 14F jednocestný 57 cm 72 hod. bal. á 20 ks Z110-14</t>
  </si>
  <si>
    <t>ZA688</t>
  </si>
  <si>
    <t>Sáček močový curity s hod.diurézou 400 ml hadička 150 cm 8150</t>
  </si>
  <si>
    <t>Sáček močový curity s hod. diurézou 400 ml hadička 150 cm 8150</t>
  </si>
  <si>
    <t>ZA728</t>
  </si>
  <si>
    <t>Lopatka ústní dřevěná lékařská nesterilní bal. á 100 ks 1320100655</t>
  </si>
  <si>
    <t>ZA737</t>
  </si>
  <si>
    <t>Filtr mini spike modrý 4550234</t>
  </si>
  <si>
    <t>ZA749</t>
  </si>
  <si>
    <t>Stříkačka injekční 3-dílná 50 ml LL Omnifix Solo 4617509F</t>
  </si>
  <si>
    <t>ZB041</t>
  </si>
  <si>
    <t>Systém hrudní drenáže atrium 1 cestný 3600-100</t>
  </si>
  <si>
    <t>ZB103</t>
  </si>
  <si>
    <t>Láhev k odsávačce flovac 2l hadice 1,8 m 000-036-021</t>
  </si>
  <si>
    <t>ZB295</t>
  </si>
  <si>
    <t>Filtr iso-gard hepa čistý bal. á 20 ks 28012</t>
  </si>
  <si>
    <t>ZB311</t>
  </si>
  <si>
    <t>Kanyla ET 8,5 mm s manž. bal. á 20 ks 100/199/085</t>
  </si>
  <si>
    <t>ZB424</t>
  </si>
  <si>
    <t>Elektroda EKG H34SG 31.1946.21</t>
  </si>
  <si>
    <t>ZB488</t>
  </si>
  <si>
    <t>Sprej cavilon 28 ml bal. á 12 ks 3346E</t>
  </si>
  <si>
    <t>ZB736</t>
  </si>
  <si>
    <t>Stříkačka janett 3-dílná 100 ml sterilní vyplachovací adaptér L bal. á 50 ks 2022C30</t>
  </si>
  <si>
    <t>ZB759</t>
  </si>
  <si>
    <t>Zkumavka červená 8 ml gel 455071</t>
  </si>
  <si>
    <t>ZB772</t>
  </si>
  <si>
    <t>Přechodka adaptér luer 450070</t>
  </si>
  <si>
    <t>ZB773</t>
  </si>
  <si>
    <t>Zkumavka šedá-glykemie 454085</t>
  </si>
  <si>
    <t>ZB801</t>
  </si>
  <si>
    <t>Transofix krátký trn á 50 ks 4090500</t>
  </si>
  <si>
    <t>ZB815</t>
  </si>
  <si>
    <t>Stříkačka injekční 3-dílná 50 ml LL spec. Original-Perfusor černá s jehlou 50 ml 8728828F</t>
  </si>
  <si>
    <t>ZB844</t>
  </si>
  <si>
    <t>Esmarch 60 x 1250 KVS 06125</t>
  </si>
  <si>
    <t>ZB948</t>
  </si>
  <si>
    <t>Mikronebulizér MicroMist bal. á 50 ks 41891</t>
  </si>
  <si>
    <t>ZB949</t>
  </si>
  <si>
    <t>Pinzeta UH sterilní HAR999565</t>
  </si>
  <si>
    <t>ZC177</t>
  </si>
  <si>
    <t>Systém odsávací uzavřený TC CH14 wet pack 54 cm / 72 h 2276-5</t>
  </si>
  <si>
    <t>ZC863</t>
  </si>
  <si>
    <t>Hadička spojovací HS 1,8 x 1800LL 606304-ND</t>
  </si>
  <si>
    <t>ZD458</t>
  </si>
  <si>
    <t>Spojka vrapovaná roztaž.rovná 15F bal. á 50 ks 038-61-311</t>
  </si>
  <si>
    <t>ZF233</t>
  </si>
  <si>
    <t>Stříkačka injekční arteriální 3 ml bez jehly line draw L/S bal. á 200 ks 4043E</t>
  </si>
  <si>
    <t>ZG001</t>
  </si>
  <si>
    <t>Husí krk expandi-flex s dvojtou otočnou spojkou á 30 ks 22531</t>
  </si>
  <si>
    <t>ZG137</t>
  </si>
  <si>
    <t>Fonendoskop sprague rappaport P00221</t>
  </si>
  <si>
    <t>ZH817</t>
  </si>
  <si>
    <t>Katetr močový foley CH18 180605-000180</t>
  </si>
  <si>
    <t>ZI436</t>
  </si>
  <si>
    <t>Brýle kyslíkové americký typ upevnění svorkou ALL SOFT H-103106</t>
  </si>
  <si>
    <t>ZJ117</t>
  </si>
  <si>
    <t>Adaptér jednorázový k senzoru  CO2 á 20 ks 415036-001</t>
  </si>
  <si>
    <t>ZJ312</t>
  </si>
  <si>
    <t>Sonda žaludeční CH16 1200 mm s RTG linkou bal. á 50 ks 412016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</si>
  <si>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</si>
  <si>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</si>
  <si>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</si>
  <si>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</si>
  <si>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ZJ696</t>
  </si>
  <si>
    <t>Sonda žaludeční CH18 1200 mm s RTG linkou bal. á 30 ks 412018</t>
  </si>
  <si>
    <t>ZK798</t>
  </si>
  <si>
    <t>Zátka combi modrá 4495152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</si>
  <si>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</si>
  <si>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</si>
  <si>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</si>
  <si>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</si>
  <si>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</si>
  <si>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</si>
  <si>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ZA725</t>
  </si>
  <si>
    <t>Kanyla TS 8,0 s manžetou bal. á 10 ks 100/860/080</t>
  </si>
  <si>
    <t>ZB056</t>
  </si>
  <si>
    <t>Kanyla TS 8,5 s manžetou bal. á 10 ks 100/800/085</t>
  </si>
  <si>
    <t>ZB105</t>
  </si>
  <si>
    <t>Kanyla TS 7,5 s manžetou 100/800/075</t>
  </si>
  <si>
    <t>ZB310</t>
  </si>
  <si>
    <t>Kanyla ET 8,0 mm s manž. bal. á 20 ks 100/199/080</t>
  </si>
  <si>
    <t>Kanyla ET 8,0 s manžetou bal. á 20 ks 100/199/080</t>
  </si>
  <si>
    <t>ZB340</t>
  </si>
  <si>
    <t>Hadička kyslíková bal. á 50 ks 41113</t>
  </si>
  <si>
    <t>ZB816</t>
  </si>
  <si>
    <t>Hadička spojovací-perfusor černá 150 cm á 100 ks 8722919</t>
  </si>
  <si>
    <t>ZB850</t>
  </si>
  <si>
    <t>Nos umělý trach-vent bal. á 50 ks 41311U</t>
  </si>
  <si>
    <t>ZC490</t>
  </si>
  <si>
    <t>Kartáček zubní s odsáváním P2220</t>
  </si>
  <si>
    <t>ZD151</t>
  </si>
  <si>
    <t>Ambuvak pro dospělé vak 1,5 l 7152000</t>
  </si>
  <si>
    <t>ZD454</t>
  </si>
  <si>
    <t>Filtr pro dospělé s HME a portem 038-41-355</t>
  </si>
  <si>
    <t>ZJ099</t>
  </si>
  <si>
    <t>Vzduchovod nosní 7,5 mm bal. á 10 ks 321075</t>
  </si>
  <si>
    <t>ZJ100</t>
  </si>
  <si>
    <t>Vzduchovod nosní 8,0 mm bal. á 10 ks 321080</t>
  </si>
  <si>
    <t>ZJ101</t>
  </si>
  <si>
    <t>Vzduchovod nosní 8,5 mm á 10 ks 321085</t>
  </si>
  <si>
    <t>ZL717</t>
  </si>
  <si>
    <t>Kanyla introcan safety 3 modrá 22G bal. á 50 ks 4251128-01</t>
  </si>
  <si>
    <t>ZL718</t>
  </si>
  <si>
    <t>Kanyla introcan safety 3 růžová 20G bal. á 50 ks 4251130-01</t>
  </si>
  <si>
    <t>ZB941</t>
  </si>
  <si>
    <t>Systém odsávací uzavřený TC CH14 wet pack 30,5 cm / 72 h 2270135-5</t>
  </si>
  <si>
    <t>ZB309</t>
  </si>
  <si>
    <t>Kanyla ET 7,5 mm s manž. bal. á 20 ks 100/199/075</t>
  </si>
  <si>
    <t>ZD223</t>
  </si>
  <si>
    <t>Čidlo průtoku vzduchu-flow senzor 281637(279331)</t>
  </si>
  <si>
    <t>ZB873</t>
  </si>
  <si>
    <t>Souprava tracheostomická č. 8 100/561/080</t>
  </si>
  <si>
    <t>ZH300</t>
  </si>
  <si>
    <t>Lžíce laryngoskopická 4 bal. á 10 ks 670150-100040</t>
  </si>
  <si>
    <t>ZF514</t>
  </si>
  <si>
    <t>Kolénko-konektor dvojitě otočné s ods. portem 010-645</t>
  </si>
  <si>
    <t>ZF428</t>
  </si>
  <si>
    <t>Systém hrudní drenáže atrium 2 cestný 3620-100</t>
  </si>
  <si>
    <t>ZH299</t>
  </si>
  <si>
    <t>Lžíce laryngoskopická 3 bal. á 10 ks 670150-100030</t>
  </si>
  <si>
    <t>ZM320</t>
  </si>
  <si>
    <t>Membrána BSA k plicnímu ventilátoru Hamilton  bal. á 5 ks 151233</t>
  </si>
  <si>
    <t>ZF668</t>
  </si>
  <si>
    <t>Manžeta přetlaková 500 ml classic P01268</t>
  </si>
  <si>
    <t>ZA858</t>
  </si>
  <si>
    <t>Souprava infuzní dosifix 4037014</t>
  </si>
  <si>
    <t>ZK839</t>
  </si>
  <si>
    <t>System hrudní drenáže Sinapi 1000 ml dlouhá trubice kontrola sání XL1000S</t>
  </si>
  <si>
    <t>ZN034</t>
  </si>
  <si>
    <t>Sáček sběrný jednorázový k systemu hrudní drenáže Sinapi 1000 ml D001</t>
  </si>
  <si>
    <t>ZN155</t>
  </si>
  <si>
    <t>Organizér infuzních setů ORIO modrý bal. á 15 ks 702.03</t>
  </si>
  <si>
    <t>ZI239</t>
  </si>
  <si>
    <t>Čidlo saturační na čelo oxi-max bal. á 24 ks MAX-FAST-I</t>
  </si>
  <si>
    <t>ZC265</t>
  </si>
  <si>
    <t>Trokar hrudní 14F 30 cm 636,14</t>
  </si>
  <si>
    <t>ZN206</t>
  </si>
  <si>
    <t>Lopatka ústní dřevěná lékařská sterilní 150 x 17 mm bal. á 500 ks 4002/SG/CS/L</t>
  </si>
  <si>
    <t>ZB495</t>
  </si>
  <si>
    <t>Krytka expir.ventilu 151228</t>
  </si>
  <si>
    <t>ZD181</t>
  </si>
  <si>
    <t>Kanyla TS s odsáváním posuvný límec a port 8,0 mm SUM:39-8011</t>
  </si>
  <si>
    <t>ZD182</t>
  </si>
  <si>
    <t>Kanyla TS s odsáváním posuvný límec a port 8,5 mm SUM:39-8511</t>
  </si>
  <si>
    <t>ZE081</t>
  </si>
  <si>
    <t>Manžeta TK k monitoru Datex a další dvouhadičková NIBP dospělá 25 - 35 cm  NIBPHPA2-L</t>
  </si>
  <si>
    <t>ZN298</t>
  </si>
  <si>
    <t>Hadička spojovací Gamaplus 1,8 x 1800 LL NO DOP (606304) 686403</t>
  </si>
  <si>
    <t>ZC356</t>
  </si>
  <si>
    <t>Systém odsávací uzavřený TC CH14 wet pack 30,5 cm / 72 h 227036-5</t>
  </si>
  <si>
    <t>ZD656</t>
  </si>
  <si>
    <t>Tunelizátor bal. á 5 ks 090506</t>
  </si>
  <si>
    <t>ZE039</t>
  </si>
  <si>
    <t>Dlaha splint-fix 16 k znehybnění zápěstí a kotníku při kanylaci bal. á 5 ks NKS:60-23</t>
  </si>
  <si>
    <t>ZF427</t>
  </si>
  <si>
    <t>Dlaha splint-fix 22 k znehybnění zápěstí a kotníku při kanylaci bal. á 2 ks NKS:60-11</t>
  </si>
  <si>
    <t>KD593</t>
  </si>
  <si>
    <t>katetr nelaton Ch12 MPI:110012</t>
  </si>
  <si>
    <t>KD601</t>
  </si>
  <si>
    <t>katetr tiemann CH10 MPI:120010</t>
  </si>
  <si>
    <t>KD602</t>
  </si>
  <si>
    <t>katetr tiemann Ch12 MPI:120012</t>
  </si>
  <si>
    <t>ZB818</t>
  </si>
  <si>
    <t>Katetr CVC 3 lumen certofix protect trio 4163214P-S1+set rouškování pro CVC bal. á 10 ks 47561111</t>
  </si>
  <si>
    <t>ZC637</t>
  </si>
  <si>
    <t>Arteriofix bal. á 20 ks 20G 5206324</t>
  </si>
  <si>
    <t>ZB209</t>
  </si>
  <si>
    <t>Set transfúzní BLLP pro přetlakovou transfuzi bez vzdušného filtru hemomed 05123</t>
  </si>
  <si>
    <t>ZD834</t>
  </si>
  <si>
    <t>Set infuzní intrafix safeset s trojcest. ventilem 220 cm bal. á 100 ks 4063006</t>
  </si>
  <si>
    <t>ZA309</t>
  </si>
  <si>
    <t>Jehla sternální mielo-can 15G 1,8MM x 4,8 cm MCN 02</t>
  </si>
  <si>
    <t>ZE993</t>
  </si>
  <si>
    <t>Rukavice operační ansell sensi - touch vel. 6,5 bal. á 40 párů 8050152</t>
  </si>
  <si>
    <t>ZK477</t>
  </si>
  <si>
    <t>Rukavice operační latexové s pudrem ansell medigrip plus vel. 8,0 303506EU (303366)</t>
  </si>
  <si>
    <t>ZL070</t>
  </si>
  <si>
    <t>Rukavice operační gammex bez pudru PF EnLite vel. 6,0 353382</t>
  </si>
  <si>
    <t>ZL071</t>
  </si>
  <si>
    <t>Rukavice operační gammex bez pudru PF EnLite vel. 6,5 353383</t>
  </si>
  <si>
    <t>ZL073</t>
  </si>
  <si>
    <t>Rukavice operační gammex bez pudru PF EnLite vel. 7,5 353385</t>
  </si>
  <si>
    <t>ZL075</t>
  </si>
  <si>
    <t>Rukavice operační gammex bez pudru PF EnLite vel. 8,5 353387</t>
  </si>
  <si>
    <t>ZL425</t>
  </si>
  <si>
    <t>Rukavice operační ansell sensi - touch vel. 7,0 bal. á 40 párů 8050153</t>
  </si>
  <si>
    <t>ZL427</t>
  </si>
  <si>
    <t>Rukavice operační ansell sensi - touch vel. 8,0 bal. á 40 párů 8050195(8050155)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</si>
  <si>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</si>
  <si>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</si>
  <si>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</si>
  <si>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</si>
  <si>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</si>
  <si>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</si>
  <si>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ZD053</t>
  </si>
  <si>
    <t>Čidlo ICP neurovent pro měření nitrolebního tlaku 092946</t>
  </si>
  <si>
    <t>ZB802</t>
  </si>
  <si>
    <t>Čidlo ICP neurovent PTO 5F multiparametrové 095008</t>
  </si>
  <si>
    <t>ZC262</t>
  </si>
  <si>
    <t>Převodník tlakový PX2X2 +uzavřený odběrový set VMP172 dvojitý bal. á 10 ks T001741A</t>
  </si>
  <si>
    <t>ZC366</t>
  </si>
  <si>
    <t>Převodník tlakový PX260 150 cm 1 linka bal. á 20 ks T100209A</t>
  </si>
  <si>
    <t>ZD403</t>
  </si>
  <si>
    <t>Hadice odsávací 2 kohouty 8/10, délka 270 cm Softub TA 8271</t>
  </si>
  <si>
    <t>ZF295</t>
  </si>
  <si>
    <t>Okruh dýchací anesteziologický 1,6 m s nízkou poddajností 038-01-130</t>
  </si>
  <si>
    <t>ZD457</t>
  </si>
  <si>
    <t>Okruh dýchací anesteziologický 1,6 m hadice 0,8 m, vak 2 l 038-01-110</t>
  </si>
  <si>
    <t>ZA008</t>
  </si>
  <si>
    <t>Obvaz elastický síťový pruban č. 10 427310</t>
  </si>
  <si>
    <t>ZA325</t>
  </si>
  <si>
    <t>Krytí hypro-sorb R 65 x 55 mm 002</t>
  </si>
  <si>
    <t>ZA331</t>
  </si>
  <si>
    <t>Obinadlo fixa crep 10 cm x 4 m 1323100104</t>
  </si>
  <si>
    <t>ZA502</t>
  </si>
  <si>
    <t>Tampon nesterilní stáčený 30 x 60 cm 1320300406</t>
  </si>
  <si>
    <t>ZA539</t>
  </si>
  <si>
    <t>Kompresa NT 10 x 10 cm nesterilní 06103</t>
  </si>
  <si>
    <t>ZA540</t>
  </si>
  <si>
    <t>Náplast omnifix E 15 cm x 10 m 9006513</t>
  </si>
  <si>
    <t>ZA541</t>
  </si>
  <si>
    <t>Fólie incizní rucodrape ( opraflex ) 40 x 35 cm 25444</t>
  </si>
  <si>
    <t>ZA554</t>
  </si>
  <si>
    <t>Krytí hypro-sorb R 10 x 10 x 10 mm bal. á 10 ks 006</t>
  </si>
  <si>
    <t>ZA589</t>
  </si>
  <si>
    <t>Tampon sterilní stáčený 30 x 30 cm / 5 ks karton á 1500 ks 28007</t>
  </si>
  <si>
    <t>ZA596</t>
  </si>
  <si>
    <t>Gáza skládaná 10 cm x 35 cm karton á 1000 ks 11003+</t>
  </si>
  <si>
    <t>ZB085</t>
  </si>
  <si>
    <t>Krytí surgicel standard 5 x 7,50 cm bal. á 12 ks 1903GB</t>
  </si>
  <si>
    <t>ZD094</t>
  </si>
  <si>
    <t>Gáza skládaná sterilní 8 x 17 cm / 5 ks 12 vrstev karton á 1000 ks 37017</t>
  </si>
  <si>
    <t>ZD452</t>
  </si>
  <si>
    <t>Fólie incizní oper film 16 x 30 cm 31 067</t>
  </si>
  <si>
    <t>ZE314</t>
  </si>
  <si>
    <t>Tampon sterilní stáčený 19 x 20 cm / 10 ks 0446</t>
  </si>
  <si>
    <t>ZF080</t>
  </si>
  <si>
    <t>Rouška břišní 17 nití s kroužkem na tkanici 12 x 47 cm karton á 300 ks 1230100311</t>
  </si>
  <si>
    <t>ZI737</t>
  </si>
  <si>
    <t>Krytí surgicel fibrillar 10 x 5 cm bal. á 10 ks 411962</t>
  </si>
  <si>
    <t>ZA648</t>
  </si>
  <si>
    <t>Tampon sterilní stáčený 30 x 60 cm / 5 ks karton á 350 ks 1230110426</t>
  </si>
  <si>
    <t>ZM326</t>
  </si>
  <si>
    <t>Krytí nevstřebatelné textilní hemopatch kit. box medium 4,5 x 4,5 cm bal. á 3 ks 1503746</t>
  </si>
  <si>
    <t>ZM327</t>
  </si>
  <si>
    <t>Krytí nevstřebatelné textilní hemopatch kit. box small 2,7 x 2,7 cm bal. á 5 ks 1503745</t>
  </si>
  <si>
    <t>ZA095</t>
  </si>
  <si>
    <t>Cement kostní palacos R+G 2 x 40 g á 2 ks 66017569</t>
  </si>
  <si>
    <t>ZA759</t>
  </si>
  <si>
    <t>Drén redon CH10 50 cm U2111000</t>
  </si>
  <si>
    <t>ZA761</t>
  </si>
  <si>
    <t>Drén redon CH12 50 cm U2111200</t>
  </si>
  <si>
    <t>ZA792</t>
  </si>
  <si>
    <t>Svorka šicí 16 x 3 mm michel 132 276 6016</t>
  </si>
  <si>
    <t>ZB553</t>
  </si>
  <si>
    <t>Láhev redon hi-vac 400 ml-kompletní 05.000.22.803</t>
  </si>
  <si>
    <t>ZB558</t>
  </si>
  <si>
    <t>Žiletka mikrotomová á 50 ks JP-BR35</t>
  </si>
  <si>
    <t>ZB780</t>
  </si>
  <si>
    <t>Kontejner 120 ml sterilní 331690250350</t>
  </si>
  <si>
    <t>Kontejner 120 ml sterilní á 50 ks FLME25035</t>
  </si>
  <si>
    <t>ZC345</t>
  </si>
  <si>
    <t>Čepelka skalpelová typ 367 BB367R</t>
  </si>
  <si>
    <t>ZC751</t>
  </si>
  <si>
    <t>Čepelka skalpelová 11 BB511</t>
  </si>
  <si>
    <t>ZC752</t>
  </si>
  <si>
    <t>Čepelka skalpelová 15 BB515</t>
  </si>
  <si>
    <t>ZC753</t>
  </si>
  <si>
    <t>Čepelka skalpelová 20 BB520</t>
  </si>
  <si>
    <t>ZE310</t>
  </si>
  <si>
    <t>Nádoba na kontaminovaný odpad CS 6 l pův. 077802300</t>
  </si>
  <si>
    <t>ZE877</t>
  </si>
  <si>
    <t>Fréza 7BA60</t>
  </si>
  <si>
    <t>Vrták diamantový 7 cm 6 mm BA 7BA60</t>
  </si>
  <si>
    <t>ZF258</t>
  </si>
  <si>
    <t>Fréza 7BA50</t>
  </si>
  <si>
    <t>Vrták diamantový 7 cm 5 mm BA 7BA50</t>
  </si>
  <si>
    <t>ZF271</t>
  </si>
  <si>
    <t>Vrták diamantový 7BA50D</t>
  </si>
  <si>
    <t>Vrták diamantový 7 cm 5 mm BA DIAM 7BA50D</t>
  </si>
  <si>
    <t>ZF273</t>
  </si>
  <si>
    <t>Fréza 7BA40</t>
  </si>
  <si>
    <t>ZF274</t>
  </si>
  <si>
    <t>Vrták diamantový 7BA60D</t>
  </si>
  <si>
    <t>Vrták diamantový 7 cm 6 mm BA DIAM 7BA60D</t>
  </si>
  <si>
    <t>ZF285</t>
  </si>
  <si>
    <t>Vrták kraniotomický F2/8TA23S</t>
  </si>
  <si>
    <t>ZH831</t>
  </si>
  <si>
    <t>Elektroda unipolární jednorázová MB-100</t>
  </si>
  <si>
    <t>ZI781</t>
  </si>
  <si>
    <t>Elektroda neutrální monopolární pro dospělé á 100 ks 2125</t>
  </si>
  <si>
    <t>ZK552</t>
  </si>
  <si>
    <t>Vrták codman disposable perforator 14 mm 26-1221</t>
  </si>
  <si>
    <t>ZD146</t>
  </si>
  <si>
    <t>Vak drenážní sběrný lumbální  EDM 27666</t>
  </si>
  <si>
    <t>ZE793</t>
  </si>
  <si>
    <t>Vrták midas 1,5 x 6 mm 8TD156</t>
  </si>
  <si>
    <t>Vrták diamantový 15 cm 6 mm DEPTH 8TD156</t>
  </si>
  <si>
    <t>ZK938</t>
  </si>
  <si>
    <t>Vrták 10BA60</t>
  </si>
  <si>
    <t>Vrták diamantový 10 cm 6 mm BA 10BA60</t>
  </si>
  <si>
    <t>ZH760</t>
  </si>
  <si>
    <t>Popisovač chirurgický na kůži + sterilní pravítko fialová barva RQ-01</t>
  </si>
  <si>
    <t>ZI330</t>
  </si>
  <si>
    <t>Sleeves sterile drape á 20 ks FC1004</t>
  </si>
  <si>
    <t>ZK940</t>
  </si>
  <si>
    <t>Vrták 10BA60D</t>
  </si>
  <si>
    <t>Vrták diamantový 10 cm 6 mm BA DIAM 10BA60D</t>
  </si>
  <si>
    <t>ZJ328</t>
  </si>
  <si>
    <t>Vrták 10BA50</t>
  </si>
  <si>
    <t>Vrták diamantový 10 cm 50 mm 10BA50</t>
  </si>
  <si>
    <t>ZJ330</t>
  </si>
  <si>
    <t>Vrták 10BA50D</t>
  </si>
  <si>
    <t>Vrták diamantový 10 cm 50 mm DIAM 10BA50D</t>
  </si>
  <si>
    <t>ZG275</t>
  </si>
  <si>
    <t>Tampon nasal á 10 ks 450424</t>
  </si>
  <si>
    <t>ZE205</t>
  </si>
  <si>
    <t>Kanyla odsávací MINOP  0° D:2,0 mm FH606SU</t>
  </si>
  <si>
    <t>ZM272</t>
  </si>
  <si>
    <t>Elektroda stripová 6 kontaktní TS0614-E1W0</t>
  </si>
  <si>
    <t>ZF270</t>
  </si>
  <si>
    <t>Vrták diamantový 7BA40D</t>
  </si>
  <si>
    <t>Vrták diamantový 7 cm 4 mm DIAM 7BA40D</t>
  </si>
  <si>
    <t>ZH396</t>
  </si>
  <si>
    <t>Elektroda NIM á 5 ks 8227304</t>
  </si>
  <si>
    <t>ZL193</t>
  </si>
  <si>
    <t>Nástavec k vrtačce MIDAS rovný 10 cm small bore AVS10</t>
  </si>
  <si>
    <t>ZM822</t>
  </si>
  <si>
    <t>Nástavec k vrtačce MIDAS rovný krátký spinální 9 cm AS09</t>
  </si>
  <si>
    <t>ZM905</t>
  </si>
  <si>
    <t>Pinzeta bipolární jednorázová Spetzler 20,3 cm 0,5 mm bal. á 5 ks 801272</t>
  </si>
  <si>
    <t>ZF834</t>
  </si>
  <si>
    <t>Filtr do cusa excel bal. á 2 ks C0005</t>
  </si>
  <si>
    <t>ZF910</t>
  </si>
  <si>
    <t>Elektroda nožíková unipolární GK110R</t>
  </si>
  <si>
    <t>ZN039</t>
  </si>
  <si>
    <t>Kabel bipolární k přístroji Malis délka 4,5 m 370135G</t>
  </si>
  <si>
    <t>ZK842</t>
  </si>
  <si>
    <t>Kit k navigační resekci tumoru u dětí 9733607</t>
  </si>
  <si>
    <t>ZA377</t>
  </si>
  <si>
    <t>Vak drenážní sběrný externí dočasný codman 82-1731</t>
  </si>
  <si>
    <t>ZJ587</t>
  </si>
  <si>
    <t>Disposable Inserts box 25 x 4 ks 912464</t>
  </si>
  <si>
    <t>ZG678</t>
  </si>
  <si>
    <t>Koncovka šroubováku výměnná šestihran 1,5 mini 5 505200</t>
  </si>
  <si>
    <t>ZG276</t>
  </si>
  <si>
    <t>Navigační kuličky á 5 x 12 ks 8801075</t>
  </si>
  <si>
    <t>ZH545</t>
  </si>
  <si>
    <t>Nástavec ke kraniotomu 2.4 mm AF02</t>
  </si>
  <si>
    <t>ZD828</t>
  </si>
  <si>
    <t>Svorka craniofix FF490T</t>
  </si>
  <si>
    <t>ZI211</t>
  </si>
  <si>
    <t>Elektroda jehlová koagulační rová krátký dřík délka hrotu 18 mm průměr hrotu 1 mm  D4 mm GK114R</t>
  </si>
  <si>
    <t>ZN185</t>
  </si>
  <si>
    <t>Elektroda flexibilní bipolární ke koagulaci na mozku transnasalním přístupem 685620430</t>
  </si>
  <si>
    <t>ZN352</t>
  </si>
  <si>
    <t>Kabel k jednorázové neutrální elektrodě k přístroji Aesculap délka 5 m GN245</t>
  </si>
  <si>
    <t>ZN353</t>
  </si>
  <si>
    <t>Rukojeť aktivní elektrody se dvěma tlačítky k přístroji Aesculap délka kabelu 4,5 m GN232</t>
  </si>
  <si>
    <t>ZI389</t>
  </si>
  <si>
    <t>Kanyla sací pr. 3,5 mm RU6424-22</t>
  </si>
  <si>
    <t>ZF269</t>
  </si>
  <si>
    <t>Vrták diamantový 7 cm 3 mm BA DIAM 7BA30D</t>
  </si>
  <si>
    <t>KA274</t>
  </si>
  <si>
    <t>matka vnitřní 179702000</t>
  </si>
  <si>
    <t>KA343</t>
  </si>
  <si>
    <t>cespace b braun FJ136T</t>
  </si>
  <si>
    <t>KA345</t>
  </si>
  <si>
    <t>cespace b braun FJ144T</t>
  </si>
  <si>
    <t>KA346</t>
  </si>
  <si>
    <t>cespace b braun FJ145T</t>
  </si>
  <si>
    <t>KA347</t>
  </si>
  <si>
    <t>cespace b braun FJ146T</t>
  </si>
  <si>
    <t>KE819</t>
  </si>
  <si>
    <t>šroub vectra 04.613.718</t>
  </si>
  <si>
    <t>KE828</t>
  </si>
  <si>
    <t>šroub polyaxální 179712540</t>
  </si>
  <si>
    <t>KE833</t>
  </si>
  <si>
    <t>šroub polyaxální 179712650</t>
  </si>
  <si>
    <t>KE834</t>
  </si>
  <si>
    <t>šroub polyaxální 179712655</t>
  </si>
  <si>
    <t>KG638</t>
  </si>
  <si>
    <t>tyč předohnutá 65 mm 179772065</t>
  </si>
  <si>
    <t>KG665</t>
  </si>
  <si>
    <t>tyč předohnutá 40 mm 179772040</t>
  </si>
  <si>
    <t>KH280</t>
  </si>
  <si>
    <t>čepička MATRIX 09.632.099</t>
  </si>
  <si>
    <t>KH283</t>
  </si>
  <si>
    <t>šroub MATRIX Perforovaný 6 x 40 mm 04.637.640S</t>
  </si>
  <si>
    <t>ZA081</t>
  </si>
  <si>
    <t>Šroub mini 2 L6-ti 520100</t>
  </si>
  <si>
    <t>KA082</t>
  </si>
  <si>
    <t>syncage stratec 495.309</t>
  </si>
  <si>
    <t>KA093</t>
  </si>
  <si>
    <t>šroub schanzův 496.722</t>
  </si>
  <si>
    <t>KA152</t>
  </si>
  <si>
    <t>šroub dens stratec 405.440</t>
  </si>
  <si>
    <t>KA342</t>
  </si>
  <si>
    <t>cespace b braun FJ135T</t>
  </si>
  <si>
    <t>KA348</t>
  </si>
  <si>
    <t>cespace b braun FJ147T</t>
  </si>
  <si>
    <t>KE793</t>
  </si>
  <si>
    <t>šroub vectra 04.613.716</t>
  </si>
  <si>
    <t>KF155</t>
  </si>
  <si>
    <t>klip na aneurysma FE720K</t>
  </si>
  <si>
    <t>KG633</t>
  </si>
  <si>
    <t>tyč předohnutá 85 mm 179772085</t>
  </si>
  <si>
    <t>KG648</t>
  </si>
  <si>
    <t>šroub bikortikalní 3,5 x 18 mm LB458T</t>
  </si>
  <si>
    <t>KH285</t>
  </si>
  <si>
    <t>šroub MATRIX Perforovaný 6 x 45 mm 04.637.645S</t>
  </si>
  <si>
    <t>KH333</t>
  </si>
  <si>
    <t>tyč MIS MATRIX 80mm 04.651.280</t>
  </si>
  <si>
    <t>KH769</t>
  </si>
  <si>
    <t>šroub polyaxiální 6.5 x 35mm 124.463</t>
  </si>
  <si>
    <t>KH770</t>
  </si>
  <si>
    <t>šroub polyaxiální 6.5 x 40mm 124.464</t>
  </si>
  <si>
    <t>KH771</t>
  </si>
  <si>
    <t>šroub polyaxiální 6.5 x 50mm 124.466</t>
  </si>
  <si>
    <t>KH772</t>
  </si>
  <si>
    <t>šroub polyaxiální 6.5 x 55mm 124.467</t>
  </si>
  <si>
    <t>KH782</t>
  </si>
  <si>
    <t>tyč ohnutá 5,5 x 40 mm 124.640</t>
  </si>
  <si>
    <t>KH783</t>
  </si>
  <si>
    <t>tyč ohnutá 5,5 x 45 mm 124.645</t>
  </si>
  <si>
    <t>KH789</t>
  </si>
  <si>
    <t>tyč ohnutá 5,5 x 80 mm 124.680</t>
  </si>
  <si>
    <t>KH809</t>
  </si>
  <si>
    <t>šroub uzamykací 124.000</t>
  </si>
  <si>
    <t>KH810</t>
  </si>
  <si>
    <t>šroub polyaxiální 6,5 x  45 mm 124.465</t>
  </si>
  <si>
    <t>ZA082</t>
  </si>
  <si>
    <t>Dlaha mini přímá 26 otv. 533300</t>
  </si>
  <si>
    <t>KI063</t>
  </si>
  <si>
    <t>dlaha vzpěrová Stenifix 14mm 04.630.514S</t>
  </si>
  <si>
    <t>KD730</t>
  </si>
  <si>
    <t>Klip na aneurysma FE700K</t>
  </si>
  <si>
    <t>KI179</t>
  </si>
  <si>
    <t>svorka cévní aneurysmatická Yasargil Aneurysm Clip STD, TRV  10,2 mm  B/Braun FE762K</t>
  </si>
  <si>
    <t>KI120</t>
  </si>
  <si>
    <t>klec bederní TM Ardis 10x9x26mm 06-702-02101</t>
  </si>
  <si>
    <t>KI133</t>
  </si>
  <si>
    <t>klec bederní TM Ardis 11x11x26mm 06-702-04111</t>
  </si>
  <si>
    <t>KI119</t>
  </si>
  <si>
    <t>klec bederní TM Ardis 8x9x26mm 06-702-02081</t>
  </si>
  <si>
    <t>KG826</t>
  </si>
  <si>
    <t>dlaha krční HWS 24 mm FG424T</t>
  </si>
  <si>
    <t>KE857</t>
  </si>
  <si>
    <t>dlaha vectra 04.613.018</t>
  </si>
  <si>
    <t>KH281</t>
  </si>
  <si>
    <t>hlava šroubu MATRIX polyaxiální 04.632.001</t>
  </si>
  <si>
    <t>KH417</t>
  </si>
  <si>
    <t>Spojka needle Adapter Kit 03.702.224.02S</t>
  </si>
  <si>
    <t>KE996</t>
  </si>
  <si>
    <t>tyč předohnutá 45 mm 179772045</t>
  </si>
  <si>
    <t>KE837</t>
  </si>
  <si>
    <t>šroub polyaxální 179712750</t>
  </si>
  <si>
    <t>KG056</t>
  </si>
  <si>
    <t>tyč kovová 35 mm 179772035</t>
  </si>
  <si>
    <t>KG651</t>
  </si>
  <si>
    <t>šroub bikortikalní 3,5 x 20 mm LB460T</t>
  </si>
  <si>
    <t>KE792</t>
  </si>
  <si>
    <t>šroub vectra 04.613.714</t>
  </si>
  <si>
    <t>KI313</t>
  </si>
  <si>
    <t>implantát spinální SUSTAIN Titan 8mm Lordotic 101.228</t>
  </si>
  <si>
    <t>KH328</t>
  </si>
  <si>
    <t>tyč MIS MARTIX 40mm 04.651.240</t>
  </si>
  <si>
    <t>KI344</t>
  </si>
  <si>
    <t>implantát spinální SUSTAIN Titan 6mm Parallel 101.206</t>
  </si>
  <si>
    <t>KI278</t>
  </si>
  <si>
    <t>sada jehel pro vertebroplastiku s bočním otvorem 03.702.216S</t>
  </si>
  <si>
    <t>KI213</t>
  </si>
  <si>
    <t>tyč MIS MATRIX 5,0 x 35mm Titan 04.651.035</t>
  </si>
  <si>
    <t>KE805</t>
  </si>
  <si>
    <t>dlaha vectra 04.613.014</t>
  </si>
  <si>
    <t>KF281</t>
  </si>
  <si>
    <t>svorka frakturní 6.0 mm 498.830</t>
  </si>
  <si>
    <t>KG618</t>
  </si>
  <si>
    <t>tyč předohnutá 75 mm 179772075</t>
  </si>
  <si>
    <t>KI361</t>
  </si>
  <si>
    <t>implantát spinální SUSTAIN Titan 7mm Parallel 101.207</t>
  </si>
  <si>
    <t>KI362</t>
  </si>
  <si>
    <t>implantát spinální SUSTAIN Titan 7mm Convex 101.247</t>
  </si>
  <si>
    <t>KE795</t>
  </si>
  <si>
    <t>šroub polyaxální 179712645</t>
  </si>
  <si>
    <t>KE832</t>
  </si>
  <si>
    <t>šroub polyaxální 179712640</t>
  </si>
  <si>
    <t>KE863</t>
  </si>
  <si>
    <t>dlaha vectra 04.613.132</t>
  </si>
  <si>
    <t>KE902</t>
  </si>
  <si>
    <t>šroub USS 496.798</t>
  </si>
  <si>
    <t>KG781</t>
  </si>
  <si>
    <t>drát vodící tupý 286705220</t>
  </si>
  <si>
    <t>KA081</t>
  </si>
  <si>
    <t>syncage stratec 495.307</t>
  </si>
  <si>
    <t>KH991</t>
  </si>
  <si>
    <t>šroub variabilní 5,5 mm HA, 35 mm 187,235S</t>
  </si>
  <si>
    <t>KI437</t>
  </si>
  <si>
    <t>implantát spinální náhrada meziobratlová INTERCONTINENTAL  dlaha 6 st. 20x11MM 187,061</t>
  </si>
  <si>
    <t>KH997</t>
  </si>
  <si>
    <t>šroub variabilní 5,5mm HA, 30mm 187,230S</t>
  </si>
  <si>
    <t>KG860</t>
  </si>
  <si>
    <t>dlaha vzpěrová stenofix 10 mm 04.630.510S</t>
  </si>
  <si>
    <t>KG645</t>
  </si>
  <si>
    <t>dlaha krční HWS 42 mm FG442T</t>
  </si>
  <si>
    <t>KE856</t>
  </si>
  <si>
    <t>dlaha vectra 04.613.016</t>
  </si>
  <si>
    <t>KF157</t>
  </si>
  <si>
    <t>šroub trinica 07.00117.004</t>
  </si>
  <si>
    <t>KI208</t>
  </si>
  <si>
    <t>implantát spinálnínáhr. meziobratlová SUSTAIN Spacer, Medium 7 mm Lordotic 101.227</t>
  </si>
  <si>
    <t>KI440</t>
  </si>
  <si>
    <t>implantát spinální náhrada meziobratlová INTERCONTINENTAL dlaha 0 st. 20x13MM 187,013</t>
  </si>
  <si>
    <t>KG741</t>
  </si>
  <si>
    <t>tyč předohnutá 95 mm 179772095</t>
  </si>
  <si>
    <t>KI475</t>
  </si>
  <si>
    <t>implantát spinální náhrada meziobratlová SUSTAIN Titan, 8mm, Parallel 101.208</t>
  </si>
  <si>
    <t>KG740</t>
  </si>
  <si>
    <t>tyč předohnutá 55 mm 179772055</t>
  </si>
  <si>
    <t>KH289</t>
  </si>
  <si>
    <t>tyč MIS MATRIX 65 mm 04.651.265</t>
  </si>
  <si>
    <t>KI471</t>
  </si>
  <si>
    <t>implantát spinální náhrada těla obratle TI XPAND vel. S 12x14 3,5/3,5 DEG 18-23MME 116,108</t>
  </si>
  <si>
    <t>KE827</t>
  </si>
  <si>
    <t>šroub polyaxální 179712535</t>
  </si>
  <si>
    <t>KF209</t>
  </si>
  <si>
    <t>klip na aneurysma FE710K</t>
  </si>
  <si>
    <t>KI504</t>
  </si>
  <si>
    <t>implantát spinální náhrada meziobratlová INTERCONTINENTAL klec M TRANSC: 0 st., 20x40mm, 13mm  375,133</t>
  </si>
  <si>
    <t>KH765</t>
  </si>
  <si>
    <t>šroub polyaxiální 5.5 x 40mm 124.454</t>
  </si>
  <si>
    <t>KI558</t>
  </si>
  <si>
    <t>konektor titanový tvar Y k drenážnímu hydrocephálnímu FV015T</t>
  </si>
  <si>
    <t>KA139</t>
  </si>
  <si>
    <t>šroub axon 406.104</t>
  </si>
  <si>
    <t>KI528</t>
  </si>
  <si>
    <t>implantát spinální náhrada meziobratlová klec M TRANS: 6 st. 20x40mm, 11mm 375,181</t>
  </si>
  <si>
    <t>KH260</t>
  </si>
  <si>
    <t>šroub bikortikální 3,5 x 22 mm LB462T</t>
  </si>
  <si>
    <t>KH180</t>
  </si>
  <si>
    <t>konektor příčný Expedium 26 - 30 mm A2 189401302</t>
  </si>
  <si>
    <t>KH319</t>
  </si>
  <si>
    <t>šroub MATRIX Polyaxial 6 x 45mm 04.606.645</t>
  </si>
  <si>
    <t>KH181</t>
  </si>
  <si>
    <t>konektor příčný Expedium 30 - 36 mm A3 189401303</t>
  </si>
  <si>
    <t>KA153</t>
  </si>
  <si>
    <t>šroub dens stratec 405.438</t>
  </si>
  <si>
    <t>KH329</t>
  </si>
  <si>
    <t>tyč MIS MATRIX 45mm 04.651.245</t>
  </si>
  <si>
    <t>KE831</t>
  </si>
  <si>
    <t>šroub polyaxální 179712635</t>
  </si>
  <si>
    <t>KI754</t>
  </si>
  <si>
    <t>implantát spinální náhrada těla obratle-TI XPAND vel. M 21x23 -3/3 DEG 27-34MME 116,202</t>
  </si>
  <si>
    <t>KE858</t>
  </si>
  <si>
    <t>dlaha vectra 04.613.020</t>
  </si>
  <si>
    <t>KA341</t>
  </si>
  <si>
    <t>cespace b braun FJ134T</t>
  </si>
  <si>
    <t>KD957</t>
  </si>
  <si>
    <t>Klip na aneurysma FE722K</t>
  </si>
  <si>
    <t>KI554</t>
  </si>
  <si>
    <t>systém hydrocephální  drenážní  CODMAN Bactiseal EVD Catheter set - 1.5mm 82-1745</t>
  </si>
  <si>
    <t>KI773</t>
  </si>
  <si>
    <t>klip na aneurysma rovný mini s úzkou špičkou 5,0 mm FE690K</t>
  </si>
  <si>
    <t>KE899</t>
  </si>
  <si>
    <t>šroub axon 405.464</t>
  </si>
  <si>
    <t>KA147</t>
  </si>
  <si>
    <t>šroub axon 405.514</t>
  </si>
  <si>
    <t>KG897</t>
  </si>
  <si>
    <t>dlaha RapidSorb 851.002.01S</t>
  </si>
  <si>
    <t>KI810</t>
  </si>
  <si>
    <t>systém Hydrocephální drenážní Shunt PRO-GAV SYST. SA 20 S PÉR.REZ dětský FX427T</t>
  </si>
  <si>
    <t>KI855</t>
  </si>
  <si>
    <t>implantát spinální náhrada meziobratlová SUSTAIN Titan 7 mm Lordotic 101.227</t>
  </si>
  <si>
    <t>KH290</t>
  </si>
  <si>
    <t>tyč MIS MATRIX 75 mm 04.651.275</t>
  </si>
  <si>
    <t>KI856</t>
  </si>
  <si>
    <t>implantát spinální náhrada meziobratlová SUSTAIN Titan 8 mm Lordotic 101.228</t>
  </si>
  <si>
    <t>KI853</t>
  </si>
  <si>
    <t>implantát spinální náhrada těla obratle-TI XPAND vel. S 12x14 0 DEG 15-18MME 116.101</t>
  </si>
  <si>
    <t>KA097</t>
  </si>
  <si>
    <t>tyč stratec 100 mm 498.104</t>
  </si>
  <si>
    <t>KH790</t>
  </si>
  <si>
    <t>tyč ohnutá 5,5 x 85 mm 124.685</t>
  </si>
  <si>
    <t>ZN110</t>
  </si>
  <si>
    <t>Implantát spinální náhrada meziobratlové ploténky Avenue-L boční H12 mm 17 x 40 mm 10° IR6252P</t>
  </si>
  <si>
    <t>KF070</t>
  </si>
  <si>
    <t>šroub trinica 07.00812.005</t>
  </si>
  <si>
    <t>KG821</t>
  </si>
  <si>
    <t>klip na aneurysma FE726K</t>
  </si>
  <si>
    <t>KG650</t>
  </si>
  <si>
    <t>šroub bikortikalní 3,5 x 19 mm LB459T</t>
  </si>
  <si>
    <t>KG642</t>
  </si>
  <si>
    <t>dlaha krční HWS 26 mm FG426T</t>
  </si>
  <si>
    <t>ZD558</t>
  </si>
  <si>
    <t>Kotva bederní AVENUE - L boční vel. M IR6002T</t>
  </si>
  <si>
    <t>KF167</t>
  </si>
  <si>
    <t>dlaha trinica 07.00341.002</t>
  </si>
  <si>
    <t>KI725</t>
  </si>
  <si>
    <t>implantát spinální náhrada těla obratle-TI XPAND velikost S 12x14 0 DEG 26-30MME 116,103</t>
  </si>
  <si>
    <t>ZD213</t>
  </si>
  <si>
    <t>Šroub distrakční 14 mm FF904SB</t>
  </si>
  <si>
    <t>KH410</t>
  </si>
  <si>
    <t>dlaha Trinica 30mm 07.00340.005</t>
  </si>
  <si>
    <t>KI909</t>
  </si>
  <si>
    <t>implantát spinální náhrada meziobratlová SUSTAIN TITAN 6 mm Convex 101.246</t>
  </si>
  <si>
    <t>KF144</t>
  </si>
  <si>
    <t>dlaha trinica 07.00340.004</t>
  </si>
  <si>
    <t>KH791</t>
  </si>
  <si>
    <t>tyč ohnutá 5,5 x 90 mm 124.690</t>
  </si>
  <si>
    <t>KH777</t>
  </si>
  <si>
    <t>šroub polyaxiální 7.5 x 50mm 124.476</t>
  </si>
  <si>
    <t>KH887</t>
  </si>
  <si>
    <t>klec bederní TM Ardis 9x9x26mm 06-702-02091</t>
  </si>
  <si>
    <t>KI470</t>
  </si>
  <si>
    <t>implantát spinální náhrada meziobratlová SUSTAIN Titan 8mm Convex 101.248</t>
  </si>
  <si>
    <t>KI903</t>
  </si>
  <si>
    <t>implantát spinální náhrada meziobratlová SUSTAIN Titan 5 mm Convex 101.245</t>
  </si>
  <si>
    <t>KI240</t>
  </si>
  <si>
    <t>implantát spinální FACET WEDGE, střední, slitina titanu, zelený, sterilní 04.630.131S</t>
  </si>
  <si>
    <t>ZN157</t>
  </si>
  <si>
    <t>Implantát spinální náhrada meziobratlové ploténky Avenue-L boční H10 mm 17 x 40 mm 6° IR6230P</t>
  </si>
  <si>
    <t>ZN163</t>
  </si>
  <si>
    <t>Implantát spinální fixační systém PS šroub polyaxiální 5,5 x 40 mm TM-5540</t>
  </si>
  <si>
    <t>ZN159</t>
  </si>
  <si>
    <t>Implantát spinální náhrada meziobratlová klec krční Fusion Cage klínová 12,5 x 15 x 5 mm 100103000</t>
  </si>
  <si>
    <t>KG896</t>
  </si>
  <si>
    <t>šroub RapidSorb kortikální 805.604.02S</t>
  </si>
  <si>
    <t>ZN145</t>
  </si>
  <si>
    <t>Implantát spinální systém CD HORIZONT šroub multiaxiální vel. 4,5 x 25 mm 54840004525</t>
  </si>
  <si>
    <t>KI980</t>
  </si>
  <si>
    <t>šroub polyaxiální EXPEDIUM titanový 5 x 30 mm 179712530</t>
  </si>
  <si>
    <t>KH898</t>
  </si>
  <si>
    <t>šroub okcipiální 4,5x12 mm 04.601.112</t>
  </si>
  <si>
    <t>KG881</t>
  </si>
  <si>
    <t>dlaha vzpěrová stenofix   8 mm 04.630.508S</t>
  </si>
  <si>
    <t>KA095</t>
  </si>
  <si>
    <t>tyč stratec   50 mm 498.102</t>
  </si>
  <si>
    <t>KI241</t>
  </si>
  <si>
    <t>implamtát spinální FACET WEDGE, velký, slitina titanu, tmavě fialový, sterilní 04.630.132S</t>
  </si>
  <si>
    <t>KF146</t>
  </si>
  <si>
    <t>klip na aneurysma FE750K</t>
  </si>
  <si>
    <t>KI242</t>
  </si>
  <si>
    <t>šroub FACET WEDGET 3,0 x 12mm, tmavě modrý, sterilní, bal/ 2ks, 04.630.135.02S</t>
  </si>
  <si>
    <t>KH474</t>
  </si>
  <si>
    <t>tyč přechodová MATRIX 04.633.190</t>
  </si>
  <si>
    <t>ZN166</t>
  </si>
  <si>
    <t>implantát spinální fixační systém FJR svorka frakturní 040301000</t>
  </si>
  <si>
    <t>KI918</t>
  </si>
  <si>
    <t>implantát spinální náhrada těla obratle-TI XPAND vel. S-M 21 x 23 0 DEG 19 - 23 MME 116.302</t>
  </si>
  <si>
    <t>ZN167</t>
  </si>
  <si>
    <t>Implantát spinální fixační systém FJR šroub schanzův frakturní dvojzávitový 6,0 x 40 mm 040208000</t>
  </si>
  <si>
    <t>KF141</t>
  </si>
  <si>
    <t>tyč occipital 04.161.032</t>
  </si>
  <si>
    <t>KI499</t>
  </si>
  <si>
    <t>implantát spinální SUSTAIN Titan 5mm Parallel 101.205</t>
  </si>
  <si>
    <t>ZN165</t>
  </si>
  <si>
    <t>Implantát spinální fixační systém FJR tyč 6.0 x 50 mm 011901100</t>
  </si>
  <si>
    <t>KE685</t>
  </si>
  <si>
    <t>šroub okcipitalní 4,5 x10 mm 04.601.110</t>
  </si>
  <si>
    <t>ZN144</t>
  </si>
  <si>
    <t>Implantát spinální systém CD HORIZONT tyč předohnutá vel. 4,75 cc 40 mm 1475501040</t>
  </si>
  <si>
    <t>KA186</t>
  </si>
  <si>
    <t>dlaha TSLP 489.443</t>
  </si>
  <si>
    <t>KE684</t>
  </si>
  <si>
    <t>šroub okcipitalní 4,5 x  8 mm 04.601.108</t>
  </si>
  <si>
    <t>KH590</t>
  </si>
  <si>
    <t>šroub occipitální 4,5 x 6 mm 04.601.106</t>
  </si>
  <si>
    <t>KA137</t>
  </si>
  <si>
    <t>šroub axon 404.530</t>
  </si>
  <si>
    <t>ZN162</t>
  </si>
  <si>
    <t>Implantát spinální fixační systém PS matka uzamykací TS-0010</t>
  </si>
  <si>
    <t>KA178</t>
  </si>
  <si>
    <t>šroub TSLP 489.147</t>
  </si>
  <si>
    <t>KE820</t>
  </si>
  <si>
    <t>šroub vectra 04.613.768</t>
  </si>
  <si>
    <t>KH326</t>
  </si>
  <si>
    <t>šroub MATRIX Perforovaný 6 x 55mm 04.637.655S</t>
  </si>
  <si>
    <t>KE900</t>
  </si>
  <si>
    <t>šroub axon 405.466</t>
  </si>
  <si>
    <t>ZN143</t>
  </si>
  <si>
    <t>Implantát spinální náhrada meziobratlové ploténky Avenue-L boční H8 mm 17 x 40 mm 6° IR6228P</t>
  </si>
  <si>
    <t>KE859</t>
  </si>
  <si>
    <t>dlaha vectra 04.613.022</t>
  </si>
  <si>
    <t>KH677</t>
  </si>
  <si>
    <t>dlaha occipitální 4,5 x 50 mm 04.161.011</t>
  </si>
  <si>
    <t>KA094</t>
  </si>
  <si>
    <t>šroub schanzův 496.776</t>
  </si>
  <si>
    <t>KD960</t>
  </si>
  <si>
    <t>šroub axon 405.526</t>
  </si>
  <si>
    <t>ZN161</t>
  </si>
  <si>
    <t>Implantát spinální fixační systém PS konektor příčný polyaxiální M TT-0034</t>
  </si>
  <si>
    <t>ZN146</t>
  </si>
  <si>
    <t>Implantát spinální systém CD HORIZON šroub uzamykací odlamovací vel. 4,75 TI 5440030</t>
  </si>
  <si>
    <t>KH160</t>
  </si>
  <si>
    <t>šroub kanulovaný Expedium 5 x 30mm 186715530</t>
  </si>
  <si>
    <t>KE898</t>
  </si>
  <si>
    <t>šroub axon 405.462</t>
  </si>
  <si>
    <t>KH458</t>
  </si>
  <si>
    <t>klip na aneuryzma  FE637K</t>
  </si>
  <si>
    <t>KH459</t>
  </si>
  <si>
    <t>klip na aneuryzma FE644K</t>
  </si>
  <si>
    <t>KG636</t>
  </si>
  <si>
    <t>klip na aneurysma FE680K</t>
  </si>
  <si>
    <t>KE886</t>
  </si>
  <si>
    <t>šroub axon 405.528</t>
  </si>
  <si>
    <t>ZN158</t>
  </si>
  <si>
    <t>Implantát spinální náhrada meziobratlová klec ALIF Fusion Cage 25 x30 x 13,5 mm 100301000,poj.:0114293,úč. skup.:506,cena:320437 Kč s DPH</t>
  </si>
  <si>
    <t>ZN164</t>
  </si>
  <si>
    <t>Implantát spinální fixační systém PS šroub polyaxiální 5,5 x 35 mm TM-5535</t>
  </si>
  <si>
    <t>ZN160</t>
  </si>
  <si>
    <t>Implantát spinální fixační systém PS tyč 6. 0 x 80 mm TR-0080</t>
  </si>
  <si>
    <t>KA121</t>
  </si>
  <si>
    <t>šroub oli.sch. stratec 496.778</t>
  </si>
  <si>
    <t>KB529</t>
  </si>
  <si>
    <t>klip na aneurysma FE752K</t>
  </si>
  <si>
    <t>KE791</t>
  </si>
  <si>
    <t>dlaha vectra 04.613.130</t>
  </si>
  <si>
    <t>KE829</t>
  </si>
  <si>
    <t>šroub polyaxální 179712545</t>
  </si>
  <si>
    <t>KE830</t>
  </si>
  <si>
    <t>šroub polyaxální 179712550</t>
  </si>
  <si>
    <t>KI132</t>
  </si>
  <si>
    <t>klec bederní TM Ardis 10x11x26mm 06-702-04101</t>
  </si>
  <si>
    <t>KI982</t>
  </si>
  <si>
    <t>náhrada těla obratle Hydrolift velikost 4+,endoplate "M" 21, 85 X 24, délka 35,5-52 mm SV031T</t>
  </si>
  <si>
    <t>KI983</t>
  </si>
  <si>
    <t>náhrada těla obratle Hydrolift, velikost 5, endoplate "S" 20,5 x 20,5 délka 23,0 - 28,0 mm SV004T</t>
  </si>
  <si>
    <t>KJ049</t>
  </si>
  <si>
    <t>implantát  spinální náhrada meziobratlová klec krční fusion cage klínová 12,5 x 15 x 4 mm 100101000</t>
  </si>
  <si>
    <t>KJ055</t>
  </si>
  <si>
    <t>implantát  spinální náhrada meziobratlová klec krční fusion cage oblouková 12,5 x 15 x 5 mm 100203000</t>
  </si>
  <si>
    <t>KJ056</t>
  </si>
  <si>
    <t>implantát  spinální náhrada meziobratlová klec krční fusion cage oblouková 12,5 x 15 x 6 mm 100205000</t>
  </si>
  <si>
    <t>KJ059</t>
  </si>
  <si>
    <t>implantát  spinální náhrada meziobratlová klec ALIF titanová fusion cage 25 x 30 x 13,5 mm 100301000</t>
  </si>
  <si>
    <t>ZN211</t>
  </si>
  <si>
    <t>Implantát spinální náhrada meziobratlové ploténky Avenue-L boční H8 mm 17 x 40 mm 10° IR6230P</t>
  </si>
  <si>
    <t>KA138</t>
  </si>
  <si>
    <t>šroub axon 405.516</t>
  </si>
  <si>
    <t>KA157</t>
  </si>
  <si>
    <t>svorka axon 498.950</t>
  </si>
  <si>
    <t>KA158</t>
  </si>
  <si>
    <t>svorka axon 498.951</t>
  </si>
  <si>
    <t>KC455</t>
  </si>
  <si>
    <t>tyč axon 498.957</t>
  </si>
  <si>
    <t>KD186</t>
  </si>
  <si>
    <t>šroub na C2 405.446</t>
  </si>
  <si>
    <t>KE901</t>
  </si>
  <si>
    <t>šroub axon 405.468</t>
  </si>
  <si>
    <t>KG643</t>
  </si>
  <si>
    <t>dlaha krční HWS 28 mm FG428T</t>
  </si>
  <si>
    <t>KH184</t>
  </si>
  <si>
    <t>konektor příčný Expedium 47 - 63 mm A6 189401406</t>
  </si>
  <si>
    <t>KH284</t>
  </si>
  <si>
    <t>šroub MATRIX Perforovaný 6 x 50 mm 04.637.650S</t>
  </si>
  <si>
    <t>KI121</t>
  </si>
  <si>
    <t>klec bederní TM Ardis 11x9x26mm 06-702-02111</t>
  </si>
  <si>
    <t>KI391</t>
  </si>
  <si>
    <t>implantát spinální náhrada těla obratle-TI, velikost S 12x14mm, 3.5/3.5 DEG 26 - 30MME 116,109</t>
  </si>
  <si>
    <t>KI557</t>
  </si>
  <si>
    <t>katetr 8F antimikrobiální ventrikulární EVD30.012.02</t>
  </si>
  <si>
    <t>KI994</t>
  </si>
  <si>
    <t>implantát spinální fixační systém PS šroub mono-polyaxiální 5,5 x 40 mm TM-5540</t>
  </si>
  <si>
    <t>KI995</t>
  </si>
  <si>
    <t>implantát spinální fixační systém PS šroub mono-polyaxiální 5,5 x 45 mm TM-5545</t>
  </si>
  <si>
    <t>KJ023</t>
  </si>
  <si>
    <t>implantát spinální fixační systém PS zajišťovací TS-0010</t>
  </si>
  <si>
    <t>KJ027</t>
  </si>
  <si>
    <t>implantát spinální fixační systém PS tyč spojovací 6,0 x 80 mm TR-0080</t>
  </si>
  <si>
    <t>KJ037</t>
  </si>
  <si>
    <t>implantát spinální fixační systém FJR šroub schanzův frakturní dvojzávitový  6,0 x 40 040208000</t>
  </si>
  <si>
    <t>KJ038</t>
  </si>
  <si>
    <t>implantát spinální fixační systém FJR šroub schanzův frakturní dvojzávitový  6,5 x 50 040212000</t>
  </si>
  <si>
    <t>KJ039</t>
  </si>
  <si>
    <t>KJ041</t>
  </si>
  <si>
    <t>implantát spinální fixační systém FJR tyč  6,0 x 50 011901100</t>
  </si>
  <si>
    <t>KJ042</t>
  </si>
  <si>
    <t>implantát spinální fixační systém FJR tyč  6,0 x 80 011904100</t>
  </si>
  <si>
    <t>KJ050</t>
  </si>
  <si>
    <t>implantát  spinální náhrada meziobratlová klec krční fusion cage klínová 12,5 x 15 x 5 mm 100103000</t>
  </si>
  <si>
    <t>KJ051</t>
  </si>
  <si>
    <t>implantát  spinální náhrada meziobratlová klec krční fusion cage klínová 12,5 x 15 x 6 mm 100105000</t>
  </si>
  <si>
    <t>KJ052</t>
  </si>
  <si>
    <t>implantát  spinální náhrada meziobratlová klec krční fusion cage klínová 12,5 x 15 x 7 mm 100117000</t>
  </si>
  <si>
    <t>KJ053</t>
  </si>
  <si>
    <t>implantát  spinální náhrada meziobratlová klec krční fusion cage klínová 12,5 x 15 x 8,5 mm 100118000</t>
  </si>
  <si>
    <t>KJ065</t>
  </si>
  <si>
    <t>implantát  spinální náhrada meziobratlová klec PLIF fusion cage, expandibilní 23 x 11 x 13 mm 100903000</t>
  </si>
  <si>
    <t>KJ147</t>
  </si>
  <si>
    <t>šroub na krční páteř 3,5 x 24 mm LB464T</t>
  </si>
  <si>
    <t>KJ148</t>
  </si>
  <si>
    <t>šroub na krční páteř 3,5 x 17 mm LB457T</t>
  </si>
  <si>
    <t>KJ149</t>
  </si>
  <si>
    <t>implantát spinální náhrada meziobratlová INTERCONTINENTAL klec M TRANSC. 6 st. 20 x 35 MM, 123 mm 375,083</t>
  </si>
  <si>
    <t>ZN301</t>
  </si>
  <si>
    <t>Implantát spinální náhrada meziobratlové ploténky Avenue-L boční H14 mm 17 x 40 mm 10° IR6254P</t>
  </si>
  <si>
    <t>KE301</t>
  </si>
  <si>
    <t>šroub dens 405.436</t>
  </si>
  <si>
    <t>KE347</t>
  </si>
  <si>
    <t>šroub na C2 405.442</t>
  </si>
  <si>
    <t>KE864</t>
  </si>
  <si>
    <t>dlaha vectra 04.613.134</t>
  </si>
  <si>
    <t>KF164</t>
  </si>
  <si>
    <t>klip na aneurysma FE760K</t>
  </si>
  <si>
    <t>KF211</t>
  </si>
  <si>
    <t>šroub kanulovaný expedium 6 x 55 186715655</t>
  </si>
  <si>
    <t>KG742</t>
  </si>
  <si>
    <t>tyč 300 mm 179762300</t>
  </si>
  <si>
    <t>KG910</t>
  </si>
  <si>
    <t>dlaha matrix midface 04.503.316</t>
  </si>
  <si>
    <t>KG912</t>
  </si>
  <si>
    <t>šroub matrix midface 4 mm 04.503.224.01C</t>
  </si>
  <si>
    <t>KJ003</t>
  </si>
  <si>
    <t>implantát spinální fixační systém PS hrud/bed zadní přístup šroub polyaxiální 6,5 x 45 mm TM-6545</t>
  </si>
  <si>
    <t>KJ004</t>
  </si>
  <si>
    <t>implantát spinální fixační systém PS hrud/bed zadní přístup šroub polyaxiální 6,5 x 50 mm TM-6550</t>
  </si>
  <si>
    <t>KJ024</t>
  </si>
  <si>
    <t>implantát spinální fixační systém PS hrud/bed zadní přístup tyč 6,0 x 50 mm TR-0050</t>
  </si>
  <si>
    <t>KJ032</t>
  </si>
  <si>
    <t>implantát spinální fixační systém PS hrud/bed zadní přístup tyč 6,0 x 400 mm TR-0400</t>
  </si>
  <si>
    <t>KJ043</t>
  </si>
  <si>
    <t>implantát spinální fixační systém FJR tyč  6,0 x 100 011906100</t>
  </si>
  <si>
    <t>KJ044</t>
  </si>
  <si>
    <t>implantát spinální fixační systém FJR tyč  6,0 x 120 011908100</t>
  </si>
  <si>
    <t>KD508</t>
  </si>
  <si>
    <t>tyč 6.0 mm 125 mm 498.105</t>
  </si>
  <si>
    <t>KE838</t>
  </si>
  <si>
    <t>šroub polyaxální 179712755</t>
  </si>
  <si>
    <t>KG644</t>
  </si>
  <si>
    <t>dlaha krční HWS 36 mm FG436T</t>
  </si>
  <si>
    <t>KH179</t>
  </si>
  <si>
    <t>konektor příčný Expedium 24 - 26 mm A1 189401301</t>
  </si>
  <si>
    <t>KH286</t>
  </si>
  <si>
    <t>tyč MIS MATRIX 70 mm 04.651.270</t>
  </si>
  <si>
    <t>KH334</t>
  </si>
  <si>
    <t>tyč MIS MATRIX 85mm 04.651.285</t>
  </si>
  <si>
    <t>KH992</t>
  </si>
  <si>
    <t>šroub variabilní 5,5 mm HA, 40 mm 187,240S</t>
  </si>
  <si>
    <t>KI993</t>
  </si>
  <si>
    <t>implantát spinální fixační systém PS hrud/bed zadní přístup šroub polyaxiální 5,5 x 35 mm TM-5535</t>
  </si>
  <si>
    <t>KJ026</t>
  </si>
  <si>
    <t>implantát spinální fixační systém PS hrud/bed zadní přístup tyč 6,0 x 70 mm TR-0070</t>
  </si>
  <si>
    <t>KJ061</t>
  </si>
  <si>
    <t>implantát  spinální náhrada meziobratlová klec ALIF titanová fusion cage 25 x 30 x 17 mm 100303000</t>
  </si>
  <si>
    <t>KJ063</t>
  </si>
  <si>
    <t>implantát  spinální náhrada meziobratlová klec PLIF fusion cage, expandibilní 23 x 11 x 9 mm 100901000</t>
  </si>
  <si>
    <t>KJ192</t>
  </si>
  <si>
    <t>implantát spinální Matrix šroub pedikulární 7.0 mm perforovaný délka 50 mm (TAN) 04.637.750S</t>
  </si>
  <si>
    <t>KJ193</t>
  </si>
  <si>
    <t>implantát spinální Matrix šroub pedikulární 7.0 mm perforovaný délka 55 mm (TAN) 04.637.755S</t>
  </si>
  <si>
    <t>KJ194</t>
  </si>
  <si>
    <t>implantát spinální Crosslink X10 MULTI 58 - 80 mm 8115558</t>
  </si>
  <si>
    <t>KJ199</t>
  </si>
  <si>
    <t>implantát spinální náhrada meziobratlová Intercontinental klec M Transc. 6st. 20 X 35 mm, 9mm 375,079</t>
  </si>
  <si>
    <t>KJ200</t>
  </si>
  <si>
    <t>implantát spinální náhrada meziobratlová Intercontinental dlaha 6st. 20 X 9 mm187,059</t>
  </si>
  <si>
    <t>KA179</t>
  </si>
  <si>
    <t>šroub TSLP 489.154</t>
  </si>
  <si>
    <t>KD181</t>
  </si>
  <si>
    <t>šroub TSLP 489.160</t>
  </si>
  <si>
    <t>KD182</t>
  </si>
  <si>
    <t>šroub TSLP 489.162</t>
  </si>
  <si>
    <t>KD184</t>
  </si>
  <si>
    <t>dlaha TSLP 489.450</t>
  </si>
  <si>
    <t>KD209</t>
  </si>
  <si>
    <t>šroub TSLP 489.165</t>
  </si>
  <si>
    <t>KD353</t>
  </si>
  <si>
    <t>šroub TSLP 489.156</t>
  </si>
  <si>
    <t>KE783</t>
  </si>
  <si>
    <t>šroub dens 405.444</t>
  </si>
  <si>
    <t>KE823</t>
  </si>
  <si>
    <t>šroub polyaxální 179712430</t>
  </si>
  <si>
    <t>KE835</t>
  </si>
  <si>
    <t>šroub polyaxální 179712740</t>
  </si>
  <si>
    <t>KE905</t>
  </si>
  <si>
    <t>dlaha TSLP 489.458</t>
  </si>
  <si>
    <t>KF078</t>
  </si>
  <si>
    <t>šroub trinica 07.00811.005</t>
  </si>
  <si>
    <t>KF156</t>
  </si>
  <si>
    <t>dlaha trinica 07.00341.005</t>
  </si>
  <si>
    <t>KF827</t>
  </si>
  <si>
    <t>klip na aneurysma FE780K</t>
  </si>
  <si>
    <t>KG911</t>
  </si>
  <si>
    <t>šroub matrix midface 3 mm 04.503.223.01C</t>
  </si>
  <si>
    <t>KH015</t>
  </si>
  <si>
    <t>dlaha Vectra 60 mm  04.613.251</t>
  </si>
  <si>
    <t>KH288</t>
  </si>
  <si>
    <t>šroub MATRIX Polyaxial 6 x 50 mm 04.606.650</t>
  </si>
  <si>
    <t>KH330</t>
  </si>
  <si>
    <t>tyč MIS MATRIX 50mm 04.651.250</t>
  </si>
  <si>
    <t>KH989</t>
  </si>
  <si>
    <t>klec M transc. 20 x 45 mm, 11 mm 375,231</t>
  </si>
  <si>
    <t>KH990</t>
  </si>
  <si>
    <t>dlaha interconti. Ost, 20 x 11 mm 187,011</t>
  </si>
  <si>
    <t>KI223</t>
  </si>
  <si>
    <t>klip rovný dočasný 9,0 mm FE751K</t>
  </si>
  <si>
    <t>KI248</t>
  </si>
  <si>
    <t>implantát pro kyfoplastiku perkutánní Vertebral Body Stent, Access Kit, sterilní  03.804.512S</t>
  </si>
  <si>
    <t>KJ029</t>
  </si>
  <si>
    <t>implantát spinální fixační systém PS tyč spojovací 6,0 x 100 mm TR-0100</t>
  </si>
  <si>
    <t>KJ058</t>
  </si>
  <si>
    <t>implantát  spinální náhrada meziobratlová klec krční fusion cage oblouková 12,5 x 15 x 8,5 mm 100208000</t>
  </si>
  <si>
    <t>KJ060</t>
  </si>
  <si>
    <t>implantát  spinální náhrada meziobratlová klec ALIF titanová fusion cage 25 x 30 x 15 mm 100302000</t>
  </si>
  <si>
    <t>KJ201</t>
  </si>
  <si>
    <t>kliip na aneurisma lomený 6,1 mm FE603K</t>
  </si>
  <si>
    <t>KJ216</t>
  </si>
  <si>
    <t>implantát spinální náhrada těla obratle TI XPAND vel. M 21 x 23 0 DEG 37 - 46MME 116,207</t>
  </si>
  <si>
    <t>KJ217</t>
  </si>
  <si>
    <t>implantát spinální CASPAR šroub bikortikální 3,5 x 16mm LB456T</t>
  </si>
  <si>
    <t>KJ224</t>
  </si>
  <si>
    <t>implantát spinální náhrada těla obratle TI XPAND vel. M 21 x 23 mm, 21 - 28 MMS 116,221</t>
  </si>
  <si>
    <t>ZD700</t>
  </si>
  <si>
    <t>Elektroda model 3389-40</t>
  </si>
  <si>
    <t>ZE224</t>
  </si>
  <si>
    <t>Kabel pro mikroelektrody bal. á 1 ks FC1020</t>
  </si>
  <si>
    <t>ZE752</t>
  </si>
  <si>
    <t>Systém neurostimulační Activia PC 37601</t>
  </si>
  <si>
    <t>ZE753</t>
  </si>
  <si>
    <t>Kabel spojovací PC, RC 40 cm BN3708640D</t>
  </si>
  <si>
    <t>ZE754</t>
  </si>
  <si>
    <t>Programátor pacientský k PC, RC,SC B37642</t>
  </si>
  <si>
    <t>ZE991</t>
  </si>
  <si>
    <t>Tunneling tool 3755-40</t>
  </si>
  <si>
    <t>ZL648</t>
  </si>
  <si>
    <t>Stimloc 924256</t>
  </si>
  <si>
    <t>ZM005</t>
  </si>
  <si>
    <t>Set NEXFRAME-jednorázový materiál k operaci</t>
  </si>
  <si>
    <t>Set NEXFRAME - jednorázový materiál k operaci NL NEXFRAME</t>
  </si>
  <si>
    <t>ZK774</t>
  </si>
  <si>
    <t>Adapter pocket adaptor DBS 64002</t>
  </si>
  <si>
    <t>ZH731</t>
  </si>
  <si>
    <t>Modul nabíjecí k Activa RC B37651</t>
  </si>
  <si>
    <t>ZH730</t>
  </si>
  <si>
    <t>Systém neurostimulační Activa RC B37612</t>
  </si>
  <si>
    <t>ZE466</t>
  </si>
  <si>
    <t>Stimloc M924256A003</t>
  </si>
  <si>
    <t>ZJ629</t>
  </si>
  <si>
    <t>Záslepka 3550-29</t>
  </si>
  <si>
    <t>ZN133</t>
  </si>
  <si>
    <t>Elektroda Microtargeting bal. á 5 ks 22670</t>
  </si>
  <si>
    <t>ZE223</t>
  </si>
  <si>
    <t>Tuba na elektrodu FC1018</t>
  </si>
  <si>
    <t>ZN134</t>
  </si>
  <si>
    <t>Kabel pro mikroelektrody bal. á 1 ks FC102066</t>
  </si>
  <si>
    <t>ZN196</t>
  </si>
  <si>
    <t>Elektroda model 3389-28</t>
  </si>
  <si>
    <t>ZF977</t>
  </si>
  <si>
    <t>Kabel spojovací PC, RC 95 cm BN3708695D</t>
  </si>
  <si>
    <t>KF150</t>
  </si>
  <si>
    <t>shunt VP FV072P</t>
  </si>
  <si>
    <t>ZD618</t>
  </si>
  <si>
    <t>Katetr drenážní komorový se sběrným vakem Exakta 27581</t>
  </si>
  <si>
    <t>KF148</t>
  </si>
  <si>
    <t>shunt VP FX428T ( FV428T)</t>
  </si>
  <si>
    <t>KH224</t>
  </si>
  <si>
    <t>katetr antibakteriální perit. a komorový (kompl. set) IVD30.401.02</t>
  </si>
  <si>
    <t>KF242</t>
  </si>
  <si>
    <t>shunt VP FX441T  ( FV441T)</t>
  </si>
  <si>
    <t>KH226</t>
  </si>
  <si>
    <t>katetr 10F antimikrobiální ventrikulární EVD30.030.02</t>
  </si>
  <si>
    <t>KF843</t>
  </si>
  <si>
    <t>shunt SA 25 FX414T  (FV414T)</t>
  </si>
  <si>
    <t>ZF906</t>
  </si>
  <si>
    <t>Katetr endoskopický neurobalón 7CB-D10</t>
  </si>
  <si>
    <t>KF220</t>
  </si>
  <si>
    <t>shunt VP FV033T</t>
  </si>
  <si>
    <t>ZA217</t>
  </si>
  <si>
    <t>Katetr drenážní lumbální EDM 80 cm W/Tip 46419</t>
  </si>
  <si>
    <t>KF770</t>
  </si>
  <si>
    <t>set boreholeport FV042T</t>
  </si>
  <si>
    <t>KG859</t>
  </si>
  <si>
    <t>shunt VP 250 mm FV078P</t>
  </si>
  <si>
    <t>ZD404</t>
  </si>
  <si>
    <t>Katetr drenáží lumbální Codman s mandrenem 82-1707</t>
  </si>
  <si>
    <t>Katetr drenážní lumbální Codman s mandrenem 82-1707</t>
  </si>
  <si>
    <t>ZG293</t>
  </si>
  <si>
    <t>Katetr bactiseal codman 82-3072</t>
  </si>
  <si>
    <t>ZB033</t>
  </si>
  <si>
    <t>Šití dafilon modrý 3/0 (2) bal. á 36 ks C0935468</t>
  </si>
  <si>
    <t>ZB175</t>
  </si>
  <si>
    <t>Šití maxon zelený 1 bal. á 12 ks GMM873L</t>
  </si>
  <si>
    <t>ZB649</t>
  </si>
  <si>
    <t>Šití nurolon bk 3-0 bal. á 12 ks W6540</t>
  </si>
  <si>
    <t>ZC076</t>
  </si>
  <si>
    <t>Šití silon pletený bílý 3EP bal. á 20 ks SB2057</t>
  </si>
  <si>
    <t>ZC295</t>
  </si>
  <si>
    <t>Šití silon pletený bílý 4EP bal. á 20 ks SB2059</t>
  </si>
  <si>
    <t>ZC679</t>
  </si>
  <si>
    <t>Šití vicryl plus vi 2-0 bal. á 36 ks VCP9900H</t>
  </si>
  <si>
    <t>ZD222</t>
  </si>
  <si>
    <t>Šití dafilon modrý 3/0 (2) bal. á 36 ks C0932469</t>
  </si>
  <si>
    <t>ZE802</t>
  </si>
  <si>
    <t>Šití vicryl plus vi 2-0 bal. á 36 ks VCP9360H</t>
  </si>
  <si>
    <t>ZA917</t>
  </si>
  <si>
    <t>Šití silon pletený bílý 3EP bal. á 20 ks SB2056</t>
  </si>
  <si>
    <t>ZF429</t>
  </si>
  <si>
    <t>Šití prolen bl 5-0 bal. á 12 ks W8710</t>
  </si>
  <si>
    <t>Šití prolene bl 5-0 bal. á 12 ks W8710</t>
  </si>
  <si>
    <t>ZH392</t>
  </si>
  <si>
    <t>Šití safil quick + bezb. 3/0 (2) bal. á 36 ks C1046030</t>
  </si>
  <si>
    <t>ZA778</t>
  </si>
  <si>
    <t>Šití maxon zelený 1 bal. á 12 ks GMM807L</t>
  </si>
  <si>
    <t>ZB604</t>
  </si>
  <si>
    <t>Šití prolene bl 6-0 bal. á 12 ks W8707</t>
  </si>
  <si>
    <t>ZB146</t>
  </si>
  <si>
    <t>Šití premicron zelený 5/0 bal. á 36 ks C0026903</t>
  </si>
  <si>
    <t>ZA506</t>
  </si>
  <si>
    <t>Šití silikon modrý 1,5 bal. á 12 ks SL17</t>
  </si>
  <si>
    <t>ZN501</t>
  </si>
  <si>
    <t>Šítí trelon černý 4/0 (1,5) 8 x 45 cm HR17 bal. á 6 ks M0790165</t>
  </si>
  <si>
    <t>ZB204</t>
  </si>
  <si>
    <t>Jehla chirurgická G11</t>
  </si>
  <si>
    <t>ZB248</t>
  </si>
  <si>
    <t>Jehla chirurgická G7</t>
  </si>
  <si>
    <t>ZB460</t>
  </si>
  <si>
    <t>Jehla chirurgicka G8</t>
  </si>
  <si>
    <t>Jehla chirurgicka 1,0 x 45 G8</t>
  </si>
  <si>
    <t>ZB468</t>
  </si>
  <si>
    <t>Jehla chirurgická G14</t>
  </si>
  <si>
    <t>ZB480</t>
  </si>
  <si>
    <t>Jehla chirurgická G10</t>
  </si>
  <si>
    <t>Jehla chirurgická 0,7 x 28 G10</t>
  </si>
  <si>
    <t>ZI747</t>
  </si>
  <si>
    <t>Jehla bioptická navigační 9733068</t>
  </si>
  <si>
    <t>ZB133</t>
  </si>
  <si>
    <t>Jehla chirurgická G9</t>
  </si>
  <si>
    <t>Jehla chirurgická 0,9 x 40 G9</t>
  </si>
  <si>
    <t>ZE992</t>
  </si>
  <si>
    <t>Rukavice operační ansell sensi - touch vel. 6,0 bal. á 40 párů 8050151</t>
  </si>
  <si>
    <t>ZK683</t>
  </si>
  <si>
    <t>Rukavice operační gammex PF sensitive vel. 7,0 353194</t>
  </si>
  <si>
    <t>ZL426</t>
  </si>
  <si>
    <t>Rukavice operační ansell sensi - touch vel. 7,5 bal. á 40 párů 8050194(8050154)</t>
  </si>
  <si>
    <t>ZI266</t>
  </si>
  <si>
    <t>Systém neurostimulační Prime Advanced 37702</t>
  </si>
  <si>
    <t>ZJ291</t>
  </si>
  <si>
    <t>Systém neurostimulační Synchromed II-20 ml 8637-20</t>
  </si>
  <si>
    <t>ZL932</t>
  </si>
  <si>
    <t>Systém neurostimulační PrimeAdvanced - SureScan 97702</t>
  </si>
  <si>
    <t>ZM009</t>
  </si>
  <si>
    <t>Kabel spojovací RC, PC 37081-40</t>
  </si>
  <si>
    <t>ZL934</t>
  </si>
  <si>
    <t>Kotvička dvoukřídlá Injex 97792</t>
  </si>
  <si>
    <t>ZL936</t>
  </si>
  <si>
    <t>Antena 37092</t>
  </si>
  <si>
    <t>ZF814</t>
  </si>
  <si>
    <t>Prodlužka elektrody rozdvojená Prime advanced 37082-60</t>
  </si>
  <si>
    <t>ZF815</t>
  </si>
  <si>
    <t>Elektroda neurostimulační Quard plus 3888-45</t>
  </si>
  <si>
    <t>ZM732</t>
  </si>
  <si>
    <t>Katetr L357 Accessory Kit 8785</t>
  </si>
  <si>
    <t>Katetr accessory kit L357 8785</t>
  </si>
  <si>
    <t>ZM731</t>
  </si>
  <si>
    <t>Katetr ascenda set 66/86 CM 8780</t>
  </si>
  <si>
    <t>Katetr ascenda set 66 cm 8780</t>
  </si>
  <si>
    <t>ZH541</t>
  </si>
  <si>
    <t>Drát tunelovací 8583</t>
  </si>
  <si>
    <t>Drát tunelovací 38 cm 8583</t>
  </si>
  <si>
    <t>ZH540</t>
  </si>
  <si>
    <t>Katetr dual piece 8731SC</t>
  </si>
  <si>
    <t>ZN050</t>
  </si>
  <si>
    <t>Elektroda stimulační čtyřpólová k Prime advenced 60 mm 3888-33</t>
  </si>
  <si>
    <t>ZF698</t>
  </si>
  <si>
    <t>Kabel testovací Snap-lid conector cable 355531</t>
  </si>
  <si>
    <t>ZJ627</t>
  </si>
  <si>
    <t>Programátor pacientský K itrel 4 37746</t>
  </si>
  <si>
    <t>ZL933</t>
  </si>
  <si>
    <t>Elektroda osmipólová Verctris 977A290</t>
  </si>
  <si>
    <t>ZL698</t>
  </si>
  <si>
    <t>Programátor pacientský L633 97740</t>
  </si>
  <si>
    <t>ZN049</t>
  </si>
  <si>
    <t>Prodlužka elektrody rozdvojená Prime advenced 20 mm 37082-20</t>
  </si>
  <si>
    <t>ZN048</t>
  </si>
  <si>
    <t>Adaptor kapesní SCS single k Prime advanced 74001</t>
  </si>
  <si>
    <t>ZN064</t>
  </si>
  <si>
    <t>Prodlužka elektrody stimulační IGP Synergy 7489-40</t>
  </si>
  <si>
    <t>ZJ292</t>
  </si>
  <si>
    <t>Sada zaváděcí plnící synchromed 8540</t>
  </si>
  <si>
    <t>ZN063</t>
  </si>
  <si>
    <t>Prodlužka elektrody stimulační Prime advanced SureScan 20 cm 37081-20</t>
  </si>
  <si>
    <t>ZN062</t>
  </si>
  <si>
    <t>Elektroda stimulační Prime advenced SureScan 3888-28</t>
  </si>
  <si>
    <t>ZA275</t>
  </si>
  <si>
    <t>Neuro-patch 6 x   8 cm 1064029</t>
  </si>
  <si>
    <t>ZB153</t>
  </si>
  <si>
    <t>Vosk kostní Knochenwasch 2,5 G 1029754</t>
  </si>
  <si>
    <t>ZE191</t>
  </si>
  <si>
    <t>Náhrada dury 5 x 5 cm 61100</t>
  </si>
  <si>
    <t>KE459</t>
  </si>
  <si>
    <t>chronos strips  50 x 25 x 3 mm 07.801.100S</t>
  </si>
  <si>
    <t>ZA948</t>
  </si>
  <si>
    <t>Protéza cévní gore-tex 8 mm 40 cm N-ST0804</t>
  </si>
  <si>
    <t>KI277</t>
  </si>
  <si>
    <t>Sada viscosafe pro injekční aplikaci 03.702.215S</t>
  </si>
  <si>
    <t>KI276</t>
  </si>
  <si>
    <t>implantát kostní pro vertebroplastiku perkutánní, sada 07.702.016S</t>
  </si>
  <si>
    <t>KI341</t>
  </si>
  <si>
    <t>implantát kostní NANOSTIM - hydroxid tekutý s aplikátorem 1cc 8470010</t>
  </si>
  <si>
    <t>KA327</t>
  </si>
  <si>
    <t>diam   8 9492208</t>
  </si>
  <si>
    <t>KH906</t>
  </si>
  <si>
    <t>vak k zevní komorové drenáži EVD30.004.01</t>
  </si>
  <si>
    <t>ZM627</t>
  </si>
  <si>
    <t>Implantát kostní - umělá náhrada tkáně Actifuse ABX Putty 2,5 ml s aplikátorem 506005078047</t>
  </si>
  <si>
    <t>ZM626</t>
  </si>
  <si>
    <t>Implantát kostní - umělá náhrada tkáně Actifuse ABX Putty 1,5 ml s aplikátorem 506005078059</t>
  </si>
  <si>
    <t>ZF905</t>
  </si>
  <si>
    <t>Neuro-patch 6 x 14 cm 1064010</t>
  </si>
  <si>
    <t>KA086</t>
  </si>
  <si>
    <t>granule chron stratec 710.025S</t>
  </si>
  <si>
    <t>KH820</t>
  </si>
  <si>
    <t>ventil programovatelný GAV FV311T</t>
  </si>
  <si>
    <t>ZB021</t>
  </si>
  <si>
    <t>Síťka vicrylová mesh 8,5 x 10,5 cm VM96</t>
  </si>
  <si>
    <t>ZA100</t>
  </si>
  <si>
    <t>Neuro-patch 12 x 14 cm 1064002</t>
  </si>
  <si>
    <t>ZA276</t>
  </si>
  <si>
    <t>Neuro-patch 4 x   5 cm á 2 ks 1064045</t>
  </si>
  <si>
    <t>ZN503</t>
  </si>
  <si>
    <t>Implantát kostní-umělá náhrada tkáně Actifuse osteostimulační mikrogranulát 1-2 mm bal. á 5 ml ELS80J030BF</t>
  </si>
  <si>
    <t>ZN504</t>
  </si>
  <si>
    <t>Implantát kostní-umělá náhrada tkáně Actifuse mikrogranulát 1-2 mm bal. á 2,5 ml ELS80H032QF</t>
  </si>
  <si>
    <t>ZN505</t>
  </si>
  <si>
    <t>Implantát kostní-umělá náhrada tkáně Actifuse mikrogranulát 2-5 mm bal. á 5 ml ELS80J094LG</t>
  </si>
  <si>
    <t>ZD208</t>
  </si>
  <si>
    <t>Hadice spojovací k odsávacím soupravám 07.068.25.220</t>
  </si>
  <si>
    <t>ZL538</t>
  </si>
  <si>
    <t>Hadice silikon 5 / 9 mm á 25 m P00389</t>
  </si>
  <si>
    <t>ZH925</t>
  </si>
  <si>
    <t>Hadice silikon 2 x 4 mm á 25 m 34.000.00.102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</si>
  <si>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</si>
  <si>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</si>
  <si>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</si>
  <si>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</si>
  <si>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</si>
  <si>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</si>
  <si>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</si>
  <si>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</si>
  <si>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</si>
  <si>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</si>
  <si>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50115063</t>
  </si>
  <si>
    <t>528 SZM sety (112 02 105)</t>
  </si>
  <si>
    <t>50115004</t>
  </si>
  <si>
    <t>506 SZM umělé tělní náhrady kovové (112 02 030)</t>
  </si>
  <si>
    <t>50115070</t>
  </si>
  <si>
    <t>513 SZM katetry (112 02 101)</t>
  </si>
  <si>
    <t>50115020</t>
  </si>
  <si>
    <t>Diagnostika (112 04 004, 132 01 004)</t>
  </si>
  <si>
    <t>50115068</t>
  </si>
  <si>
    <t>522 SZM čidla ICP (112 02 100)</t>
  </si>
  <si>
    <t>50115006</t>
  </si>
  <si>
    <t>508 SZM DBS (112 02 006)</t>
  </si>
  <si>
    <t>50115064</t>
  </si>
  <si>
    <t>529 SZM šicí materiál (112 02 106)</t>
  </si>
  <si>
    <t>50115005</t>
  </si>
  <si>
    <t>511 SZM neurostimulace (112 02 005)</t>
  </si>
  <si>
    <t>50115011</t>
  </si>
  <si>
    <t>515 SZM umělé tělní náhrady ostatní (112 02 030)</t>
  </si>
  <si>
    <t>Spotřeba zdravotnického materiálu - orientační přehled</t>
  </si>
  <si>
    <t>ON Data</t>
  </si>
  <si>
    <t>506 - Pracoviště neurochirurgie</t>
  </si>
  <si>
    <t>708 - Pracoviště anesteziologicko - resuscitační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</si>
  <si>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</si>
  <si>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</si>
  <si>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</si>
  <si>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Šoustal Stanislav</t>
  </si>
  <si>
    <t>Vaverka Miroslav</t>
  </si>
  <si>
    <t>Žárská Petra</t>
  </si>
  <si>
    <t>Zdravotní výkony vykázané na pracovišti v rámci ambulantní péče dle lékařů *</t>
  </si>
  <si>
    <t>506</t>
  </si>
  <si>
    <t>1</t>
  </si>
  <si>
    <t>0000502</t>
  </si>
  <si>
    <t>MESOCAIN 1%</t>
  </si>
  <si>
    <t>V</t>
  </si>
  <si>
    <t>09237</t>
  </si>
  <si>
    <t>OŠETŘENÍ A PŘEVAZ RÁNY VČETNĚ OŠETŘENÍ KOŽNÍCH A P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</si>
  <si>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</si>
  <si>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</si>
  <si>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</si>
  <si>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</si>
  <si>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</si>
  <si>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</si>
  <si>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10156</t>
  </si>
  <si>
    <t>Uvolneni karpalniho tunelu</t>
  </si>
  <si>
    <t>29510</t>
  </si>
  <si>
    <t>OBSTŘIK PERIFERNÍHO NERVU</t>
  </si>
  <si>
    <t>56023</t>
  </si>
  <si>
    <t>KONTROLNÍ VYŠETŘENÍ NEUROCHIRURGEM</t>
  </si>
  <si>
    <t>61113</t>
  </si>
  <si>
    <t xml:space="preserve">REVIZE, EXCIZE A SUTURA PORANĚNÍ KŮŽE A PODKOŽÍ A </t>
  </si>
  <si>
    <t>61247</t>
  </si>
  <si>
    <t>OPERACE KARPÁLNÍHO TUNELU</t>
  </si>
  <si>
    <t>80111</t>
  </si>
  <si>
    <t>APLIKACE ANALGETICKÝCH SMĚSÍ DO KONTINUÁLNÍCH KATÉ</t>
  </si>
  <si>
    <t>09547</t>
  </si>
  <si>
    <t>REGULAČNÍ POPLATEK -- POJIŠTĚNEC OD ÚHRADY POPLATK</t>
  </si>
  <si>
    <t>09567</t>
  </si>
  <si>
    <t>(VZP) ZÁKROK NA LEVÉ STRANĚ</t>
  </si>
  <si>
    <t>09543</t>
  </si>
  <si>
    <t>SIGNÁLNÍ VÝKON KLINICKÉHO VYŠETŘENÍ / DO 31.12.201</t>
  </si>
  <si>
    <t>56022</t>
  </si>
  <si>
    <t>CÍLENÉ VYŠETŘENÍ NEUROCHIRURGEM</t>
  </si>
  <si>
    <t>09555</t>
  </si>
  <si>
    <t>OŠETŘENÍ DÍTĚTE DO 6 LET</t>
  </si>
  <si>
    <t>09233</t>
  </si>
  <si>
    <t>INJEKČNÍ OKRSKOVÁ ANESTÉZIE</t>
  </si>
  <si>
    <t>09545</t>
  </si>
  <si>
    <t>REGULAČNÍ POPLATEK ZA POHOTOVOSTNÍ SLUŽBU -- POPLA</t>
  </si>
  <si>
    <t>61115</t>
  </si>
  <si>
    <t>51825</t>
  </si>
  <si>
    <t>SEKUNDÁRNÍ SUTURA RÁNY</t>
  </si>
  <si>
    <t>51881</t>
  </si>
  <si>
    <t>MULTIDISCIPLINÁRNÍ INDIKAČNÍ SEMINÁŘ K URČENÍ OPTI</t>
  </si>
  <si>
    <t>51811</t>
  </si>
  <si>
    <t>ABSCES NEBO HEMATOM SUBKUTANNÍ, PILONIDÁLNÍ, INTRA</t>
  </si>
  <si>
    <t>51821</t>
  </si>
  <si>
    <t>CHIRURGICKÉ ODSTRANĚNÍ CIZÍHO TĚLESA</t>
  </si>
  <si>
    <t>56021</t>
  </si>
  <si>
    <t>KOMPLEXNÍ VYŠETŘENÍ NEUROCHIRURGEM</t>
  </si>
  <si>
    <t>80023</t>
  </si>
  <si>
    <t>KONTROLNÍ VYŠETŘENÍ ALGEZIOLOGEM</t>
  </si>
  <si>
    <t>56171</t>
  </si>
  <si>
    <t>PERKUTÁNNÍ VÝKON NA GASSER. GANGLIU NEBO KOŘENĚ</t>
  </si>
  <si>
    <t>09569</t>
  </si>
  <si>
    <t>(VZP) ZÁKROK NA PRAVÉ STRANĚ</t>
  </si>
  <si>
    <t>56162</t>
  </si>
  <si>
    <t>NEOPERAČNÍ REVIZE DRENÁŽE MOZKOMÍŠNÍHO MOKU</t>
  </si>
  <si>
    <t>708</t>
  </si>
  <si>
    <t>9999990</t>
  </si>
  <si>
    <t>Nespecifikovany LEK</t>
  </si>
  <si>
    <t>78022</t>
  </si>
  <si>
    <t>CÍLENÉ VYŠETŘENÍ ANESTEZIOLOGEM</t>
  </si>
  <si>
    <t>78023</t>
  </si>
  <si>
    <t>KONTROLNÍ VYŠETŘENÍ ANESTEZIOLOGEM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</si>
  <si>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</si>
  <si>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</si>
  <si>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</si>
  <si>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</si>
  <si>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</si>
  <si>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</si>
  <si>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</si>
  <si>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</si>
  <si>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</si>
  <si>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</si>
  <si>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</si>
  <si>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</si>
  <si>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</si>
  <si>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</si>
  <si>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</si>
  <si>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</si>
  <si>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</si>
  <si>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</si>
  <si>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</si>
  <si>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</si>
  <si>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</si>
  <si>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</si>
  <si>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</si>
  <si>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</si>
  <si>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</si>
  <si>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</si>
  <si>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</si>
  <si>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</si>
  <si>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</si>
  <si>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</si>
  <si>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</si>
  <si>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</si>
  <si>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5F1</t>
  </si>
  <si>
    <t>51353</t>
  </si>
  <si>
    <t>PUNKCE, ODSÁTÍ TENKÉHO STŘEVA, MANIPULACE SE STŘEV</t>
  </si>
  <si>
    <t>66829</t>
  </si>
  <si>
    <t>ZAVEDENÍ PROPLACHOVÉ LAVÁŽE</t>
  </si>
  <si>
    <t>51111</t>
  </si>
  <si>
    <t>OPERACE CYSTY NEBO HEMANGIOMU NEBO LIPOMU NEBO PIL</t>
  </si>
  <si>
    <t>51827</t>
  </si>
  <si>
    <t>MULTIORGÁNOVÝ ODBĚR</t>
  </si>
  <si>
    <t>54320</t>
  </si>
  <si>
    <t xml:space="preserve">ENDARTEREKTOMIE KAROTICKÁ A OSTATNÍCH PERIFERNÍCH </t>
  </si>
  <si>
    <t>57215</t>
  </si>
  <si>
    <t>RESEKCE HRUDNÍ STĚNY</t>
  </si>
  <si>
    <t>57247</t>
  </si>
  <si>
    <t>PNEUMONEKTOMIE, NEBO LOBEKTOMIE, NEBO BILOBEKTOMIE</t>
  </si>
  <si>
    <t>57235</t>
  </si>
  <si>
    <t>TORAKOTOMIE PROSTÁ NEBO S BIOPSIÍ, EVAKUACÍ HEMATO</t>
  </si>
  <si>
    <t>51355</t>
  </si>
  <si>
    <t>DVOJ - A VÍCENÁSOBNÁ RESEKCE A (NEBO) ANASTOMÓZA T</t>
  </si>
  <si>
    <t>54230</t>
  </si>
  <si>
    <t>ŽILNÍ REKONSTRUKCE PRO POSTTROMBOTICKÝ SYNDROM</t>
  </si>
  <si>
    <t>5F3</t>
  </si>
  <si>
    <t>51819</t>
  </si>
  <si>
    <t>OŠETŘENÍ A OBVAZ ROZSÁHLÉ RÁNY V CELKOVÉ ANESTEZII</t>
  </si>
  <si>
    <t>53159</t>
  </si>
  <si>
    <t>OTEVŘENÁ REPOZICE A OSTEOSYNTÉZA ZLOMENIN OBOU KOS</t>
  </si>
  <si>
    <t>53413</t>
  </si>
  <si>
    <t>ZAVŘENÁ REPOZICE ZLOMENINY BÉRCE VČETNĚ NITROKLOUB</t>
  </si>
  <si>
    <t>53459</t>
  </si>
  <si>
    <t>OTEVŘENÁ REPOZICE NITROKLOUBNÍCH LUXAČNÍCH ZLOMENI</t>
  </si>
  <si>
    <t>61137</t>
  </si>
  <si>
    <t>ODBĚR FASCIÁLNÍHO ŠTĚPU Z FASCIA LATA</t>
  </si>
  <si>
    <t>66819</t>
  </si>
  <si>
    <t>APLIKACE ZEVNÍHO FIXATÉRU</t>
  </si>
  <si>
    <t>66823</t>
  </si>
  <si>
    <t>ODSTRANĚNÍ ZEVNÍHO FIXATÉRU</t>
  </si>
  <si>
    <t>53490</t>
  </si>
  <si>
    <t>ROZSÁHLÉ DEBRIDEMENT SLOŽITÝCH OTEVŘENÝCH ZLOMENIN</t>
  </si>
  <si>
    <t>51850</t>
  </si>
  <si>
    <t>PŘEVAZ RÁNY METODOU V. A. C. (VACUUM ASISTED CLOSU</t>
  </si>
  <si>
    <t>66127</t>
  </si>
  <si>
    <t>MANIPULACE V CELKOVÉ NEBO LOKÁLNÍ ANESTÉZII</t>
  </si>
  <si>
    <t>51855</t>
  </si>
  <si>
    <t>FIXAČNÍ SÁDROVÁ DLAHA CELÉ HORNÍ KONČETINY</t>
  </si>
  <si>
    <t>53485</t>
  </si>
  <si>
    <t>ZLOMENINY PÁNEVNÍHO KRUHU - NESTABILNÍ - S OPERAČN</t>
  </si>
  <si>
    <t>62640</t>
  </si>
  <si>
    <t>ODBĚR DERMOEPIDERMÁLNÍHO ŠTĚPU: 1 - 5 % Z PLOCHY P</t>
  </si>
  <si>
    <t>66825</t>
  </si>
  <si>
    <t>UPRAVENÍ ZEVNÍHO FIXATÉRU</t>
  </si>
  <si>
    <t>62440</t>
  </si>
  <si>
    <t>ŠTĚP PŘI POPÁLENÍ (A OSTATNÍCH KOŽNÍCH ZTRÁTÁCH) D</t>
  </si>
  <si>
    <t>5F6</t>
  </si>
  <si>
    <t>0004234</t>
  </si>
  <si>
    <t>0008807</t>
  </si>
  <si>
    <t>0008808</t>
  </si>
  <si>
    <t>0011592</t>
  </si>
  <si>
    <t>METRONIDAZOL B. BRAUN 5 MG/ML</t>
  </si>
  <si>
    <t>0011785</t>
  </si>
  <si>
    <t>AMIKIN 1 G</t>
  </si>
  <si>
    <t>0014583</t>
  </si>
  <si>
    <t>0016600</t>
  </si>
  <si>
    <t>0020605</t>
  </si>
  <si>
    <t>0046475</t>
  </si>
  <si>
    <t>0053922</t>
  </si>
  <si>
    <t>CIPHIN PRO INFUSIONE 200 MG/100 ML</t>
  </si>
  <si>
    <t>0058092</t>
  </si>
  <si>
    <t>CEFAZOLIN SANDOZ 1 G</t>
  </si>
  <si>
    <t>0065989</t>
  </si>
  <si>
    <t>0066137</t>
  </si>
  <si>
    <t>0072972</t>
  </si>
  <si>
    <t>0076360</t>
  </si>
  <si>
    <t>0083050</t>
  </si>
  <si>
    <t>0083417</t>
  </si>
  <si>
    <t>MERONEM 1 G</t>
  </si>
  <si>
    <t>0092290</t>
  </si>
  <si>
    <t>EDICIN 1 G</t>
  </si>
  <si>
    <t>0094176</t>
  </si>
  <si>
    <t>0096413</t>
  </si>
  <si>
    <t>0096414</t>
  </si>
  <si>
    <t>0097000</t>
  </si>
  <si>
    <t>0121240</t>
  </si>
  <si>
    <t>0127516</t>
  </si>
  <si>
    <t>0131656</t>
  </si>
  <si>
    <t>0137499</t>
  </si>
  <si>
    <t>0151458</t>
  </si>
  <si>
    <t>0162187</t>
  </si>
  <si>
    <t>0164247</t>
  </si>
  <si>
    <t>CEFTAZIDIM STRAGEN 2 G</t>
  </si>
  <si>
    <t>0164350</t>
  </si>
  <si>
    <t>TAZOCIN 4 G/0,5 G</t>
  </si>
  <si>
    <t>0166269</t>
  </si>
  <si>
    <t>0134595</t>
  </si>
  <si>
    <t>MEDOCLAV 1000 MG/200 MG</t>
  </si>
  <si>
    <t>0113453</t>
  </si>
  <si>
    <t>0129834</t>
  </si>
  <si>
    <t>0129836</t>
  </si>
  <si>
    <t>0064630</t>
  </si>
  <si>
    <t>KLIMICIN</t>
  </si>
  <si>
    <t>0049842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</si>
  <si>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</si>
  <si>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</si>
  <si>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</si>
  <si>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</si>
  <si>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</si>
  <si>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</si>
  <si>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</si>
  <si>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</si>
  <si>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</si>
  <si>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</si>
  <si>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</si>
  <si>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</si>
  <si>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</si>
  <si>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</si>
  <si>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</si>
  <si>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</si>
  <si>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</si>
  <si>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</si>
  <si>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</si>
  <si>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</si>
  <si>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</si>
  <si>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</si>
  <si>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0048898</t>
  </si>
  <si>
    <t>EXTRAKTOR - KOŠÍČEK NITINOL</t>
  </si>
  <si>
    <t>0048989</t>
  </si>
  <si>
    <t>ELEKTRODA KOAGULAČNÍ JEDNORÁZOVÁ GN211</t>
  </si>
  <si>
    <t>0049488</t>
  </si>
  <si>
    <t>STAPLER LINEÁRNÍ -  ECHELON, ETS FLEX 45MM,60MM, D</t>
  </si>
  <si>
    <t>0049489</t>
  </si>
  <si>
    <t>ZÁSOBNÍK DO STAPLERU - ECHELON, ETS FLEX BÍLÝ,MODR</t>
  </si>
  <si>
    <t>0050306</t>
  </si>
  <si>
    <t>ČIDLO PRO MĚŘENÍ NITROLEBNÍHO TLAKU CODMAN</t>
  </si>
  <si>
    <t>0053529</t>
  </si>
  <si>
    <t>SÍŤKA SURGIPRO MESH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</si>
  <si>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</si>
  <si>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</si>
  <si>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</si>
  <si>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</si>
  <si>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</si>
  <si>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0059063</t>
  </si>
  <si>
    <t>KLIP PERM.MOZK.ANEURY.FE648K.658.668K</t>
  </si>
  <si>
    <t>0059072</t>
  </si>
  <si>
    <t>KLIP PERM.MOZK.ANEURY.FE680K.90.700.10.20</t>
  </si>
  <si>
    <t>0059073</t>
  </si>
  <si>
    <t>KLIP DOČASNÝ MOZK.ANEURYSM.FE681K..691..721..51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</si>
  <si>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</si>
  <si>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</si>
  <si>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</si>
  <si>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</si>
  <si>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</si>
  <si>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</si>
  <si>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0059128</t>
  </si>
  <si>
    <t>KLIP PERMANENTNÍ MOZKOVÝ ANEURYSMATICKÝ FE780K</t>
  </si>
  <si>
    <t>0059587</t>
  </si>
  <si>
    <t>LEPIDLO TKÁŇOVÉ FLOSEAL</t>
  </si>
  <si>
    <t>0064470</t>
  </si>
  <si>
    <t xml:space="preserve">IMPLANTÁT SPINÁLNÍ SYSTÉM MIS VIPER SATABILIZAČNÍ 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</si>
  <si>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</si>
  <si>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</si>
  <si>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</si>
  <si>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</si>
  <si>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</si>
  <si>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0067017</t>
  </si>
  <si>
    <t xml:space="preserve">IMPLANTÁT SPINÁLNÍ SYSTÉM CERVIFIX                </t>
  </si>
  <si>
    <t>0067177</t>
  </si>
  <si>
    <t>SYSTÉM IMPLANTABILNI NEUROSTIMULAČNÍ          ELEK</t>
  </si>
  <si>
    <t>0067366</t>
  </si>
  <si>
    <t>IMPLANTÁT SPINÁL.NÁHRADA MEZIOBRATLOVÁ    BEDERNÍ/</t>
  </si>
  <si>
    <t>0067415</t>
  </si>
  <si>
    <t xml:space="preserve">IMPLANTÁT SPINÁLNÍ SYSTÉM CASPAR                  </t>
  </si>
  <si>
    <t>0067416</t>
  </si>
  <si>
    <t>0067417</t>
  </si>
  <si>
    <t>0067418</t>
  </si>
  <si>
    <t>0067537</t>
  </si>
  <si>
    <t>IMPLANTÁT SPINÁLNÍ SYSTÉM CASPAR,KRČNÍ,PŘEDNÍ PŘÍS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</si>
  <si>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</si>
  <si>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</si>
  <si>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</si>
  <si>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</si>
  <si>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</si>
  <si>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0067892</t>
  </si>
  <si>
    <t>IMPLANTÁT SPINÁL.NÁHRADA OBRATLOVÁ        HRUDNÍ/B</t>
  </si>
  <si>
    <t>0068128</t>
  </si>
  <si>
    <t>IMPLANTÁT SPINÁL.SYSTÉM USS UNIVERZÁLNÍ   HRUDNÍ B</t>
  </si>
  <si>
    <t>0068353</t>
  </si>
  <si>
    <t>0068662</t>
  </si>
  <si>
    <t>IMPLANTÁT SPINÁLNÍ SYSTÉM TSLP           HRUDNÍ BE</t>
  </si>
  <si>
    <t>0068664</t>
  </si>
  <si>
    <t>0068665</t>
  </si>
  <si>
    <t>0068666</t>
  </si>
  <si>
    <t>IMPLANTÁT SPINÁLNÍ SYSTÉM VECTRA                 K</t>
  </si>
  <si>
    <t>0068667</t>
  </si>
  <si>
    <t>0068670</t>
  </si>
  <si>
    <t>0068679</t>
  </si>
  <si>
    <t xml:space="preserve">IMPLANTÁT SPINÁL.SYSTÉM FIXAČNÍ CDH LEGACY 5,5 TI </t>
  </si>
  <si>
    <t>0069080</t>
  </si>
  <si>
    <t>IMPLANTÁT KOSTNÍ UMĚLÁ NÁHRADA TKÁNĚ  CHRONOS</t>
  </si>
  <si>
    <t>0069195</t>
  </si>
  <si>
    <t>IMPLANTÁT KOSTNÍ UMĚLÁ NÁHRADA ŠTĚPU CONDUIT VSTŘE</t>
  </si>
  <si>
    <t>0069201</t>
  </si>
  <si>
    <t>IMPLANTÁT SPINÁLNÍ SYSTÉM S4                    BE</t>
  </si>
  <si>
    <t>0069202</t>
  </si>
  <si>
    <t>0069209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</si>
  <si>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</si>
  <si>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</si>
  <si>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</si>
  <si>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</si>
  <si>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</si>
  <si>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</si>
  <si>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0069282</t>
  </si>
  <si>
    <t xml:space="preserve">IMPLANTÁT SPINÁLNÍ SYSTÉM AXON                    </t>
  </si>
  <si>
    <t>0069283</t>
  </si>
  <si>
    <t>0069284</t>
  </si>
  <si>
    <t>0069527</t>
  </si>
  <si>
    <t>IMPLANTÁT SPINÁL.NÁHRADA MEZIOBRATLOVÁ           B</t>
  </si>
  <si>
    <t>0069597</t>
  </si>
  <si>
    <t>SYSTÉM HYDROCEPHALNÍ DRENÁŽNÍ-SHUNT</t>
  </si>
  <si>
    <t>0069678</t>
  </si>
  <si>
    <t xml:space="preserve">IMPLANTÁT SPINÁL.SYSTÉM FIXAČNÍ CDH LEGACY 5.5 TI </t>
  </si>
  <si>
    <t>0069787</t>
  </si>
  <si>
    <t>IMPLANTÁT SPINÁLNÍ INTERSPINÓZNÍ DIAM</t>
  </si>
  <si>
    <t>0069861</t>
  </si>
  <si>
    <t>IMPLANTÁT SPINÁL.NÁHRADA MEZIOBRAT.PYRAMESH TI KRK</t>
  </si>
  <si>
    <t>0069872</t>
  </si>
  <si>
    <t>0069883</t>
  </si>
  <si>
    <t>IMPLANTÁT SPINÁLNÍ SYSTÉM FIXAČNÍ TENOR TI HRUDNÍ/</t>
  </si>
  <si>
    <t>0069902</t>
  </si>
  <si>
    <t>IMPLANTÁT SPINÁLNÍ SYSTÉM TSRH-3D TI      HRUDNÍ/B</t>
  </si>
  <si>
    <t>0069903</t>
  </si>
  <si>
    <t>0069904</t>
  </si>
  <si>
    <t>0069909</t>
  </si>
  <si>
    <t>NÁHR. KYČ.KL., VLOŽKA CHIRUL.PŘEVÝŠ.JAMKY SFÉR.</t>
  </si>
  <si>
    <t>0091802</t>
  </si>
  <si>
    <t>IMPLANTÁT KOSTNÍ UMĚLÁ NÁHRADA ŠTĚPU  CHRONOS STRI</t>
  </si>
  <si>
    <t>0091803</t>
  </si>
  <si>
    <t>0091804</t>
  </si>
  <si>
    <t>0095609</t>
  </si>
  <si>
    <t>SYSTÉM HYDROCEPHALNÍ DRENÁŽNÍ CSF HAKIM VALVES 82-</t>
  </si>
  <si>
    <t>0095660</t>
  </si>
  <si>
    <t>SYSTÉM ZEVNÍ DRENÁŽNÍ LIKVOROVÝ DOČASNÝ CODMAN</t>
  </si>
  <si>
    <t>0095661</t>
  </si>
  <si>
    <t>0095664</t>
  </si>
  <si>
    <t>0095861</t>
  </si>
  <si>
    <t>IMPLANTÁT SPINÁLNÍ SYSTÉM PANGEA         HRUDNÍ/BE</t>
  </si>
  <si>
    <t>0096060</t>
  </si>
  <si>
    <t>IMPLANTÁT SPINÁLNÍ SYSTÉM TRINICA SELECT STABILIZA</t>
  </si>
  <si>
    <t>0096061</t>
  </si>
  <si>
    <t>0096062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</si>
  <si>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</si>
  <si>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</si>
  <si>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</si>
  <si>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</si>
  <si>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</si>
  <si>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</si>
  <si>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0096274</t>
  </si>
  <si>
    <t>0096309</t>
  </si>
  <si>
    <t xml:space="preserve">IMPLANTÁT SPINÁLNÍ SYSTÉM EXPEDIUM                </t>
  </si>
  <si>
    <t>0096317</t>
  </si>
  <si>
    <t>IMPLANTÁT KOSTNÍ UMĚLÁ NÁHRADA DURÁLNÍ S KOLAGENEM</t>
  </si>
  <si>
    <t>0096462</t>
  </si>
  <si>
    <t>SYSTÉM IMPLANTABILNÍ NEUROSTIMULAČNÍ PRIME ADVANCE</t>
  </si>
  <si>
    <t>0096804</t>
  </si>
  <si>
    <t>IMPLANTÁT SPINÁLNÍ NÁHRADA MEZIOBRATLOVÁ PCB KRČNÍ</t>
  </si>
  <si>
    <t>0096893</t>
  </si>
  <si>
    <t>IMPLANTÁT SPINÁLNÍ SYSTÉM SPIRIT         HRUDNÍ/BE</t>
  </si>
  <si>
    <t>0096934</t>
  </si>
  <si>
    <t>IMPLANTÁT SPINÁLNÍ SOCORE NOVASPINE STABILIZAČNÍ Z</t>
  </si>
  <si>
    <t>0096970</t>
  </si>
  <si>
    <t>IMPLANTÁT KOSTNÍ PRO VERTEBROPLASTIKU PERKUTÁNNÍ</t>
  </si>
  <si>
    <t>SYSTÉM DRENÁŽNÍ HRUDNÍ, TŘÍKOMOROVÝ</t>
  </si>
  <si>
    <t>0161018</t>
  </si>
  <si>
    <t>0161607</t>
  </si>
  <si>
    <t>IMPLANTÁT SPINÁL.NÁHRADA MEZIOBRATLOVÁ     HRUDNÍ/</t>
  </si>
  <si>
    <t>0161676</t>
  </si>
  <si>
    <t>IMPLANTÁT SPINÁLNÍ SYSTÉM MIS VIPER STABILIZAČNÍ B</t>
  </si>
  <si>
    <t>0161942</t>
  </si>
  <si>
    <t>IMPLANTÁT SPINÁLNÍ FIXAČNÍ SYSTÉM MATRIX 5.5 HRUD/</t>
  </si>
  <si>
    <t>0161944</t>
  </si>
  <si>
    <t>0161946</t>
  </si>
  <si>
    <t>0161951</t>
  </si>
  <si>
    <t>0161952</t>
  </si>
  <si>
    <t>0161954</t>
  </si>
  <si>
    <t>0163059</t>
  </si>
  <si>
    <t xml:space="preserve">IMPLANTÁT MAXILLOFACIÁLNÍ STŘEDNÍ OBLIČEJOVÁ ETÁŽ </t>
  </si>
  <si>
    <t>0163075</t>
  </si>
  <si>
    <t>0163243</t>
  </si>
  <si>
    <t>0163251</t>
  </si>
  <si>
    <t>0165001</t>
  </si>
  <si>
    <t>SYSTÉM NEUROSTIMULAČNÍ - DBS /OBĚ HEMISFÉRY/ - ACT</t>
  </si>
  <si>
    <t>0192491</t>
  </si>
  <si>
    <t>IMPLANTÁT SPINÁLNÍ FIXAČNÍ SYSTÉM REVERE HRUDNÍ BE</t>
  </si>
  <si>
    <t>0192493</t>
  </si>
  <si>
    <t>0192495</t>
  </si>
  <si>
    <t>0192688</t>
  </si>
  <si>
    <t>IMPLANTÁT SPINÁLNÍ MINIINVAZIVNÍ SYSTÉM FIXAČNÍ VI</t>
  </si>
  <si>
    <t>0192689</t>
  </si>
  <si>
    <t>0193258</t>
  </si>
  <si>
    <t>IMPLANTÁT SPINÁLNÍ NÁHRADA MEZIOBRATLOVÁ TM BEDERN</t>
  </si>
  <si>
    <t>Nespecifikovaný PZT</t>
  </si>
  <si>
    <t>0068668</t>
  </si>
  <si>
    <t>0192522</t>
  </si>
  <si>
    <t>IMPLANTÁT SPINÁLNÍ NÁHR.MEZIOBR.INTERCONTINENTAL B</t>
  </si>
  <si>
    <t>0192523</t>
  </si>
  <si>
    <t>0083612</t>
  </si>
  <si>
    <t>IMPLANTÁT KRANIÁLNÍ FIXAČNÍ CRANIOFIX2</t>
  </si>
  <si>
    <t>0069591</t>
  </si>
  <si>
    <t>IMPLANTÁT SPINÁL.SYSTÉM USS II UNIVERZÁL.   HRUDNÍ</t>
  </si>
  <si>
    <t>0165075</t>
  </si>
  <si>
    <t>SYSTÉM IMPLANTABILNÍ NEUROSTIMULAČNÍ ELEKTRODA, MÍ</t>
  </si>
  <si>
    <t>0091800</t>
  </si>
  <si>
    <t>IMPLANTÁT KOSTNÍ UMĚLÁ NÁHRADA TKÁNĚ  NANOSTIM</t>
  </si>
  <si>
    <t>0193607</t>
  </si>
  <si>
    <t>SYSTÉM NEUROSTIMULAČNÍ ELEKTRODA VECTRIS</t>
  </si>
  <si>
    <t>0193604</t>
  </si>
  <si>
    <t>SYSTÉM NEUROSTIMULAČNÍ PRIME ADVANCED SURESCAN</t>
  </si>
  <si>
    <t>0192516</t>
  </si>
  <si>
    <t>IMPLANTÁT SPINÁLNÍ NÁHR.MEZIOBR.SUSTAIN BEDERNÍ PŘ</t>
  </si>
  <si>
    <t>0192525</t>
  </si>
  <si>
    <t>IMPLANTÁT SPINÁLNÍ NÁHR.TĚLA OBRAT.XPAND HRUD.BED.</t>
  </si>
  <si>
    <t>0096913</t>
  </si>
  <si>
    <t>IMPLANTÁT SPINÁL.NÁHRADA OBRATLOVÁ HYDROLIFT 2   H</t>
  </si>
  <si>
    <t>0151883</t>
  </si>
  <si>
    <t>SÍŤKA KÝLNÍ  SMH2 2030 S</t>
  </si>
  <si>
    <t>0151832</t>
  </si>
  <si>
    <t>IMPLANTÁT SPINÁLNÍ AVENUE-L,NÁHRADA MEZIOBRAT.,KLE</t>
  </si>
  <si>
    <t>0191946</t>
  </si>
  <si>
    <t>DRÁT VODÍCÍ PRO PTCA, PRO VIA</t>
  </si>
  <si>
    <t>0096719</t>
  </si>
  <si>
    <t>0068202</t>
  </si>
  <si>
    <t>SYSTÉM HYDROCEPHALNÍ DRENÁŽNÍ</t>
  </si>
  <si>
    <t>0166185</t>
  </si>
  <si>
    <t>IMPLANTÁT PRO KYFOPLASTIKU PERKUTÁNNÍ VBS S/M/L 2B</t>
  </si>
  <si>
    <t>0113361</t>
  </si>
  <si>
    <t>IMPLANTÁT SPINÁLNÍ SYSTÉM FACET WEDGE BEDERNÍ PÁTE</t>
  </si>
  <si>
    <t>0113362</t>
  </si>
  <si>
    <t>IMPLANTÁT SPINÁLNÍ SYSTÉM FACET WEDGE BEDERNÍ ZADN</t>
  </si>
  <si>
    <t>0068200</t>
  </si>
  <si>
    <t>0069219</t>
  </si>
  <si>
    <t>0067885</t>
  </si>
  <si>
    <t>0161703</t>
  </si>
  <si>
    <t>IMPLANTÁT SPINÁLNÍ SYSTÉM STENOFIX INTERSPINÓZNÍ B</t>
  </si>
  <si>
    <t>0166233</t>
  </si>
  <si>
    <t>IMPLANTÁT KOSTNÍ UMĚLÁ NÁHRADA TKÁNĚ NOVABONE PUTT</t>
  </si>
  <si>
    <t>0059115</t>
  </si>
  <si>
    <t>KLIP PERMANENTNÍ MOZKOVÝ ANEURYSMATICKÝ FE762K</t>
  </si>
  <si>
    <t>0068354</t>
  </si>
  <si>
    <t>0069961</t>
  </si>
  <si>
    <t>IMPLANTÁT SPINÁLNÍ SYSTÉM CDH X10 CROSSLINK TI HRU</t>
  </si>
  <si>
    <t>0193603</t>
  </si>
  <si>
    <t>SYSTÉM NEUROSTIMULAČNÍ ITREL 4</t>
  </si>
  <si>
    <t>0069864</t>
  </si>
  <si>
    <t>0059130</t>
  </si>
  <si>
    <t>KLIP PERM.MOZK.ANEURY.FE782K.86.90.92.840</t>
  </si>
  <si>
    <t>0064472</t>
  </si>
  <si>
    <t>0068204</t>
  </si>
  <si>
    <t>0059110</t>
  </si>
  <si>
    <t>KLIP DOČASNÝ MOZKOVÝ ANEURYSMATICKÝ FE756K.61.63</t>
  </si>
  <si>
    <t>0056063</t>
  </si>
  <si>
    <t>PROTÉZA CÉVNÍ PTFE VASCUGRAFT 01103087-88 0110</t>
  </si>
  <si>
    <t>0091648</t>
  </si>
  <si>
    <t>IMPLANTÁT KOSTNÍ UMĚLÁ NÁHRADA TKÁNĚ  ACTIFUSE  BI</t>
  </si>
  <si>
    <t>0068306</t>
  </si>
  <si>
    <t>SYSTÉM IMPLANTABILNÍ NEUROSTIMULAČNÍ          ELEK</t>
  </si>
  <si>
    <t>0056056</t>
  </si>
  <si>
    <t>PROTÉZA CÉVNÍ PTFE VASCUGRAFT 01103182-011031</t>
  </si>
  <si>
    <t>0069205</t>
  </si>
  <si>
    <t>SYSTÉM IMPLANTABILNÍ PUMPOVÝ PROGRAMOVATELNÝ SYNCH</t>
  </si>
  <si>
    <t>0161791</t>
  </si>
  <si>
    <t>IMPLANTÁT SPINÁLNÍ SYSTÉM CD HORIZON UNIVERZÁLNÍ H</t>
  </si>
  <si>
    <t>0161793</t>
  </si>
  <si>
    <t>0161956</t>
  </si>
  <si>
    <t>0151833</t>
  </si>
  <si>
    <t>IMPLANTÁT SPINÁLNÍ AVENUE-L,NÁHRADA MEZIOBRAT.,KOT</t>
  </si>
  <si>
    <t>0161794</t>
  </si>
  <si>
    <t>0114293</t>
  </si>
  <si>
    <t>0114253</t>
  </si>
  <si>
    <t>0114256</t>
  </si>
  <si>
    <t>0114292</t>
  </si>
  <si>
    <t>0114255</t>
  </si>
  <si>
    <t>0114257</t>
  </si>
  <si>
    <t>0114260</t>
  </si>
  <si>
    <t>0114261</t>
  </si>
  <si>
    <t>0114263</t>
  </si>
  <si>
    <t>0114295</t>
  </si>
  <si>
    <t>0069859</t>
  </si>
  <si>
    <t>0191954</t>
  </si>
  <si>
    <t>KARDIOSTIMULÁTOR DVOUDUTINOVÝ G70 DR, G70DRA1</t>
  </si>
  <si>
    <t>0069857</t>
  </si>
  <si>
    <t>0069862</t>
  </si>
  <si>
    <t>0096802</t>
  </si>
  <si>
    <t>0069873</t>
  </si>
  <si>
    <t>0068570</t>
  </si>
  <si>
    <t xml:space="preserve">IMPLANTÁT SPINÁLNÍ SYSTÉM REFLEX HYBRID           </t>
  </si>
  <si>
    <t>0161916</t>
  </si>
  <si>
    <t>IMPLANTÁT SPINÁLNÍ FIXAČNÍ SYSTÉM QUINTEX KRČNÍ  P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</si>
  <si>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</si>
  <si>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</si>
  <si>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</si>
  <si>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</si>
  <si>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</si>
  <si>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</si>
  <si>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</si>
  <si>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</si>
  <si>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56149</t>
  </si>
  <si>
    <t>NEUROLÝZA SUBARACHNOIDÁLNÍ, LUMBÁLNÍ SUBARACHNOIDÁ</t>
  </si>
  <si>
    <t>56153</t>
  </si>
  <si>
    <t>EXTRA - INTRAKRANIÁLNÍ ANASTOMÓZA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</si>
  <si>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</si>
  <si>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</si>
  <si>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</si>
  <si>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</si>
  <si>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</si>
  <si>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</si>
  <si>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</si>
  <si>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</si>
  <si>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</si>
  <si>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</si>
  <si>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56178</t>
  </si>
  <si>
    <t>PRODLOUŽENÍ VÝKONU KRANIOTOMIE A RESEKCE, PŘÍPADNĚ</t>
  </si>
  <si>
    <t>56239</t>
  </si>
  <si>
    <t>ODSTRANĚNÍ STIMULAČNÍ MÍŠNÍ ELEKTRODY</t>
  </si>
  <si>
    <t>56244</t>
  </si>
  <si>
    <t>DEKOMPRESE NEBO BIOPSIE INTRAMEDULÁRNÍHO TUMORU MÍ</t>
  </si>
  <si>
    <t>56249</t>
  </si>
  <si>
    <t>ODSTRANĚNÍ EXTRADURÁLNÍHO TUMORU MÍCHY PŘEDNÍM NEB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</si>
  <si>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</si>
  <si>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</si>
  <si>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</si>
  <si>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</si>
  <si>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</si>
  <si>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</si>
  <si>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</si>
  <si>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</si>
  <si>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</si>
  <si>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</si>
  <si>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</si>
  <si>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</si>
  <si>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</si>
  <si>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</si>
  <si>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</si>
  <si>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</si>
  <si>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</si>
  <si>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</si>
  <si>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</si>
  <si>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</si>
  <si>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</si>
  <si>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</si>
  <si>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</si>
  <si>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</si>
  <si>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</si>
  <si>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</si>
  <si>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71627</t>
  </si>
  <si>
    <t>ZADNÍ TAMPONÁDA NOSNÍ PRO EPISTAXI</t>
  </si>
  <si>
    <t>71717</t>
  </si>
  <si>
    <t>TRACHEOTOMIE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</si>
  <si>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</si>
  <si>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</si>
  <si>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</si>
  <si>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</si>
  <si>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</si>
  <si>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</si>
  <si>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</si>
  <si>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</si>
  <si>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56253</t>
  </si>
  <si>
    <t>ČÁSTEČNÉ NEBO TOTÁLNÍ ODSTRANĚNÍ INTRADURÁLNÍHO TU</t>
  </si>
  <si>
    <t>89311</t>
  </si>
  <si>
    <t xml:space="preserve">INTERVENČNÍ VÝKON ŘÍZENÝ RDG METODOU (SKIASKOPIE, </t>
  </si>
  <si>
    <t>09544</t>
  </si>
  <si>
    <t>SIGNÁLNÍ VÝKON POBYTU V ZAŘÍZENÍ LŮŽKOVÉ PÉČE / DO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</si>
  <si>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</si>
  <si>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</si>
  <si>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</si>
  <si>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</si>
  <si>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</si>
  <si>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</si>
  <si>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</si>
  <si>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</si>
  <si>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</si>
  <si>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</si>
  <si>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</si>
  <si>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</si>
  <si>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</si>
  <si>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</si>
  <si>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</si>
  <si>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</si>
  <si>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</si>
  <si>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</si>
  <si>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</si>
  <si>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</si>
  <si>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66815</t>
  </si>
  <si>
    <t>AUTOGENNÍ ŠTĚP</t>
  </si>
  <si>
    <t>56435</t>
  </si>
  <si>
    <t>SPINÁLNÍ A KRANIÁLNÍ NAVIGACE Á 15 MIN.</t>
  </si>
  <si>
    <t>56142</t>
  </si>
  <si>
    <t>MIKROVASKULÁRNÍ DEKOMPRESE HLAVOVÝCH NERVŮ V ZADNÍ</t>
  </si>
  <si>
    <t>56145</t>
  </si>
  <si>
    <t>OŠETŘENÍ JEDNODUCHÉ - VPÁČENÉ ZLOMENINY LEBKY</t>
  </si>
  <si>
    <t>56177</t>
  </si>
  <si>
    <t>KRANIOTOMIE A RESEK., PŘ. LOBEKTOM.PRO TUMOR ČI ME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</si>
  <si>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</si>
  <si>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</si>
  <si>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</si>
  <si>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</si>
  <si>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</si>
  <si>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</si>
  <si>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80099</t>
  </si>
  <si>
    <t>signalni  kod misni stimulace se dvema elektrodami</t>
  </si>
  <si>
    <t>99980</t>
  </si>
  <si>
    <t>(VZP)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</si>
  <si>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</si>
  <si>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</si>
  <si>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</si>
  <si>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</si>
  <si>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</si>
  <si>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</si>
  <si>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66317</t>
  </si>
  <si>
    <t>REVIZNÍ OPERACE PÁTEŘE - PŘEDNÍ - ZADNÍ - ODSTRANĚ</t>
  </si>
  <si>
    <t>56411</t>
  </si>
  <si>
    <t>BIOPSIE NEBO ODBĚR NERVU, EXHAIRESA VĚTVÍ N. V.</t>
  </si>
  <si>
    <t>56247</t>
  </si>
  <si>
    <t>ČÁSTEČNÉ NEBO TOTÁLNÍ ODSTRANĚNÍ EXTRADURÁLNÍHO TU</t>
  </si>
  <si>
    <t>56251</t>
  </si>
  <si>
    <t>56117</t>
  </si>
  <si>
    <t>INTRAKRANIÁLNÍ REKONSTRUKČNÍ OPERACE PŘI LIKVOREI</t>
  </si>
  <si>
    <t>66321</t>
  </si>
  <si>
    <t>RESEKCE OBRATLOVÉHO TĚLA - SOMATEKTONIE - KOMPLETN</t>
  </si>
  <si>
    <t>61131</t>
  </si>
  <si>
    <t>EXCIZE KOŽNÍ LÉZE, SUTURA VÍCE NEŽ 10 CM</t>
  </si>
  <si>
    <t>56167</t>
  </si>
  <si>
    <t>VENTRIKULÁRNÍ PUNKCE</t>
  </si>
  <si>
    <t>80115</t>
  </si>
  <si>
    <t>IMPLANTACE NEUROSTIMULAČNÍHO ZAŘÍZENÍ (SYSTÉMU) PR</t>
  </si>
  <si>
    <t>56157</t>
  </si>
  <si>
    <t>KRANIOTOMIE PRO SUPRATENTORIÁLNÍ SPONTÁNNÍ INTRACE</t>
  </si>
  <si>
    <t>66915</t>
  </si>
  <si>
    <t>DEKOMPRESE FASCIÁLNÍHO LOŽE</t>
  </si>
  <si>
    <t>56125</t>
  </si>
  <si>
    <t>OPERAČNÍ REVIZE NEBO ZAVEDENÍ DRENÁŽE MOZKOMÍŠNÍHO</t>
  </si>
  <si>
    <t>56221</t>
  </si>
  <si>
    <t>LAMINEKTOMIE PRO INTRADURÁLNÍ NEUROLÝZU NEBO NEOBV</t>
  </si>
  <si>
    <t>56147</t>
  </si>
  <si>
    <t>OŠETŘENÍ KOMPLIKOVANÉ ZLOMENINY LEBKY S (BEZ) REPA</t>
  </si>
  <si>
    <t>80113</t>
  </si>
  <si>
    <t>IMPLANTACE NEUROSTIMULAČNÍHO ZAŘÍZENÍ PRO STIMULAC</t>
  </si>
  <si>
    <t>56141</t>
  </si>
  <si>
    <t>HYPOFYZEKTOMIE TRANSSFENOIDÁLNÍ PROSTÁ</t>
  </si>
  <si>
    <t>56227</t>
  </si>
  <si>
    <t>DEKOMPRESIVNÍ OPERACE V OBLASTI KRANIOCERVIKÁLNÍHO</t>
  </si>
  <si>
    <t>66537</t>
  </si>
  <si>
    <t>RESEKCE KOSTRČE</t>
  </si>
  <si>
    <t>56246</t>
  </si>
  <si>
    <t>ODSTRANĚNÍ INTRAMEDULÁRNÍHO TUMORU NEBO EXCIZE NEB</t>
  </si>
  <si>
    <t>56237</t>
  </si>
  <si>
    <t>IMPLANTACE MÍŠNÍ STIMULAČNÍ ELEKTRODY</t>
  </si>
  <si>
    <t>56437</t>
  </si>
  <si>
    <t>ULTRAZVUKOVÝ ASPIRAČNÍ SYSTÉM Á 15 MIN.</t>
  </si>
  <si>
    <t>56161</t>
  </si>
  <si>
    <t>NÁVRT A EVAKUACE PRO SPONTÁNNÍ INTRACEREBRÁLNÍ KRV</t>
  </si>
  <si>
    <t>56245</t>
  </si>
  <si>
    <t>56315</t>
  </si>
  <si>
    <t>EXPLORACE BRACHIÁLNÍHO PLEXU - KOMBINOVANÉ PŘÍSTUP</t>
  </si>
  <si>
    <t>5T6</t>
  </si>
  <si>
    <t>0003952</t>
  </si>
  <si>
    <t>0005113</t>
  </si>
  <si>
    <t>TARGOCID 400 MG</t>
  </si>
  <si>
    <t>0006480</t>
  </si>
  <si>
    <t>OCPLEX</t>
  </si>
  <si>
    <t>0016547</t>
  </si>
  <si>
    <t>CYMEVENE</t>
  </si>
  <si>
    <t>0026902</t>
  </si>
  <si>
    <t>VFEND 200 MG</t>
  </si>
  <si>
    <t>0049193</t>
  </si>
  <si>
    <t>0056801</t>
  </si>
  <si>
    <t>0064831</t>
  </si>
  <si>
    <t>AXETINE 1,5 G</t>
  </si>
  <si>
    <t>0075634</t>
  </si>
  <si>
    <t>PROTHROMPLEX TOTAL NF</t>
  </si>
  <si>
    <t>0076353</t>
  </si>
  <si>
    <t>FORTUM 1 G</t>
  </si>
  <si>
    <t>0076354</t>
  </si>
  <si>
    <t>FORTUM 2 G</t>
  </si>
  <si>
    <t>0083487</t>
  </si>
  <si>
    <t>MERONEM 500 MG</t>
  </si>
  <si>
    <t>0092289</t>
  </si>
  <si>
    <t>EDICIN 0,5 G</t>
  </si>
  <si>
    <t>0097909</t>
  </si>
  <si>
    <t>HUMAN ALBUMIN GRIFOLS 20%</t>
  </si>
  <si>
    <t>0130149</t>
  </si>
  <si>
    <t>0131654</t>
  </si>
  <si>
    <t>CEFTAZIDIM KABI 1 G</t>
  </si>
  <si>
    <t>0142077</t>
  </si>
  <si>
    <t>0147976</t>
  </si>
  <si>
    <t>MEROPENEM HOSPIRA 500 MG</t>
  </si>
  <si>
    <t>0162180</t>
  </si>
  <si>
    <t>0164401</t>
  </si>
  <si>
    <t>0027921</t>
  </si>
  <si>
    <t>SPRYCEL 20 MG</t>
  </si>
  <si>
    <t>0198192</t>
  </si>
  <si>
    <t>0136083</t>
  </si>
  <si>
    <t>0016982</t>
  </si>
  <si>
    <t>FLUCONAZOL ARDEZ</t>
  </si>
  <si>
    <t>0156835</t>
  </si>
  <si>
    <t>0147977</t>
  </si>
  <si>
    <t>0203285</t>
  </si>
  <si>
    <t>MEROPENEM ZENTIVA 1000 MG</t>
  </si>
  <si>
    <t>0107931</t>
  </si>
  <si>
    <t>Trombocyty z aferézy</t>
  </si>
  <si>
    <t>0107936</t>
  </si>
  <si>
    <t>Trombocyty z buffy coatu směsné, deleukotizované</t>
  </si>
  <si>
    <t>0002264</t>
  </si>
  <si>
    <t>FIXÁTOR ZEVNÍ TRUBKOVÝ, SYNTHES</t>
  </si>
  <si>
    <t>0002370</t>
  </si>
  <si>
    <t>0002408</t>
  </si>
  <si>
    <t>0002425</t>
  </si>
  <si>
    <t>0026140</t>
  </si>
  <si>
    <t>KANYLA TRACHEOSTOMICKÁ S NÍZKOTLAKOU MANŽETOU</t>
  </si>
  <si>
    <t>0030617</t>
  </si>
  <si>
    <t>STAPLER KOŽNÍ ROYAL - 35W</t>
  </si>
  <si>
    <t>0043979</t>
  </si>
  <si>
    <t>ČIDLO PRO MĚŘENÍ NITROLEBNÍHO TLAKU NEUROVENT</t>
  </si>
  <si>
    <t>0043984</t>
  </si>
  <si>
    <t>0054513</t>
  </si>
  <si>
    <t>0054517</t>
  </si>
  <si>
    <t>0054553</t>
  </si>
  <si>
    <t>0059046</t>
  </si>
  <si>
    <t>KLIP PER.MOZK.ANE.FE602K.04.12.13.22.24.42.44.52..</t>
  </si>
  <si>
    <t>0067160</t>
  </si>
  <si>
    <t>IMPLANTÁT ORBITÁLNÍ PDS ZX3,ZX4,ZX7 VSTŘEBATELNÝ</t>
  </si>
  <si>
    <t>0068308</t>
  </si>
  <si>
    <t>SYSTÉM NEUROSTIMULAČNÍ - ELEKTRODA PRO DBS</t>
  </si>
  <si>
    <t>0069208</t>
  </si>
  <si>
    <t>0069500</t>
  </si>
  <si>
    <t>KANYLA TRACHEOSTOMICKÁ  S NÍZKOTLAKOU  MANŽETOU</t>
  </si>
  <si>
    <t>0071602</t>
  </si>
  <si>
    <t>0073679</t>
  </si>
  <si>
    <t>0081999</t>
  </si>
  <si>
    <t>V.A.C.GRANUFOAM(PU PĚNA) VELIKOST S</t>
  </si>
  <si>
    <t>0082000</t>
  </si>
  <si>
    <t>V.A.C.GRANUFOAM(PU PĚNA) VELIKOST M</t>
  </si>
  <si>
    <t>0082077</t>
  </si>
  <si>
    <t>KRYTÍ COM 30 OBVAZOVÁ TEXTÍLIE KOMBINOVANÁ</t>
  </si>
  <si>
    <t>0082079</t>
  </si>
  <si>
    <t>0095636</t>
  </si>
  <si>
    <t>SYSTÉM HYDROCEPHALNÍ DRENÁŽNÍ - SHUNT HAKIM BACTIS</t>
  </si>
  <si>
    <t>0095663</t>
  </si>
  <si>
    <t>SYSTÉM HYDROCEPHALNÍ DRENÁŽNÍ - SHUNT CSF-NEPROGRA</t>
  </si>
  <si>
    <t>0162666</t>
  </si>
  <si>
    <t>SYSTÉM HYDROCEPHALNÍ DRENÁŽNÍ - SHUNT SILVERLINE</t>
  </si>
  <si>
    <t>0162667</t>
  </si>
  <si>
    <t>0163241</t>
  </si>
  <si>
    <t>0163244</t>
  </si>
  <si>
    <t>0163258</t>
  </si>
  <si>
    <t>0163261</t>
  </si>
  <si>
    <t>0059042</t>
  </si>
  <si>
    <t>KLIP PER.MOZKOVÝ ANEUR.FE597K.98.99K 637.38.39</t>
  </si>
  <si>
    <t>0068192</t>
  </si>
  <si>
    <t>0059045</t>
  </si>
  <si>
    <t>KLIP PER.MOZK.ANE.FE600K.03.10.13.20.23.640.50.60</t>
  </si>
  <si>
    <t>0068221</t>
  </si>
  <si>
    <t>0012368</t>
  </si>
  <si>
    <t>ŠROUB MALEOLÁRNÍ 4.5</t>
  </si>
  <si>
    <t>0069853</t>
  </si>
  <si>
    <t>0049876</t>
  </si>
  <si>
    <t>0095600</t>
  </si>
  <si>
    <t>SYSTÉM HYDROCEPHALNÍ DRENÁŽNÍ CSF HAKIM VALVES</t>
  </si>
  <si>
    <t>0161943</t>
  </si>
  <si>
    <t>0049875</t>
  </si>
  <si>
    <t>0161852</t>
  </si>
  <si>
    <t>IMPLANTÁT SPINÁLNÍ STABILIZAČ.SYSTÉM NEX-LINK OKCI</t>
  </si>
  <si>
    <t>0069852</t>
  </si>
  <si>
    <t>0043968</t>
  </si>
  <si>
    <t>0002263</t>
  </si>
  <si>
    <t>FIXÁTOR ZEVNÍ TUBULÁRNÍ,SYNTHES</t>
  </si>
  <si>
    <t>0049869</t>
  </si>
  <si>
    <t>0043970</t>
  </si>
  <si>
    <t>SYSTÉM MONITOROVACÍ INTRAKRANIÁLNÍ TKÁŇOVÁ O2 NERO</t>
  </si>
  <si>
    <t>00651</t>
  </si>
  <si>
    <t>OD TYPU 51 - PRO NEMOCNICE TYPU 3, (KATEGORIE 6) -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</si>
  <si>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</si>
  <si>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</si>
  <si>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</si>
  <si>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</si>
  <si>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</si>
  <si>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</si>
  <si>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</si>
  <si>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</si>
  <si>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</si>
  <si>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</si>
  <si>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</si>
  <si>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</si>
  <si>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</si>
  <si>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</si>
  <si>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</si>
  <si>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</si>
  <si>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</si>
  <si>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</si>
  <si>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90905</t>
  </si>
  <si>
    <t>601</t>
  </si>
  <si>
    <t>62310</t>
  </si>
  <si>
    <t>NEKREKTOMIE DO 1% POVRCHU TĚLA</t>
  </si>
  <si>
    <t>6F1</t>
  </si>
  <si>
    <t>61127</t>
  </si>
  <si>
    <t>EXSTIRPACE PSEUDOCYSTY DEKUBITU</t>
  </si>
  <si>
    <t>61129</t>
  </si>
  <si>
    <t>EXCIZE KOŽNÍ LÉZE, SUTURA OD 2 DO 10 CM</t>
  </si>
  <si>
    <t>61149</t>
  </si>
  <si>
    <t xml:space="preserve">UZAVŘENÍ DEFEKTU  KOŽNÍM LALOKEM MÍSTNÍM OD 10 DO </t>
  </si>
  <si>
    <t>61167</t>
  </si>
  <si>
    <t>TRANSPOZICE FASCIOKUTÁNNÍHO LALOKU</t>
  </si>
  <si>
    <t>61173</t>
  </si>
  <si>
    <t>VOLNÝ PŘENOS SVALOVÉHO A SVALOVĚ KOŽNÍHO LALOKU MI</t>
  </si>
  <si>
    <t>61121</t>
  </si>
  <si>
    <t>CÉVNÍ ANASTOMOSA MIKROCHIRURGICKOU TECHNIKOU</t>
  </si>
  <si>
    <t>NEKREKTOMIE DO 5 % POVRCHU TĚLA - TANGENCIÁLNÍ NEB</t>
  </si>
  <si>
    <t>6F5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</si>
  <si>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</si>
  <si>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</si>
  <si>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</si>
  <si>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</si>
  <si>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</si>
  <si>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</si>
  <si>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</si>
  <si>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</si>
  <si>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65951</t>
  </si>
  <si>
    <t>GLOSEKTOMIE PARCIÁLNÍ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</si>
  <si>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</si>
  <si>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</si>
  <si>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</si>
  <si>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</si>
  <si>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</si>
  <si>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</si>
  <si>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65221</t>
  </si>
  <si>
    <t>ZÁVĚSY STŘEDNÍ OBLIČEJOVÉ ETÁŽE DRÁTĚNÉ PŘI ZLOMEN</t>
  </si>
  <si>
    <t>04301</t>
  </si>
  <si>
    <t>ENDODONTICKÉ OŠETŘENÍ - KOŘENOVÁ VÝPLŇ - KAŽDÝ KAN</t>
  </si>
  <si>
    <t>6F6</t>
  </si>
  <si>
    <t>66133</t>
  </si>
  <si>
    <t>UDRŽOVÁNÍ PROPLACHOVÉ LAVÁŽE ZA JEDEN DEN</t>
  </si>
  <si>
    <t>66879</t>
  </si>
  <si>
    <t>OTEVŘENÁ SPONGIOPLASTIKA</t>
  </si>
  <si>
    <t>66827</t>
  </si>
  <si>
    <t>ZAVEDENÍ EXTENZE - SKELETÁLNÍ TRAKCE</t>
  </si>
  <si>
    <t>66855</t>
  </si>
  <si>
    <t>INCIZE A DRENÁŽ MĚKKÝCH TKÁNÍ V ORTOPEDII</t>
  </si>
  <si>
    <t>78310</t>
  </si>
  <si>
    <t xml:space="preserve">NEODKLADNÁ KARDIOPULMONÁLNÍ RESUSCITACE ROZŠÍŘENÁ </t>
  </si>
  <si>
    <t>78320</t>
  </si>
  <si>
    <t>7F1</t>
  </si>
  <si>
    <t>71022</t>
  </si>
  <si>
    <t>CÍLENÉ VYŠETŘENÍ OTORINOLARYNGOLOGEM</t>
  </si>
  <si>
    <t>71213</t>
  </si>
  <si>
    <t>ENDOSKOPIE PARANASÁLNÍ DUTINY</t>
  </si>
  <si>
    <t>71641</t>
  </si>
  <si>
    <t>SUBMUKÓZNÍ RESEKCE NOSNÍ PŘEPÁŽKY</t>
  </si>
  <si>
    <t>71651</t>
  </si>
  <si>
    <t>SEPTOPLASTIKA</t>
  </si>
  <si>
    <t>71677</t>
  </si>
  <si>
    <t>ETMOIDEKTOMIE ENDONAZÁLNÍ</t>
  </si>
  <si>
    <t>71681</t>
  </si>
  <si>
    <t>SFENOIDOTOMIE</t>
  </si>
  <si>
    <t>76801</t>
  </si>
  <si>
    <t>POUŽITÍ TELEVIZNÍHO ŘETĚZCE PŘI ENDOSKOPICKÉM VÝKO</t>
  </si>
  <si>
    <t>71639</t>
  </si>
  <si>
    <t>ENDOSKOPICKÁ OPERACE V NOSNÍ DUTINĚ</t>
  </si>
  <si>
    <t>71635</t>
  </si>
  <si>
    <t>MUKOTOMIE NEBO KONCHEKTOMIE</t>
  </si>
  <si>
    <t>7T8</t>
  </si>
  <si>
    <t>809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</si>
  <si>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</si>
  <si>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</si>
  <si>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</si>
  <si>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</si>
  <si>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</si>
  <si>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</si>
  <si>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</si>
  <si>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</si>
  <si>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</si>
  <si>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</si>
  <si>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</si>
  <si>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</si>
  <si>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</si>
  <si>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</si>
  <si>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</si>
  <si>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</si>
  <si>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</si>
  <si>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</si>
  <si>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</si>
  <si>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</si>
  <si>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</si>
  <si>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</si>
  <si>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</si>
  <si>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</si>
  <si>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CC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</si>
  <si>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</si>
  <si>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</si>
  <si>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</si>
  <si>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</si>
  <si>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</si>
  <si>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</si>
  <si>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</si>
  <si>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</si>
  <si>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</si>
  <si>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</si>
  <si>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</si>
  <si>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EKONOMICKY NÁROČNÝM VÝKONEM BEZ CC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</si>
  <si>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</si>
  <si>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</si>
  <si>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</si>
  <si>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</si>
  <si>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</si>
  <si>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</si>
  <si>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</si>
  <si>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</si>
  <si>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</si>
  <si>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</si>
  <si>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</si>
  <si>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</si>
  <si>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</si>
  <si>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</si>
  <si>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</si>
  <si>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</si>
  <si>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</si>
  <si>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</si>
  <si>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</si>
  <si>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</si>
  <si>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</si>
  <si>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</si>
  <si>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</si>
  <si>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</si>
  <si>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</si>
  <si>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</si>
  <si>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01033</t>
  </si>
  <si>
    <t xml:space="preserve">VÝKONY NA EXTRAKRANIÁLNÍCH CÉVÁCH S MCC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</si>
  <si>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</si>
  <si>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</si>
  <si>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</si>
  <si>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</si>
  <si>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01080</t>
  </si>
  <si>
    <t xml:space="preserve">ENDOVASKULÁRNÍ VÝKONY PŘI JINÝCH ONEMOCNĚNÍCH NERVOVÉHO SYSTÉMU  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</si>
  <si>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</si>
  <si>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</si>
  <si>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</si>
  <si>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</si>
  <si>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</si>
  <si>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</si>
  <si>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</si>
  <si>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</si>
  <si>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01341</t>
  </si>
  <si>
    <t xml:space="preserve">CÉVNÍ MOZKOVÁ PŘÍHODA S INFARKTEM BEZ CC                                                            </t>
  </si>
  <si>
    <t>01351</t>
  </si>
  <si>
    <t xml:space="preserve">NESPECIFICKÁ CÉVNÍ MOZKOVÁ PŘÍHODA A PRECEREBRÁLNÍ OKLUZE BEZ INFARKTU BEZ CC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</si>
  <si>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</si>
  <si>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</si>
  <si>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</si>
  <si>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</si>
  <si>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</si>
  <si>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</si>
  <si>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</si>
  <si>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</si>
  <si>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</si>
  <si>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</si>
  <si>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</si>
  <si>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</si>
  <si>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03093</t>
  </si>
  <si>
    <t xml:space="preserve">JINÉ VÝKONY PŘI PORUCHÁCH A ONEMOCNĚNÍCH UŠÍ, NOSU, ÚST A HRDLA S MCC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</si>
  <si>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</si>
  <si>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</si>
  <si>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</si>
  <si>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</si>
  <si>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</si>
  <si>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</si>
  <si>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</si>
  <si>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</si>
  <si>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</si>
  <si>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</si>
  <si>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</si>
  <si>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</si>
  <si>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</si>
  <si>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</si>
  <si>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</si>
  <si>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</si>
  <si>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</si>
  <si>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</si>
  <si>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08171</t>
  </si>
  <si>
    <t xml:space="preserve">JINÉ VÝKONY PŘI PORUCHÁCH A ONEMOCNĚNÍCH MUSKULOSKELETÁLNÍHO SYSTÉMU A POJIVOVÉ TKÁNĚ BEZ CC        </t>
  </si>
  <si>
    <t>08311</t>
  </si>
  <si>
    <t xml:space="preserve">ZLOMENINA PÁNVE, NEBO DISLOKACE KYČLE BEZ CC                                                        </t>
  </si>
  <si>
    <t>08332</t>
  </si>
  <si>
    <t xml:space="preserve">MALIGNÍ ONEMOCNĚNÍ MUSKULOSKELETÁLNÍHO SYSTÉMU A POJIVOVÉ TKÁNĚ, PATOLOGICKÉ ZLOMENINY S CC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</si>
  <si>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</si>
  <si>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</si>
  <si>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</si>
  <si>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</si>
  <si>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</si>
  <si>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</si>
  <si>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08411</t>
  </si>
  <si>
    <t xml:space="preserve">JINÉ PORUCHY MUSKULOSKELETÁLNÍHO SYSTÉMU A POJIVOVÉ TKÁNĚ BEZ CC                                    </t>
  </si>
  <si>
    <t>09031</t>
  </si>
  <si>
    <t xml:space="preserve">JINÉ VÝKONY PŘI PORUCHÁCH A ONEMOCNĚNÍCH KŮŽE, PODKOŽNÍ TKÁNĚ A PRSU BEZ CC                         </t>
  </si>
  <si>
    <t>09341</t>
  </si>
  <si>
    <t xml:space="preserve">JINÉ PORUCHY KŮŽE A PRSU BEZ CC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</si>
  <si>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</si>
  <si>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</si>
  <si>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10331</t>
  </si>
  <si>
    <t xml:space="preserve">JINÉ ENDOKRINNÍ PORUCHY BEZ CC                                                                      </t>
  </si>
  <si>
    <t>17041</t>
  </si>
  <si>
    <t xml:space="preserve">MYELOPROLIFERATIVNÍ PORUCHY A ŠPATNĚ DIFERENCOVANÉ NÁDORY S JINÝM VÝKONEM BEZ CC                    </t>
  </si>
  <si>
    <t>17312</t>
  </si>
  <si>
    <t xml:space="preserve">LYMFOM A NEAKUTNÍ LEUKÉMIE S CC 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</si>
  <si>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</si>
  <si>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</si>
  <si>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</si>
  <si>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</si>
  <si>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21021</t>
  </si>
  <si>
    <t xml:space="preserve">JINÉ VÝKONY PŘI ÚRAZECH A KOMPLIKACÍCH BEZ CC                                                       </t>
  </si>
  <si>
    <t>21301</t>
  </si>
  <si>
    <t xml:space="preserve">PORANĚNÍ NA NESPECIFIKOVANÉM MÍSTĚ NEBO NA VÍCE MÍSTECH BEZ CC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</si>
  <si>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</si>
  <si>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</si>
  <si>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</si>
  <si>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</si>
  <si>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</si>
  <si>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</si>
  <si>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</si>
  <si>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</si>
  <si>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</si>
  <si>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</si>
  <si>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</si>
  <si>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</si>
  <si>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25012</t>
  </si>
  <si>
    <t xml:space="preserve">KRANIOTOMIE, VELKÝ VÝKON NA PÁTEŘI, KYČLI A KONČ. PŘI MNOHOČETNÉM ZÁVAŽNÉM TRAUMATU S CC            </t>
  </si>
  <si>
    <t>25013</t>
  </si>
  <si>
    <t xml:space="preserve">KRANIOTOMIE, VELKÝ VÝKON NA PÁTEŘI, KYČLI A KONČ. PŘI MNOHOČETNÉM ZÁVAŽNÉM TRAUMATU S MCC           </t>
  </si>
  <si>
    <t>25022</t>
  </si>
  <si>
    <t xml:space="preserve">JINÉ VÝKONY PŘI MNOHOČETNÉM ZÁVAŽNÉM TRAUMATU S CC                                                  </t>
  </si>
  <si>
    <t>25053</t>
  </si>
  <si>
    <t>DLOUHODOBÁ MECHANICKÁ VENTILACE PŘI POLYTRAUMATU &gt; 240 HODIN (11-21 DNÍ) S EKONOMICKY NÁROČNÝM VÝKON</t>
  </si>
  <si>
    <t>25061</t>
  </si>
  <si>
    <t xml:space="preserve">DLOUHODOBÁ MECHANICKÁ VENTILACE PŘI POLYTRAUMATU S KRANIOTOMIÍ &gt; 96 HODIN BEZ CC                    </t>
  </si>
  <si>
    <t>25062</t>
  </si>
  <si>
    <t xml:space="preserve">DLOUHODOBÁ MECHANICKÁ VENTILACE PŘI POLYTRAUMATU S KRANIOTOMIÍ &gt; 96 HODIN S CC                      </t>
  </si>
  <si>
    <t>25063</t>
  </si>
  <si>
    <t xml:space="preserve">DLOUHODOBÁ MECHANICKÁ VENTILACE PŘI POLYTRAUMATU S KRANIOTOMIÍ &gt; 96 HODIN S MCC                     </t>
  </si>
  <si>
    <t>25071</t>
  </si>
  <si>
    <t>DLOUHODOBÁ MECHANICKÁ VENTILACE PŘI POLYTRAUMATU &gt; 96 HODIN (5-10 DNÍ) S EKONOMICKY NÁROČNÝM VÝKONEM</t>
  </si>
  <si>
    <t>25073</t>
  </si>
  <si>
    <t>25302</t>
  </si>
  <si>
    <t xml:space="preserve">DIAGNÓZY TÝKAJÍCÍ SE HLAVY, HRUDNÍKU A DOLNÍCH KONČETIN PŘI MNOHOČETNÉM ZÁVAŽNÉM TRAUMATU S CC      </t>
  </si>
  <si>
    <t>25303</t>
  </si>
  <si>
    <t xml:space="preserve">DIAGNÓZY TÝKAJÍCÍ SE HLAVY, HRUDNÍKU A DOLNÍCH KONČETIN PŘI MNOHOČETNÉM ZÁVAŽNÉM TRAUMATU S MCC     </t>
  </si>
  <si>
    <t>25363</t>
  </si>
  <si>
    <t xml:space="preserve">DLOUHODOBÁ MECHANICKÁ VENTILACE PŘI POLYTRAUMATU &gt; 96 HODIN (5-10 DNÍ) S MCC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</si>
  <si>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</si>
  <si>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</si>
  <si>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</si>
  <si>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</si>
  <si>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</si>
  <si>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BEZ CC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</si>
  <si>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</si>
  <si>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</si>
  <si>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</si>
  <si>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</si>
  <si>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</si>
  <si>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</si>
  <si>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</si>
  <si>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</si>
  <si>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</si>
  <si>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</si>
  <si>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</si>
  <si>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</si>
  <si>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</si>
  <si>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603</t>
  </si>
  <si>
    <t>82056</t>
  </si>
  <si>
    <t>MIKROSKOPICKÉ STANOVENÍ MIKROBIÁLNÍHO OBRAZU POŠEV</t>
  </si>
  <si>
    <t>89173</t>
  </si>
  <si>
    <t>ANTEGRÁDNÍ PYELOGRAFIE JEDNOSTRANNÁ</t>
  </si>
  <si>
    <t>0022077</t>
  </si>
  <si>
    <t>IOMERON 400</t>
  </si>
  <si>
    <t>0002027</t>
  </si>
  <si>
    <t>99mTc-MIBI inj.</t>
  </si>
  <si>
    <t>0002039</t>
  </si>
  <si>
    <t>99mTc-besilesomab inj.</t>
  </si>
  <si>
    <t>0002087</t>
  </si>
  <si>
    <t>18F-FDG</t>
  </si>
  <si>
    <t>0002092</t>
  </si>
  <si>
    <t>123I-joflupan inj.</t>
  </si>
  <si>
    <t>0110740</t>
  </si>
  <si>
    <t>VÁLCE (DVA) STERILNÍ, JEDNORÁZOVÉ DO INJEKTORU, CE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</si>
  <si>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</si>
  <si>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</si>
  <si>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</si>
  <si>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</si>
  <si>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</si>
  <si>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</si>
  <si>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47237</t>
  </si>
  <si>
    <t>DETEKCE ZÁNĚTLIVÝCH LOŽISEK POMOCI AUTOLOGNÍCH LEU</t>
  </si>
  <si>
    <t>47267</t>
  </si>
  <si>
    <t>SCINTIGRAFIE  NÁDORU</t>
  </si>
  <si>
    <t>816</t>
  </si>
  <si>
    <t>94119</t>
  </si>
  <si>
    <t>IZOLACE A UCHOVÁNÍ LIDSKÉ DNA (RNA)</t>
  </si>
  <si>
    <t>94115</t>
  </si>
  <si>
    <t>IN SITU HYBRIDIZACE LIDSKÉ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</si>
  <si>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</si>
  <si>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</si>
  <si>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</si>
  <si>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</si>
  <si>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</si>
  <si>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</si>
  <si>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</si>
  <si>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</si>
  <si>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</si>
  <si>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</si>
  <si>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</si>
  <si>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</si>
  <si>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</si>
  <si>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</si>
  <si>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</si>
  <si>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</si>
  <si>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</si>
  <si>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</si>
  <si>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</si>
  <si>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</si>
  <si>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</si>
  <si>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</si>
  <si>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</si>
  <si>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</si>
  <si>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</si>
  <si>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</si>
  <si>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</si>
  <si>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</si>
  <si>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</si>
  <si>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</si>
  <si>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</si>
  <si>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</si>
  <si>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</si>
  <si>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</si>
  <si>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</si>
  <si>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</si>
  <si>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</si>
  <si>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</si>
  <si>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</si>
  <si>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</si>
  <si>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</si>
  <si>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96199</t>
  </si>
  <si>
    <t>PROTEIN C - FUNKČNÍ AKTIVITA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</si>
  <si>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</si>
  <si>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</si>
  <si>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</si>
  <si>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</si>
  <si>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</si>
  <si>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</si>
  <si>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</si>
  <si>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</si>
  <si>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</si>
  <si>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</si>
  <si>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</si>
  <si>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</si>
  <si>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</si>
  <si>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</si>
  <si>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</si>
  <si>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</si>
  <si>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</si>
  <si>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</si>
  <si>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</si>
  <si>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</si>
  <si>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</si>
  <si>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</si>
  <si>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</si>
  <si>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</si>
  <si>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</si>
  <si>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</si>
  <si>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</si>
  <si>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</si>
  <si>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</si>
  <si>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</si>
  <si>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</si>
  <si>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</si>
  <si>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</si>
  <si>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</si>
  <si>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</si>
  <si>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</si>
  <si>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</si>
  <si>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</si>
  <si>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</si>
  <si>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</si>
  <si>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</si>
  <si>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</si>
  <si>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</si>
  <si>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</si>
  <si>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</si>
  <si>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</si>
  <si>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</si>
  <si>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</si>
  <si>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</si>
  <si>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</si>
  <si>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</si>
  <si>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</si>
  <si>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</si>
  <si>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</si>
  <si>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</si>
  <si>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</si>
  <si>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</si>
  <si>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</si>
  <si>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</si>
  <si>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</si>
  <si>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</si>
  <si>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</si>
  <si>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</si>
  <si>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</si>
  <si>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</si>
  <si>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</si>
  <si>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</si>
  <si>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</si>
  <si>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</si>
  <si>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</si>
  <si>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</si>
  <si>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</si>
  <si>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</si>
  <si>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</si>
  <si>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</si>
  <si>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</si>
  <si>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</si>
  <si>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</si>
  <si>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</si>
  <si>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</si>
  <si>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</si>
  <si>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</si>
  <si>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</si>
  <si>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</si>
  <si>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</si>
  <si>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</si>
  <si>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</si>
  <si>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</si>
  <si>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</si>
  <si>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</si>
  <si>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</si>
  <si>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</si>
  <si>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</si>
  <si>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</si>
  <si>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</si>
  <si>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</si>
  <si>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</si>
  <si>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</si>
  <si>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</si>
  <si>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</si>
  <si>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</si>
  <si>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</si>
  <si>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</si>
  <si>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</si>
  <si>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</si>
  <si>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</si>
  <si>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</si>
  <si>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</si>
  <si>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</si>
  <si>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</si>
  <si>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</si>
  <si>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</si>
  <si>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</si>
  <si>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</si>
  <si>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</si>
  <si>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</si>
  <si>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</si>
  <si>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</si>
  <si>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</si>
  <si>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</si>
  <si>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</si>
  <si>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</si>
  <si>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</si>
  <si>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</si>
  <si>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</si>
  <si>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</si>
  <si>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</si>
  <si>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</si>
  <si>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</si>
  <si>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</si>
  <si>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</si>
  <si>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</si>
  <si>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</si>
  <si>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</si>
  <si>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</si>
  <si>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</si>
  <si>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</si>
  <si>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</si>
  <si>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</si>
  <si>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</si>
  <si>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</si>
  <si>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</si>
  <si>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</si>
  <si>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</si>
  <si>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</si>
  <si>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</si>
  <si>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</si>
  <si>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</si>
  <si>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</si>
  <si>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</si>
  <si>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</si>
  <si>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</si>
  <si>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</si>
  <si>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</si>
  <si>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</si>
  <si>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</si>
  <si>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</si>
  <si>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</si>
  <si>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</si>
  <si>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</si>
  <si>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</si>
  <si>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</si>
  <si>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</si>
  <si>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</si>
  <si>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</si>
  <si>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</si>
  <si>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81533</t>
  </si>
  <si>
    <t>LIPÁZA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</si>
  <si>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</si>
  <si>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</si>
  <si>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</si>
  <si>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</si>
  <si>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</si>
  <si>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</si>
  <si>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</si>
  <si>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</si>
  <si>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</si>
  <si>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</si>
  <si>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</si>
  <si>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</si>
  <si>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</si>
  <si>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</si>
  <si>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</si>
  <si>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</si>
  <si>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</si>
  <si>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</si>
  <si>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</si>
  <si>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</si>
  <si>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</si>
  <si>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</si>
  <si>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</si>
  <si>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</si>
  <si>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</si>
  <si>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</si>
  <si>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</si>
  <si>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</si>
  <si>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</si>
  <si>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</si>
  <si>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</si>
  <si>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</si>
  <si>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</si>
  <si>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</si>
  <si>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</si>
  <si>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</si>
  <si>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</si>
  <si>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</si>
  <si>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</si>
  <si>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</si>
  <si>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</si>
  <si>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</si>
  <si>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81679</t>
  </si>
  <si>
    <t>1,25-DIHYDROXYVITAMIN D (1,25 (OH)2D)</t>
  </si>
  <si>
    <t>93219</t>
  </si>
  <si>
    <t>INZULÍN PROTILÁTKY</t>
  </si>
  <si>
    <t>93139</t>
  </si>
  <si>
    <t>ADRENOKORTIKOTROPIN (ACTH)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</si>
  <si>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</si>
  <si>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</si>
  <si>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</si>
  <si>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</si>
  <si>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</si>
  <si>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</si>
  <si>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</si>
  <si>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</si>
  <si>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</si>
  <si>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</si>
  <si>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</si>
  <si>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0042439</t>
  </si>
  <si>
    <t>0045123</t>
  </si>
  <si>
    <t>0045124</t>
  </si>
  <si>
    <t>0065978</t>
  </si>
  <si>
    <t>DOTAREM</t>
  </si>
  <si>
    <t>0065980</t>
  </si>
  <si>
    <t>0077019</t>
  </si>
  <si>
    <t>ULTRAVIST 370</t>
  </si>
  <si>
    <t>0077024</t>
  </si>
  <si>
    <t>ULTRAVIST 300</t>
  </si>
  <si>
    <t>0093625</t>
  </si>
  <si>
    <t>0093626</t>
  </si>
  <si>
    <t>0151208</t>
  </si>
  <si>
    <t>0038471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</si>
  <si>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</si>
  <si>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</si>
  <si>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</si>
  <si>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</si>
  <si>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</si>
  <si>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</si>
  <si>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</si>
  <si>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</si>
  <si>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</si>
  <si>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</si>
  <si>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</si>
  <si>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</si>
  <si>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</si>
  <si>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</si>
  <si>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</si>
  <si>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</si>
  <si>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</si>
  <si>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</si>
  <si>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0053358</t>
  </si>
  <si>
    <t>KATETR ANGIOGRAFICKÝ SLIP-CATH HYDROFILNÍ</t>
  </si>
  <si>
    <t>0056358</t>
  </si>
  <si>
    <t>ZAVADĚČ FLEXOR BALKIN RADIOOPÁKNÍ ZNAČKA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</si>
  <si>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</si>
  <si>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</si>
  <si>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</si>
  <si>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</si>
  <si>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</si>
  <si>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</si>
  <si>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</si>
  <si>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0057844</t>
  </si>
  <si>
    <t>TĚLÍSKO EMBOLIZAČNÍ TORNADO</t>
  </si>
  <si>
    <t>0057999</t>
  </si>
  <si>
    <t>SPIRÁLA GDC</t>
  </si>
  <si>
    <t>0058503</t>
  </si>
  <si>
    <t>0058504</t>
  </si>
  <si>
    <t>STENT VASKULÁRNÍ KAROTICKÝ SAMOEXPANDIBILNÍ ACCULI</t>
  </si>
  <si>
    <t>0058736</t>
  </si>
  <si>
    <t>TĚLÍSKO EMBOLIZAČNÍ NESTER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</si>
  <si>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</si>
  <si>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</si>
  <si>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</si>
  <si>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</si>
  <si>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</si>
  <si>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</si>
  <si>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</si>
  <si>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</si>
  <si>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</si>
  <si>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ULTRAFLOW, NAUTICA, ECHELON, MARATHON</t>
  </si>
  <si>
    <t>0059987</t>
  </si>
  <si>
    <t>SYSTÉM EMBOLIC ONYX 105-7000, ONYX HD 500,500+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</si>
  <si>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</si>
  <si>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</si>
  <si>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</si>
  <si>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</si>
  <si>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</si>
  <si>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</si>
  <si>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</si>
  <si>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</si>
  <si>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</si>
  <si>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</si>
  <si>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</si>
  <si>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</si>
  <si>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0094736</t>
  </si>
  <si>
    <t>STENT PERIFERNÍ EPIC,SAMOEXPANDIBILNÍ,NITINOL</t>
  </si>
  <si>
    <t>0141644</t>
  </si>
  <si>
    <t>STENT INTRAKRANIÁLNÍ SOLITAIRE AB,SAMOEXPANDIBILNÍ</t>
  </si>
  <si>
    <t>0051244</t>
  </si>
  <si>
    <t>KATETR VODÍCÍ GUIDER</t>
  </si>
  <si>
    <t>0052146</t>
  </si>
  <si>
    <t>EXTRAKTOR - AMPLATZ GOOSE NECK SET SKXXX - PERIFER</t>
  </si>
  <si>
    <t>0059796</t>
  </si>
  <si>
    <t>DRÁT VODÍCÍ ANGIODYN J3 SFC-FS 150-0,35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</si>
  <si>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</si>
  <si>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</si>
  <si>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</si>
  <si>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</si>
  <si>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</si>
  <si>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0151349</t>
  </si>
  <si>
    <t>KATETR PODPŮR.PRO MIKROKAT - SYSTÉM MERCI - MULTIF</t>
  </si>
  <si>
    <t>0048344</t>
  </si>
  <si>
    <t>VODIČ SPIDER RX FX EMBOLIC PROTECTION SPD 030..070</t>
  </si>
  <si>
    <t>0059580</t>
  </si>
  <si>
    <t>SPIRÁLA EMBOLIZAČNÍ IDC 360XXX 361XXX</t>
  </si>
  <si>
    <t>0193332</t>
  </si>
  <si>
    <t>VODIČ PTA HYDROFILNÍ  PRO FLEXOR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</si>
  <si>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</si>
  <si>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</si>
  <si>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</si>
  <si>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</si>
  <si>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</si>
  <si>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</si>
  <si>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</si>
  <si>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</si>
  <si>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</si>
  <si>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</si>
  <si>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</si>
  <si>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</si>
  <si>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</si>
  <si>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</si>
  <si>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</si>
  <si>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</si>
  <si>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</si>
  <si>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</si>
  <si>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</si>
  <si>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</si>
  <si>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</si>
  <si>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</si>
  <si>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</si>
  <si>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</si>
  <si>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</si>
  <si>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</si>
  <si>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</si>
  <si>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</si>
  <si>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</si>
  <si>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</si>
  <si>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</si>
  <si>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</si>
  <si>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</si>
  <si>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</si>
  <si>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</si>
  <si>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</si>
  <si>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</si>
  <si>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</si>
  <si>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</si>
  <si>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</si>
  <si>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</si>
  <si>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</si>
  <si>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</si>
  <si>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</si>
  <si>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</si>
  <si>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</si>
  <si>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</si>
  <si>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</si>
  <si>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</si>
  <si>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</si>
  <si>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</si>
  <si>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</si>
  <si>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</si>
  <si>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</si>
  <si>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</si>
  <si>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</si>
  <si>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</si>
  <si>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</si>
  <si>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</si>
  <si>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</si>
  <si>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</si>
  <si>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</si>
  <si>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</si>
  <si>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</si>
  <si>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</si>
  <si>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</si>
  <si>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</si>
  <si>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</si>
  <si>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</si>
  <si>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</si>
  <si>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</si>
  <si>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</si>
  <si>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</si>
  <si>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</si>
  <si>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</si>
  <si>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</si>
  <si>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</si>
  <si>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</si>
  <si>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</si>
  <si>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</si>
  <si>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</si>
  <si>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</si>
  <si>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</si>
  <si>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</si>
  <si>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</si>
  <si>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</si>
  <si>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</si>
  <si>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</si>
  <si>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</si>
  <si>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</si>
  <si>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</si>
  <si>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</si>
  <si>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</si>
  <si>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</si>
  <si>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</si>
  <si>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</si>
  <si>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</si>
  <si>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</si>
  <si>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</si>
  <si>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</si>
  <si>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</si>
  <si>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</si>
  <si>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</si>
  <si>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</si>
  <si>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</si>
  <si>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</si>
  <si>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</si>
  <si>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</si>
  <si>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</si>
  <si>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</si>
  <si>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</si>
  <si>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</si>
  <si>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</si>
  <si>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</si>
  <si>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</si>
  <si>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</si>
  <si>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</si>
  <si>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</si>
  <si>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</si>
  <si>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</si>
  <si>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</si>
  <si>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</si>
  <si>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</si>
  <si>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</si>
  <si>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</si>
  <si>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</si>
  <si>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</si>
  <si>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</si>
  <si>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</si>
  <si>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</si>
  <si>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</si>
  <si>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</si>
  <si>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</si>
  <si>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</si>
  <si>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</si>
  <si>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</si>
  <si>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</si>
  <si>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</si>
  <si>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</si>
  <si>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</si>
  <si>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</si>
  <si>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</si>
  <si>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</si>
  <si>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</si>
  <si>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</si>
  <si>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</si>
  <si>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</si>
  <si>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</si>
  <si>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</si>
  <si>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</si>
  <si>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</si>
  <si>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</si>
  <si>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</si>
  <si>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813</t>
  </si>
  <si>
    <t>91197</t>
  </si>
  <si>
    <t>STANOVENÍ CYTOKINU ELISA</t>
  </si>
  <si>
    <t>91427</t>
  </si>
  <si>
    <t>IZOLACE MONONUKLEÁRŮ Z PERIFERNÍ KRVE GRADIENTOVOU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</si>
  <si>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</si>
  <si>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</si>
  <si>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</si>
  <si>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</si>
  <si>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</si>
  <si>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</si>
  <si>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</si>
  <si>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</si>
  <si>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</si>
  <si>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</si>
  <si>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</si>
  <si>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</si>
  <si>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</si>
  <si>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</si>
  <si>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</si>
  <si>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</si>
  <si>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</si>
  <si>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</si>
  <si>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</si>
  <si>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</si>
  <si>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</si>
  <si>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</si>
  <si>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</si>
  <si>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</si>
  <si>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</si>
  <si>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</si>
  <si>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</si>
  <si>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</si>
  <si>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</si>
  <si>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</si>
  <si>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</si>
  <si>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</si>
  <si>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</si>
  <si>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</si>
  <si>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82135</t>
  </si>
  <si>
    <t>KONFIRMAČNÍ TEST PRŮKAZU ANTIGENŮ</t>
  </si>
  <si>
    <t>82149</t>
  </si>
  <si>
    <t>SEROTYPIZACE STŘEVNÍCH A JINÝCH PATOGENŮ</t>
  </si>
  <si>
    <t>41</t>
  </si>
  <si>
    <t>86213</t>
  </si>
  <si>
    <t>URČOVÁNÍ HLA ANTIGENŮ I. TŘÍDY - KOMBINOVANÝ SET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</si>
  <si>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</si>
  <si>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</si>
  <si>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</si>
  <si>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</si>
  <si>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</si>
  <si>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</si>
  <si>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</si>
  <si>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</si>
  <si>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</si>
  <si>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</si>
  <si>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</si>
  <si>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</si>
  <si>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91261</t>
  </si>
  <si>
    <t>STANOVENÍ ANTI ENA Ab ELISA</t>
  </si>
  <si>
    <t>91317</t>
  </si>
  <si>
    <t>PRŮKAZ ANTINUKLEÁRNÍCH PROTILÁTEK - JINÉ SUBSTRÁTY</t>
  </si>
  <si>
    <t>91323</t>
  </si>
  <si>
    <t>PRŮKAZ ANCA IF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</si>
  <si>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</si>
  <si>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</si>
  <si>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</si>
  <si>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</si>
  <si>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</si>
  <si>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</si>
  <si>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</si>
  <si>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</si>
  <si>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91115</t>
  </si>
  <si>
    <t>STANOVENÍ IgG3 RID</t>
  </si>
  <si>
    <t>91159</t>
  </si>
  <si>
    <t>STANOVENÍ C3 SLOŽKY KOMPLEMENTU</t>
  </si>
  <si>
    <t>91113</t>
  </si>
  <si>
    <t>STANOVENÍ IgG2 RID</t>
  </si>
  <si>
    <t>86125</t>
  </si>
  <si>
    <t>STATIM - CROSS MATCH NEPŘÍBUZNÝCH DÁRCŮ JEDNODUCHÝ</t>
  </si>
  <si>
    <t>44</t>
  </si>
  <si>
    <t>94201</t>
  </si>
  <si>
    <t>(VZP) FLUORESCENČNÍ IN SITU HYBRIDIZACE LIDSKÉ DNA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</si>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</sst>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1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1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166" fontId="11" fillId="0" borderId="103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3" fontId="35" fillId="0" borderId="142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0.77323266410010516</c:v>
                </c:pt>
                <c:pt idx="1">
                  <c:v>1.0296834151889058</c:v>
                </c:pt>
                <c:pt idx="2">
                  <c:v>1.0974103044363155</c:v>
                </c:pt>
                <c:pt idx="3">
                  <c:v>1.1058595157501758</c:v>
                </c:pt>
                <c:pt idx="4">
                  <c:v>1.0322328920912331</c:v>
                </c:pt>
                <c:pt idx="5">
                  <c:v>1.0860458467813119</c:v>
                </c:pt>
                <c:pt idx="6">
                  <c:v>1.0718389548211078</c:v>
                </c:pt>
                <c:pt idx="7">
                  <c:v>1.0790172767824864</c:v>
                </c:pt>
                <c:pt idx="8">
                  <c:v>1.1414624571705208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87032"/>
        <c:axId val="439310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1.0612253236783922</c:v>
                </c:pt>
                <c:pt idx="1">
                  <c:v>1.0612253236783922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301400"/>
        <c:axId val="248636424"/>
      </c:scatterChart>
      <c:catAx>
        <c:axId val="438487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931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10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8487032"/>
        <c:crosses val="autoZero"/>
        <c:crossBetween val="between"/>
      </c:valAx>
      <c:valAx>
        <c:axId val="439301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8636424"/>
        <c:crosses val="max"/>
        <c:crossBetween val="midCat"/>
      </c:valAx>
      <c:valAx>
        <c:axId val="2486364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39301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0.66030665775455233</c:v>
                </c:pt>
                <c:pt idx="1">
                  <c:v>0.69202003944848534</c:v>
                </c:pt>
                <c:pt idx="2">
                  <c:v>0.69374121487840634</c:v>
                </c:pt>
                <c:pt idx="3">
                  <c:v>0.73012873087758079</c:v>
                </c:pt>
                <c:pt idx="4">
                  <c:v>0.73824095245884724</c:v>
                </c:pt>
                <c:pt idx="5">
                  <c:v>0.74359250955547718</c:v>
                </c:pt>
                <c:pt idx="6">
                  <c:v>0.75221908444409413</c:v>
                </c:pt>
                <c:pt idx="7">
                  <c:v>0.75559714051077698</c:v>
                </c:pt>
                <c:pt idx="8">
                  <c:v>0.74910284522154547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491584"/>
        <c:axId val="4402720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610128"/>
        <c:axId val="572194064"/>
      </c:scatterChart>
      <c:catAx>
        <c:axId val="44049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0272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72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0491584"/>
        <c:crosses val="autoZero"/>
        <c:crossBetween val="between"/>
      </c:valAx>
      <c:valAx>
        <c:axId val="4406101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72194064"/>
        <c:crosses val="max"/>
        <c:crossBetween val="midCat"/>
      </c:valAx>
      <c:valAx>
        <c:axId val="5721940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06101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2937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3247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3248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3261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4715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4719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4725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4791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5612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5783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6439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104231.80939236781</v>
      </c>
      <c r="D4" s="287">
        <f ca="1">IF(ISERROR(VLOOKUP("Náklady celkem",INDIRECT("HI!$A:$G"),5,0)),0,VLOOKUP("Náklady celkem",INDIRECT("HI!$A:$G"),5,0))</f>
        <v>103308.92367</v>
      </c>
      <c r="E4" s="288">
        <f ca="1">IF(C4=0,0,D4/C4)</f>
        <v>0.99114583419641389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4616.6535100856199</v>
      </c>
      <c r="D7" s="295">
        <f>IF(ISERROR(HI!E5),"",HI!E5)</f>
        <v>4093.5982199999999</v>
      </c>
      <c r="E7" s="292">
        <f t="shared" ref="E7:E15" si="0">IF(C7=0,0,D7/C7)</f>
        <v>0.88670250237689607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0.95734321468703776</v>
      </c>
      <c r="E8" s="292">
        <f t="shared" si="0"/>
        <v>1.0637146829855975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0.20519385515727873</v>
      </c>
      <c r="E9" s="292">
        <f>IF(C9=0,0,D9/C9)</f>
        <v>0.68397951719092909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0.91249464518226286</v>
      </c>
      <c r="E11" s="292">
        <f t="shared" si="0"/>
        <v>1.5208244086371048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0.90869350383548864</v>
      </c>
      <c r="E12" s="292">
        <f t="shared" si="0"/>
        <v>1.1358668797943607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47222.391018800481</v>
      </c>
      <c r="D15" s="295">
        <f>IF(ISERROR(HI!E6),"",HI!E6)</f>
        <v>44215.490410000013</v>
      </c>
      <c r="E15" s="292">
        <f t="shared" si="0"/>
        <v>0.93632468530440693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38561.248785414136</v>
      </c>
      <c r="D16" s="291">
        <f ca="1">IF(ISERROR(VLOOKUP("Osobní náklady (Kč) *",INDIRECT("HI!$A:$G"),5,0)),0,VLOOKUP("Osobní náklady (Kč) *",INDIRECT("HI!$A:$G"),5,0))</f>
        <v>41799.493340000015</v>
      </c>
      <c r="E16" s="292">
        <f ca="1">IF(C16=0,0,D16/C16)</f>
        <v>1.0839766516018732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110613.43566</v>
      </c>
      <c r="D18" s="310">
        <f ca="1">IF(ISERROR(VLOOKUP("Výnosy celkem",INDIRECT("HI!$A:$G"),5,0)),0,VLOOKUP("Výnosy celkem",INDIRECT("HI!$A:$G"),5,0))</f>
        <v>117923.25795</v>
      </c>
      <c r="E18" s="311">
        <f t="shared" ref="E18:E28" ca="1" si="1">IF(C18=0,0,D18/C18)</f>
        <v>1.0660843978526142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1254.1956599999999</v>
      </c>
      <c r="D19" s="291">
        <f ca="1">IF(ISERROR(VLOOKUP("Ambulance *",INDIRECT("HI!$A:$G"),5,0)),0,VLOOKUP("Ambulance *",INDIRECT("HI!$A:$G"),5,0))</f>
        <v>1545.7279499999997</v>
      </c>
      <c r="E19" s="292">
        <f t="shared" ca="1" si="1"/>
        <v>1.2324456217620781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1.2324456217620781</v>
      </c>
      <c r="E20" s="292">
        <f t="shared" si="1"/>
        <v>1.2324456217620781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0.9593118836202964</v>
      </c>
      <c r="E21" s="292">
        <f t="shared" si="1"/>
        <v>1.1286022160238782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109359.24</v>
      </c>
      <c r="D22" s="291">
        <f ca="1">IF(ISERROR(VLOOKUP("Hospitalizace *",INDIRECT("HI!$A:$G"),5,0)),0,VLOOKUP("Hospitalizace *",INDIRECT("HI!$A:$G"),5,0))</f>
        <v>116377.53</v>
      </c>
      <c r="E22" s="292">
        <f ca="1">IF(C22=0,0,D22/C22)</f>
        <v>1.0641764701364054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1.0641764701364056</v>
      </c>
      <c r="E23" s="292">
        <f t="shared" si="1"/>
        <v>1.0641764701364056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1.0641764701364056</v>
      </c>
      <c r="E24" s="292">
        <f t="shared" si="1"/>
        <v>1.0641764701364056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1.0712353471596032</v>
      </c>
      <c r="E26" s="292">
        <f t="shared" si="1"/>
        <v>1.1276161549048456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0.74910284522154547</v>
      </c>
      <c r="E27" s="292">
        <f t="shared" si="1"/>
        <v>0.74910284522154547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1.06624304489161</v>
      </c>
      <c r="E28" s="292">
        <f t="shared" si="1"/>
        <v>1.1223610998859053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4686.1070699999991</v>
      </c>
      <c r="C5" s="33">
        <v>4572.8728400000018</v>
      </c>
      <c r="D5" s="12"/>
      <c r="E5" s="230">
        <v>4093.5982199999999</v>
      </c>
      <c r="F5" s="32">
        <v>4616.6535100856199</v>
      </c>
      <c r="G5" s="229">
        <f>E5-F5</f>
        <v>-523.05529008562007</v>
      </c>
      <c r="H5" s="235">
        <f>IF(F5&lt;0.00000001,"",E5/F5)</f>
        <v>0.88670250237689607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34578.680099999998</v>
      </c>
      <c r="C6" s="35">
        <v>48962.847300000023</v>
      </c>
      <c r="D6" s="12"/>
      <c r="E6" s="231">
        <v>44215.490410000013</v>
      </c>
      <c r="F6" s="34">
        <v>47222.391018800481</v>
      </c>
      <c r="G6" s="232">
        <f>E6-F6</f>
        <v>-3006.900608800468</v>
      </c>
      <c r="H6" s="236">
        <f>IF(F6&lt;0.00000001,"",E6/F6)</f>
        <v>0.93632468530440693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35669.7503</v>
      </c>
      <c r="C7" s="35">
        <v>38649.801280000022</v>
      </c>
      <c r="D7" s="12"/>
      <c r="E7" s="231">
        <v>41799.493340000015</v>
      </c>
      <c r="F7" s="34">
        <v>38561.248785414136</v>
      </c>
      <c r="G7" s="232">
        <f>E7-F7</f>
        <v>3238.2445545858791</v>
      </c>
      <c r="H7" s="236">
        <f>IF(F7&lt;0.00000001,"",E7/F7)</f>
        <v>1.0839766516018732</v>
      </c>
    </row>
    <row r="8" spans="1:8" ht="14.4" customHeight="1" thickBot="1" x14ac:dyDescent="0.35">
      <c r="A8" s="1" t="s">
        <v>97</v>
      </c>
      <c r="B8" s="15">
        <v>11197.810329999993</v>
      </c>
      <c r="C8" s="37">
        <v>12784.113700000009</v>
      </c>
      <c r="D8" s="12"/>
      <c r="E8" s="233">
        <v>13200.341699999975</v>
      </c>
      <c r="F8" s="36">
        <v>13831.516078067558</v>
      </c>
      <c r="G8" s="234">
        <f>E8-F8</f>
        <v>-631.17437806758244</v>
      </c>
      <c r="H8" s="237">
        <f>IF(F8&lt;0.00000001,"",E8/F8)</f>
        <v>0.95436694180846693</v>
      </c>
    </row>
    <row r="9" spans="1:8" ht="14.4" customHeight="1" thickBot="1" x14ac:dyDescent="0.35">
      <c r="A9" s="2" t="s">
        <v>98</v>
      </c>
      <c r="B9" s="3">
        <v>86132.347799999989</v>
      </c>
      <c r="C9" s="39">
        <v>104969.63512000005</v>
      </c>
      <c r="D9" s="12"/>
      <c r="E9" s="3">
        <v>103308.92367</v>
      </c>
      <c r="F9" s="38">
        <v>104231.80939236781</v>
      </c>
      <c r="G9" s="38">
        <f>E9-F9</f>
        <v>-922.88572236780601</v>
      </c>
      <c r="H9" s="238">
        <f>IF(F9&lt;0.00000001,"",E9/F9)</f>
        <v>0.99114583419641389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1254.1956599999999</v>
      </c>
      <c r="C11" s="33">
        <f>IF(ISERROR(VLOOKUP("Celkem:",'ZV Vykáz.-A'!A:F,4,0)),0,VLOOKUP("Celkem:",'ZV Vykáz.-A'!A:F,4,0)/1000)</f>
        <v>1441.42733</v>
      </c>
      <c r="D11" s="12"/>
      <c r="E11" s="230">
        <f>IF(ISERROR(VLOOKUP("Celkem:",'ZV Vykáz.-A'!A:F,6,0)),0,VLOOKUP("Celkem:",'ZV Vykáz.-A'!A:F,6,0)/1000)</f>
        <v>1545.7279499999997</v>
      </c>
      <c r="F11" s="32">
        <f>B11</f>
        <v>1254.1956599999999</v>
      </c>
      <c r="G11" s="229">
        <f>E11-F11</f>
        <v>291.53228999999988</v>
      </c>
      <c r="H11" s="235">
        <f>IF(F11&lt;0.00000001,"",E11/F11)</f>
        <v>1.2324456217620781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109359.24</v>
      </c>
      <c r="C12" s="37">
        <f>IF(ISERROR(VLOOKUP("Celkem",CaseMix!A:D,3,0)),0,VLOOKUP("Celkem",CaseMix!A:D,3,0)*30)</f>
        <v>122013.27</v>
      </c>
      <c r="D12" s="12"/>
      <c r="E12" s="233">
        <f>IF(ISERROR(VLOOKUP("Celkem",CaseMix!A:D,4,0)),0,VLOOKUP("Celkem",CaseMix!A:D,4,0)*30)</f>
        <v>116377.53</v>
      </c>
      <c r="F12" s="36">
        <f>B12</f>
        <v>109359.24</v>
      </c>
      <c r="G12" s="234">
        <f>E12-F12</f>
        <v>7018.2899999999936</v>
      </c>
      <c r="H12" s="237">
        <f>IF(F12&lt;0.00000001,"",E12/F12)</f>
        <v>1.0641764701364054</v>
      </c>
    </row>
    <row r="13" spans="1:8" ht="14.4" customHeight="1" thickBot="1" x14ac:dyDescent="0.35">
      <c r="A13" s="4" t="s">
        <v>101</v>
      </c>
      <c r="B13" s="9">
        <f>SUM(B11:B12)</f>
        <v>110613.43566</v>
      </c>
      <c r="C13" s="41">
        <f>SUM(C11:C12)</f>
        <v>123454.69733000001</v>
      </c>
      <c r="D13" s="12"/>
      <c r="E13" s="9">
        <f>SUM(E11:E12)</f>
        <v>117923.25795</v>
      </c>
      <c r="F13" s="40">
        <f>SUM(F11:F12)</f>
        <v>110613.43566</v>
      </c>
      <c r="G13" s="40">
        <f>E13-F13</f>
        <v>7309.8222899999964</v>
      </c>
      <c r="H13" s="239">
        <f>IF(F13&lt;0.00000001,"",E13/F13)</f>
        <v>1.0660843978526142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1.2842264083738353</v>
      </c>
      <c r="C15" s="43">
        <f>IF(C9=0,"",C13/C9)</f>
        <v>1.1760991375159879</v>
      </c>
      <c r="D15" s="12"/>
      <c r="E15" s="10">
        <f>IF(E9=0,"",E13/E9)</f>
        <v>1.1414624580416945</v>
      </c>
      <c r="F15" s="42">
        <f>IF(F9=0,"",F13/F9)</f>
        <v>1.0612253236783922</v>
      </c>
      <c r="G15" s="42">
        <f>IF(ISERROR(F15-E15),"",E15-F15)</f>
        <v>8.0237134363302376E-2</v>
      </c>
      <c r="H15" s="240">
        <f>IF(ISERROR(F15-E15),"",IF(F15&lt;0.00000001,"",E15/F15))</f>
        <v>1.0756080095084675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0.77323266410010516</v>
      </c>
      <c r="C4" s="330">
        <f t="shared" ref="C4:M4" si="0">(C10+C8)/C6</f>
        <v>1.0296834151889058</v>
      </c>
      <c r="D4" s="330">
        <f t="shared" si="0"/>
        <v>1.0974103044363155</v>
      </c>
      <c r="E4" s="330">
        <f t="shared" si="0"/>
        <v>1.1058595157501758</v>
      </c>
      <c r="F4" s="330">
        <f t="shared" si="0"/>
        <v>1.0322328920912331</v>
      </c>
      <c r="G4" s="330">
        <f t="shared" si="0"/>
        <v>1.0860458467813119</v>
      </c>
      <c r="H4" s="330">
        <f t="shared" si="0"/>
        <v>1.0718389548211078</v>
      </c>
      <c r="I4" s="330">
        <f t="shared" si="0"/>
        <v>1.0790172767824864</v>
      </c>
      <c r="J4" s="330">
        <f t="shared" si="0"/>
        <v>1.1414624571705208</v>
      </c>
      <c r="K4" s="330">
        <f t="shared" si="0"/>
        <v>1.4962191116592433E-2</v>
      </c>
      <c r="L4" s="330">
        <f t="shared" si="0"/>
        <v>1.4962191116592433E-2</v>
      </c>
      <c r="M4" s="330">
        <f t="shared" si="0"/>
        <v>1.4962191116592433E-2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13764.9272</v>
      </c>
      <c r="C5" s="330">
        <f>IF(ISERROR(VLOOKUP($A5,'Man Tab'!$A:$Q,COLUMN()+2,0)),0,VLOOKUP($A5,'Man Tab'!$A:$Q,COLUMN()+2,0))</f>
        <v>9619.4467200000199</v>
      </c>
      <c r="D5" s="330">
        <f>IF(ISERROR(VLOOKUP($A5,'Man Tab'!$A:$Q,COLUMN()+2,0)),0,VLOOKUP($A5,'Man Tab'!$A:$Q,COLUMN()+2,0))</f>
        <v>10991.95751</v>
      </c>
      <c r="E5" s="330">
        <f>IF(ISERROR(VLOOKUP($A5,'Man Tab'!$A:$Q,COLUMN()+2,0)),0,VLOOKUP($A5,'Man Tab'!$A:$Q,COLUMN()+2,0))</f>
        <v>12852.01743</v>
      </c>
      <c r="F5" s="330">
        <f>IF(ISERROR(VLOOKUP($A5,'Man Tab'!$A:$Q,COLUMN()+2,0)),0,VLOOKUP($A5,'Man Tab'!$A:$Q,COLUMN()+2,0))</f>
        <v>15260.20334</v>
      </c>
      <c r="G5" s="330">
        <f>IF(ISERROR(VLOOKUP($A5,'Man Tab'!$A:$Q,COLUMN()+2,0)),0,VLOOKUP($A5,'Man Tab'!$A:$Q,COLUMN()+2,0))</f>
        <v>9329.3439699999999</v>
      </c>
      <c r="H5" s="330">
        <f>IF(ISERROR(VLOOKUP($A5,'Man Tab'!$A:$Q,COLUMN()+2,0)),0,VLOOKUP($A5,'Man Tab'!$A:$Q,COLUMN()+2,0))</f>
        <v>10622.72932</v>
      </c>
      <c r="I5" s="330">
        <f>IF(ISERROR(VLOOKUP($A5,'Man Tab'!$A:$Q,COLUMN()+2,0)),0,VLOOKUP($A5,'Man Tab'!$A:$Q,COLUMN()+2,0))</f>
        <v>9752.7925400000004</v>
      </c>
      <c r="J5" s="330">
        <f>IF(ISERROR(VLOOKUP($A5,'Man Tab'!$A:$Q,COLUMN()+2,0)),0,VLOOKUP($A5,'Man Tab'!$A:$Q,COLUMN()+2,0))</f>
        <v>11115.505639999999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13764.9272</v>
      </c>
      <c r="C6" s="332">
        <f t="shared" ref="C6:M6" si="1">C5+B6</f>
        <v>23384.37392000002</v>
      </c>
      <c r="D6" s="332">
        <f t="shared" si="1"/>
        <v>34376.33143000002</v>
      </c>
      <c r="E6" s="332">
        <f t="shared" si="1"/>
        <v>47228.34886000002</v>
      </c>
      <c r="F6" s="332">
        <f t="shared" si="1"/>
        <v>62488.55220000002</v>
      </c>
      <c r="G6" s="332">
        <f t="shared" si="1"/>
        <v>71817.896170000022</v>
      </c>
      <c r="H6" s="332">
        <f t="shared" si="1"/>
        <v>82440.62549000002</v>
      </c>
      <c r="I6" s="332">
        <f t="shared" si="1"/>
        <v>92193.418030000015</v>
      </c>
      <c r="J6" s="332">
        <f t="shared" si="1"/>
        <v>103308.92367000002</v>
      </c>
      <c r="K6" s="332">
        <f t="shared" si="1"/>
        <v>103308.92367000002</v>
      </c>
      <c r="L6" s="332">
        <f t="shared" si="1"/>
        <v>103308.92367000002</v>
      </c>
      <c r="M6" s="332">
        <f t="shared" si="1"/>
        <v>103308.92367000002</v>
      </c>
    </row>
    <row r="7" spans="1:13" ht="14.4" customHeight="1" x14ac:dyDescent="0.3">
      <c r="A7" s="331" t="s">
        <v>126</v>
      </c>
      <c r="B7" s="331">
        <v>349.23700000000002</v>
      </c>
      <c r="C7" s="331">
        <v>791.64499999999998</v>
      </c>
      <c r="D7" s="331">
        <v>1239.6420000000001</v>
      </c>
      <c r="E7" s="331">
        <v>1717.5429999999999</v>
      </c>
      <c r="F7" s="331">
        <v>2120.4940000000001</v>
      </c>
      <c r="G7" s="331">
        <v>2563.7280000000001</v>
      </c>
      <c r="H7" s="331">
        <v>2904.3620000000001</v>
      </c>
      <c r="I7" s="331">
        <v>3269.79</v>
      </c>
      <c r="J7" s="331">
        <v>3879.2510000000002</v>
      </c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10477.11</v>
      </c>
      <c r="C8" s="332">
        <f t="shared" ref="C8:M8" si="2">C7*30</f>
        <v>23749.35</v>
      </c>
      <c r="D8" s="332">
        <f t="shared" si="2"/>
        <v>37189.26</v>
      </c>
      <c r="E8" s="332">
        <f t="shared" si="2"/>
        <v>51526.289999999994</v>
      </c>
      <c r="F8" s="332">
        <f t="shared" si="2"/>
        <v>63614.820000000007</v>
      </c>
      <c r="G8" s="332">
        <f t="shared" si="2"/>
        <v>76911.839999999997</v>
      </c>
      <c r="H8" s="332">
        <f t="shared" si="2"/>
        <v>87130.86</v>
      </c>
      <c r="I8" s="332">
        <f t="shared" si="2"/>
        <v>98093.7</v>
      </c>
      <c r="J8" s="332">
        <f t="shared" si="2"/>
        <v>116377.53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166381.33000000002</v>
      </c>
      <c r="C9" s="331">
        <v>162770.66999999998</v>
      </c>
      <c r="D9" s="331">
        <v>206528.34</v>
      </c>
      <c r="E9" s="331">
        <v>165948.65999999997</v>
      </c>
      <c r="F9" s="331">
        <v>186289.95999999996</v>
      </c>
      <c r="G9" s="331">
        <v>197768.90000000005</v>
      </c>
      <c r="H9" s="331">
        <v>146526</v>
      </c>
      <c r="I9" s="331">
        <v>152377</v>
      </c>
      <c r="J9" s="331">
        <v>161137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166.38133000000002</v>
      </c>
      <c r="C10" s="332">
        <f t="shared" ref="C10:M10" si="3">C9/1000+B10</f>
        <v>329.15200000000004</v>
      </c>
      <c r="D10" s="332">
        <f t="shared" si="3"/>
        <v>535.68034</v>
      </c>
      <c r="E10" s="332">
        <f t="shared" si="3"/>
        <v>701.62899999999991</v>
      </c>
      <c r="F10" s="332">
        <f t="shared" si="3"/>
        <v>887.91895999999986</v>
      </c>
      <c r="G10" s="332">
        <f t="shared" si="3"/>
        <v>1085.68786</v>
      </c>
      <c r="H10" s="332">
        <f t="shared" si="3"/>
        <v>1232.2138600000001</v>
      </c>
      <c r="I10" s="332">
        <f t="shared" si="3"/>
        <v>1384.59086</v>
      </c>
      <c r="J10" s="332">
        <f t="shared" si="3"/>
        <v>1545.72786</v>
      </c>
      <c r="K10" s="332">
        <f t="shared" si="3"/>
        <v>1545.72786</v>
      </c>
      <c r="L10" s="332">
        <f t="shared" si="3"/>
        <v>1545.72786</v>
      </c>
      <c r="M10" s="332">
        <f t="shared" si="3"/>
        <v>1545.72786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9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1.0612253236783922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1.0612253236783922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6155.5380134474899</v>
      </c>
      <c r="C7" s="56">
        <v>512.96150112062401</v>
      </c>
      <c r="D7" s="56">
        <v>536.30700999999999</v>
      </c>
      <c r="E7" s="56">
        <v>335.60986000000099</v>
      </c>
      <c r="F7" s="56">
        <v>419.93982999999997</v>
      </c>
      <c r="G7" s="56">
        <v>454.61538999999999</v>
      </c>
      <c r="H7" s="56">
        <v>501.80304999999998</v>
      </c>
      <c r="I7" s="56">
        <v>385.54313999999999</v>
      </c>
      <c r="J7" s="56">
        <v>463.82670999999999</v>
      </c>
      <c r="K7" s="56">
        <v>534.94899999999996</v>
      </c>
      <c r="L7" s="56">
        <v>461.00423000000001</v>
      </c>
      <c r="M7" s="56">
        <v>0</v>
      </c>
      <c r="N7" s="56">
        <v>0</v>
      </c>
      <c r="O7" s="56">
        <v>0</v>
      </c>
      <c r="P7" s="57">
        <v>4093.5982199999999</v>
      </c>
      <c r="Q7" s="189">
        <v>0.88670250237600001</v>
      </c>
    </row>
    <row r="8" spans="1:17" ht="14.4" customHeight="1" x14ac:dyDescent="0.3">
      <c r="A8" s="19" t="s">
        <v>36</v>
      </c>
      <c r="B8" s="55">
        <v>971.07028209333203</v>
      </c>
      <c r="C8" s="56">
        <v>80.922523507777001</v>
      </c>
      <c r="D8" s="56">
        <v>90.596999999999994</v>
      </c>
      <c r="E8" s="56">
        <v>96.277000000000001</v>
      </c>
      <c r="F8" s="56">
        <v>79.462000000000003</v>
      </c>
      <c r="G8" s="56">
        <v>92.573999999999998</v>
      </c>
      <c r="H8" s="56">
        <v>62.786000000000001</v>
      </c>
      <c r="I8" s="56">
        <v>28.167999999999999</v>
      </c>
      <c r="J8" s="56">
        <v>120.184</v>
      </c>
      <c r="K8" s="56">
        <v>194.09700000000001</v>
      </c>
      <c r="L8" s="56">
        <v>93.927999999999997</v>
      </c>
      <c r="M8" s="56">
        <v>0</v>
      </c>
      <c r="N8" s="56">
        <v>0</v>
      </c>
      <c r="O8" s="56">
        <v>0</v>
      </c>
      <c r="P8" s="57">
        <v>858.07299999999998</v>
      </c>
      <c r="Q8" s="189">
        <v>1.178181800463</v>
      </c>
    </row>
    <row r="9" spans="1:17" ht="14.4" customHeight="1" x14ac:dyDescent="0.3">
      <c r="A9" s="19" t="s">
        <v>37</v>
      </c>
      <c r="B9" s="55">
        <v>62963.188025067298</v>
      </c>
      <c r="C9" s="56">
        <v>5246.9323354222797</v>
      </c>
      <c r="D9" s="56">
        <v>7176.1255799999999</v>
      </c>
      <c r="E9" s="56">
        <v>3271.4626900000098</v>
      </c>
      <c r="F9" s="56">
        <v>4674.32665</v>
      </c>
      <c r="G9" s="56">
        <v>6545.0181599999996</v>
      </c>
      <c r="H9" s="56">
        <v>8734.7976699999999</v>
      </c>
      <c r="I9" s="56">
        <v>3294.2705799999999</v>
      </c>
      <c r="J9" s="56">
        <v>2546.3953299999998</v>
      </c>
      <c r="K9" s="56">
        <v>3347.0215600000001</v>
      </c>
      <c r="L9" s="56">
        <v>4626.0721899999999</v>
      </c>
      <c r="M9" s="56">
        <v>0</v>
      </c>
      <c r="N9" s="56">
        <v>0</v>
      </c>
      <c r="O9" s="56">
        <v>0</v>
      </c>
      <c r="P9" s="57">
        <v>44215.490409999999</v>
      </c>
      <c r="Q9" s="189">
        <v>0.93632468530400004</v>
      </c>
    </row>
    <row r="10" spans="1:17" ht="14.4" customHeight="1" x14ac:dyDescent="0.3">
      <c r="A10" s="19" t="s">
        <v>38</v>
      </c>
      <c r="B10" s="55">
        <v>625.99998028251696</v>
      </c>
      <c r="C10" s="56">
        <v>52.166665023542997</v>
      </c>
      <c r="D10" s="56">
        <v>50.567129999999999</v>
      </c>
      <c r="E10" s="56">
        <v>45.518560000000001</v>
      </c>
      <c r="F10" s="56">
        <v>55.307960000000001</v>
      </c>
      <c r="G10" s="56">
        <v>51.74427</v>
      </c>
      <c r="H10" s="56">
        <v>57.50065</v>
      </c>
      <c r="I10" s="56">
        <v>50.973109999999998</v>
      </c>
      <c r="J10" s="56">
        <v>49.04365</v>
      </c>
      <c r="K10" s="56">
        <v>51.805819999999997</v>
      </c>
      <c r="L10" s="56">
        <v>55.941090000000003</v>
      </c>
      <c r="M10" s="56">
        <v>0</v>
      </c>
      <c r="N10" s="56">
        <v>0</v>
      </c>
      <c r="O10" s="56">
        <v>0</v>
      </c>
      <c r="P10" s="57">
        <v>468.40224000000001</v>
      </c>
      <c r="Q10" s="189">
        <v>0.99766188445899995</v>
      </c>
    </row>
    <row r="11" spans="1:17" ht="14.4" customHeight="1" x14ac:dyDescent="0.3">
      <c r="A11" s="19" t="s">
        <v>39</v>
      </c>
      <c r="B11" s="55">
        <v>929.98505128053</v>
      </c>
      <c r="C11" s="56">
        <v>77.498754273377003</v>
      </c>
      <c r="D11" s="56">
        <v>92.106309999999993</v>
      </c>
      <c r="E11" s="56">
        <v>90.190430000000006</v>
      </c>
      <c r="F11" s="56">
        <v>113.24159</v>
      </c>
      <c r="G11" s="56">
        <v>84.554900000000004</v>
      </c>
      <c r="H11" s="56">
        <v>98.545450000000002</v>
      </c>
      <c r="I11" s="56">
        <v>79.887</v>
      </c>
      <c r="J11" s="56">
        <v>78.259559999999993</v>
      </c>
      <c r="K11" s="56">
        <v>89.943610000000007</v>
      </c>
      <c r="L11" s="56">
        <v>88.06908</v>
      </c>
      <c r="M11" s="56">
        <v>0</v>
      </c>
      <c r="N11" s="56">
        <v>0</v>
      </c>
      <c r="O11" s="56">
        <v>0</v>
      </c>
      <c r="P11" s="57">
        <v>814.79792999999995</v>
      </c>
      <c r="Q11" s="189">
        <v>1.1681878525939999</v>
      </c>
    </row>
    <row r="12" spans="1:17" ht="14.4" customHeight="1" x14ac:dyDescent="0.3">
      <c r="A12" s="19" t="s">
        <v>40</v>
      </c>
      <c r="B12" s="55">
        <v>258.95357527391297</v>
      </c>
      <c r="C12" s="56">
        <v>21.579464606159</v>
      </c>
      <c r="D12" s="56">
        <v>62.993229999999997</v>
      </c>
      <c r="E12" s="56">
        <v>12.63775</v>
      </c>
      <c r="F12" s="56">
        <v>8.2886000000000006</v>
      </c>
      <c r="G12" s="56">
        <v>0.09</v>
      </c>
      <c r="H12" s="56">
        <v>21.33907</v>
      </c>
      <c r="I12" s="56">
        <v>0.82728000000000002</v>
      </c>
      <c r="J12" s="56">
        <v>12.96963</v>
      </c>
      <c r="K12" s="56">
        <v>28.312729999999998</v>
      </c>
      <c r="L12" s="56">
        <v>39.368209999999998</v>
      </c>
      <c r="M12" s="56">
        <v>0</v>
      </c>
      <c r="N12" s="56">
        <v>0</v>
      </c>
      <c r="O12" s="56">
        <v>0</v>
      </c>
      <c r="P12" s="57">
        <v>186.82650000000001</v>
      </c>
      <c r="Q12" s="189">
        <v>0.96195621063100001</v>
      </c>
    </row>
    <row r="13" spans="1:17" ht="14.4" customHeight="1" x14ac:dyDescent="0.3">
      <c r="A13" s="19" t="s">
        <v>41</v>
      </c>
      <c r="B13" s="55">
        <v>2101.9999337920999</v>
      </c>
      <c r="C13" s="56">
        <v>175.166661149341</v>
      </c>
      <c r="D13" s="56">
        <v>191.81965</v>
      </c>
      <c r="E13" s="56">
        <v>194.98308</v>
      </c>
      <c r="F13" s="56">
        <v>89.767030000000005</v>
      </c>
      <c r="G13" s="56">
        <v>191.83527000000001</v>
      </c>
      <c r="H13" s="56">
        <v>167.95076</v>
      </c>
      <c r="I13" s="56">
        <v>134.54209</v>
      </c>
      <c r="J13" s="56">
        <v>171.25677999999999</v>
      </c>
      <c r="K13" s="56">
        <v>144.79487</v>
      </c>
      <c r="L13" s="56">
        <v>175.54271</v>
      </c>
      <c r="M13" s="56">
        <v>0</v>
      </c>
      <c r="N13" s="56">
        <v>0</v>
      </c>
      <c r="O13" s="56">
        <v>0</v>
      </c>
      <c r="P13" s="57">
        <v>1462.49224</v>
      </c>
      <c r="Q13" s="189">
        <v>0.927683023193</v>
      </c>
    </row>
    <row r="14" spans="1:17" ht="14.4" customHeight="1" x14ac:dyDescent="0.3">
      <c r="A14" s="19" t="s">
        <v>42</v>
      </c>
      <c r="B14" s="55">
        <v>2345.8707453236402</v>
      </c>
      <c r="C14" s="56">
        <v>195.48922877697001</v>
      </c>
      <c r="D14" s="56">
        <v>299.86500000000001</v>
      </c>
      <c r="E14" s="56">
        <v>257.00200000000098</v>
      </c>
      <c r="F14" s="56">
        <v>244.31800000000001</v>
      </c>
      <c r="G14" s="56">
        <v>201.17099999999999</v>
      </c>
      <c r="H14" s="56">
        <v>155.465</v>
      </c>
      <c r="I14" s="56">
        <v>130.08199999999999</v>
      </c>
      <c r="J14" s="56">
        <v>130.00800000000001</v>
      </c>
      <c r="K14" s="56">
        <v>134.029</v>
      </c>
      <c r="L14" s="56">
        <v>137.398</v>
      </c>
      <c r="M14" s="56">
        <v>0</v>
      </c>
      <c r="N14" s="56">
        <v>0</v>
      </c>
      <c r="O14" s="56">
        <v>0</v>
      </c>
      <c r="P14" s="57">
        <v>1689.338</v>
      </c>
      <c r="Q14" s="189">
        <v>0.96017680051499998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1941.39554766635</v>
      </c>
      <c r="C17" s="56">
        <v>161.782962305529</v>
      </c>
      <c r="D17" s="56">
        <v>16.908080000000002</v>
      </c>
      <c r="E17" s="56">
        <v>208.54161000000099</v>
      </c>
      <c r="F17" s="56">
        <v>179.96860000000001</v>
      </c>
      <c r="G17" s="56">
        <v>42.794750000000001</v>
      </c>
      <c r="H17" s="56">
        <v>16.83794</v>
      </c>
      <c r="I17" s="56">
        <v>18.272749999999998</v>
      </c>
      <c r="J17" s="56">
        <v>22.66846</v>
      </c>
      <c r="K17" s="56">
        <v>58.616259999999997</v>
      </c>
      <c r="L17" s="56">
        <v>26.29569</v>
      </c>
      <c r="M17" s="56">
        <v>0</v>
      </c>
      <c r="N17" s="56">
        <v>0</v>
      </c>
      <c r="O17" s="56">
        <v>0</v>
      </c>
      <c r="P17" s="57">
        <v>590.90414000000101</v>
      </c>
      <c r="Q17" s="189">
        <v>0.405827749844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8.1940000000000008</v>
      </c>
      <c r="E18" s="56">
        <v>0</v>
      </c>
      <c r="F18" s="56">
        <v>9.4369999999999994</v>
      </c>
      <c r="G18" s="56">
        <v>1.4510000000000001</v>
      </c>
      <c r="H18" s="56">
        <v>11.759</v>
      </c>
      <c r="I18" s="56">
        <v>5.1710000000000003</v>
      </c>
      <c r="J18" s="56">
        <v>0</v>
      </c>
      <c r="K18" s="56">
        <v>0</v>
      </c>
      <c r="L18" s="56">
        <v>5.45</v>
      </c>
      <c r="M18" s="56">
        <v>0</v>
      </c>
      <c r="N18" s="56">
        <v>0</v>
      </c>
      <c r="O18" s="56">
        <v>0</v>
      </c>
      <c r="P18" s="57">
        <v>41.462000000000003</v>
      </c>
      <c r="Q18" s="189" t="s">
        <v>336</v>
      </c>
    </row>
    <row r="19" spans="1:17" ht="14.4" customHeight="1" x14ac:dyDescent="0.3">
      <c r="A19" s="19" t="s">
        <v>47</v>
      </c>
      <c r="B19" s="55">
        <v>2921.7461748343899</v>
      </c>
      <c r="C19" s="56">
        <v>243.47884790286599</v>
      </c>
      <c r="D19" s="56">
        <v>286.5598</v>
      </c>
      <c r="E19" s="56">
        <v>237.99512000000101</v>
      </c>
      <c r="F19" s="56">
        <v>167.48266000000001</v>
      </c>
      <c r="G19" s="56">
        <v>194.04015000000001</v>
      </c>
      <c r="H19" s="56">
        <v>236.86781999999999</v>
      </c>
      <c r="I19" s="56">
        <v>205.64449999999999</v>
      </c>
      <c r="J19" s="56">
        <v>271.51634999999999</v>
      </c>
      <c r="K19" s="56">
        <v>124.36575000000001</v>
      </c>
      <c r="L19" s="56">
        <v>216.3194</v>
      </c>
      <c r="M19" s="56">
        <v>0</v>
      </c>
      <c r="N19" s="56">
        <v>0</v>
      </c>
      <c r="O19" s="56">
        <v>0</v>
      </c>
      <c r="P19" s="57">
        <v>1940.7915499999999</v>
      </c>
      <c r="Q19" s="189">
        <v>0.88567654813899999</v>
      </c>
    </row>
    <row r="20" spans="1:17" ht="14.4" customHeight="1" x14ac:dyDescent="0.3">
      <c r="A20" s="19" t="s">
        <v>48</v>
      </c>
      <c r="B20" s="55">
        <v>51414.998380552097</v>
      </c>
      <c r="C20" s="56">
        <v>4284.5831983793396</v>
      </c>
      <c r="D20" s="56">
        <v>4403.0668999999998</v>
      </c>
      <c r="E20" s="56">
        <v>4333.9848700000102</v>
      </c>
      <c r="F20" s="56">
        <v>4351.6550500000003</v>
      </c>
      <c r="G20" s="56">
        <v>4455.6175800000001</v>
      </c>
      <c r="H20" s="56">
        <v>4623.8733000000002</v>
      </c>
      <c r="I20" s="56">
        <v>4438.4535699999997</v>
      </c>
      <c r="J20" s="56">
        <v>6188.5614100000003</v>
      </c>
      <c r="K20" s="56">
        <v>4494.0832200000004</v>
      </c>
      <c r="L20" s="56">
        <v>4510.1974399999999</v>
      </c>
      <c r="M20" s="56">
        <v>0</v>
      </c>
      <c r="N20" s="56">
        <v>0</v>
      </c>
      <c r="O20" s="56">
        <v>0</v>
      </c>
      <c r="P20" s="57">
        <v>41799.493340000001</v>
      </c>
      <c r="Q20" s="189">
        <v>1.0839766516010001</v>
      </c>
    </row>
    <row r="21" spans="1:17" ht="14.4" customHeight="1" x14ac:dyDescent="0.3">
      <c r="A21" s="20" t="s">
        <v>49</v>
      </c>
      <c r="B21" s="55">
        <v>6301.0001468767296</v>
      </c>
      <c r="C21" s="56">
        <v>525.08334557306102</v>
      </c>
      <c r="D21" s="56">
        <v>541.78899999999999</v>
      </c>
      <c r="E21" s="56">
        <v>528.43200000000104</v>
      </c>
      <c r="F21" s="56">
        <v>529.971</v>
      </c>
      <c r="G21" s="56">
        <v>528.37699999999995</v>
      </c>
      <c r="H21" s="56">
        <v>528.37699999999995</v>
      </c>
      <c r="I21" s="56">
        <v>526.93100000000004</v>
      </c>
      <c r="J21" s="56">
        <v>528.53200000000004</v>
      </c>
      <c r="K21" s="56">
        <v>528.53200000000004</v>
      </c>
      <c r="L21" s="56">
        <v>528.53200000000004</v>
      </c>
      <c r="M21" s="56">
        <v>0</v>
      </c>
      <c r="N21" s="56">
        <v>0</v>
      </c>
      <c r="O21" s="56">
        <v>0</v>
      </c>
      <c r="P21" s="57">
        <v>4769.473</v>
      </c>
      <c r="Q21" s="189">
        <v>1.0092520528640001</v>
      </c>
    </row>
    <row r="22" spans="1:17" ht="14.4" customHeight="1" x14ac:dyDescent="0.3">
      <c r="A22" s="19" t="s">
        <v>50</v>
      </c>
      <c r="B22" s="55">
        <v>44</v>
      </c>
      <c r="C22" s="56">
        <v>3.6666666666659999</v>
      </c>
      <c r="D22" s="56">
        <v>0</v>
      </c>
      <c r="E22" s="56">
        <v>4.2</v>
      </c>
      <c r="F22" s="56">
        <v>65.39188</v>
      </c>
      <c r="G22" s="56">
        <v>0</v>
      </c>
      <c r="H22" s="56">
        <v>6.9489099999999997</v>
      </c>
      <c r="I22" s="56">
        <v>29.924140000000001</v>
      </c>
      <c r="J22" s="56">
        <v>39.509810000000002</v>
      </c>
      <c r="K22" s="56">
        <v>21.4528</v>
      </c>
      <c r="L22" s="56">
        <v>151.08260000000001</v>
      </c>
      <c r="M22" s="56">
        <v>0</v>
      </c>
      <c r="N22" s="56">
        <v>0</v>
      </c>
      <c r="O22" s="56">
        <v>0</v>
      </c>
      <c r="P22" s="57">
        <v>318.51013999999998</v>
      </c>
      <c r="Q22" s="189">
        <v>9.6518224242420008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2.91038304567337E-11</v>
      </c>
      <c r="C24" s="56">
        <v>3.6379788070917101E-12</v>
      </c>
      <c r="D24" s="56">
        <v>8.0285100000049994</v>
      </c>
      <c r="E24" s="56">
        <v>2.6117500000009999</v>
      </c>
      <c r="F24" s="56">
        <v>3.3996599999999999</v>
      </c>
      <c r="G24" s="56">
        <v>8.1339599999969998</v>
      </c>
      <c r="H24" s="56">
        <v>35.351720000001997</v>
      </c>
      <c r="I24" s="56">
        <v>0.65381000000099998</v>
      </c>
      <c r="J24" s="56">
        <v>-2.3699999980000002E-3</v>
      </c>
      <c r="K24" s="56">
        <v>0.78892000000200002</v>
      </c>
      <c r="L24" s="56">
        <v>0.30499999999400002</v>
      </c>
      <c r="M24" s="56">
        <v>0</v>
      </c>
      <c r="N24" s="56">
        <v>0</v>
      </c>
      <c r="O24" s="56">
        <v>0</v>
      </c>
      <c r="P24" s="57">
        <v>59.270960000008003</v>
      </c>
      <c r="Q24" s="189"/>
    </row>
    <row r="25" spans="1:17" ht="14.4" customHeight="1" x14ac:dyDescent="0.3">
      <c r="A25" s="21" t="s">
        <v>53</v>
      </c>
      <c r="B25" s="58">
        <v>138975.74585648999</v>
      </c>
      <c r="C25" s="59">
        <v>11581.312154707501</v>
      </c>
      <c r="D25" s="59">
        <v>13764.9272</v>
      </c>
      <c r="E25" s="59">
        <v>9619.4467200000199</v>
      </c>
      <c r="F25" s="59">
        <v>10991.95751</v>
      </c>
      <c r="G25" s="59">
        <v>12852.01743</v>
      </c>
      <c r="H25" s="59">
        <v>15260.20334</v>
      </c>
      <c r="I25" s="59">
        <v>9329.3439699999999</v>
      </c>
      <c r="J25" s="59">
        <v>10622.72932</v>
      </c>
      <c r="K25" s="59">
        <v>9752.7925400000004</v>
      </c>
      <c r="L25" s="59">
        <v>11115.505639999999</v>
      </c>
      <c r="M25" s="59">
        <v>0</v>
      </c>
      <c r="N25" s="59">
        <v>0</v>
      </c>
      <c r="O25" s="59">
        <v>0</v>
      </c>
      <c r="P25" s="60">
        <v>103308.92367</v>
      </c>
      <c r="Q25" s="190">
        <v>0.991145834196</v>
      </c>
    </row>
    <row r="26" spans="1:17" ht="14.4" customHeight="1" x14ac:dyDescent="0.3">
      <c r="A26" s="19" t="s">
        <v>54</v>
      </c>
      <c r="B26" s="55">
        <v>10279.980135221</v>
      </c>
      <c r="C26" s="56">
        <v>856.66501126841297</v>
      </c>
      <c r="D26" s="56">
        <v>944.83362000000295</v>
      </c>
      <c r="E26" s="56">
        <v>768.08682000000204</v>
      </c>
      <c r="F26" s="56">
        <v>903.60336000000302</v>
      </c>
      <c r="G26" s="56">
        <v>844.70400000000302</v>
      </c>
      <c r="H26" s="56">
        <v>816.69629999999995</v>
      </c>
      <c r="I26" s="56">
        <v>865.95875000000001</v>
      </c>
      <c r="J26" s="56">
        <v>1056.7191399999999</v>
      </c>
      <c r="K26" s="56">
        <v>738.80141000000003</v>
      </c>
      <c r="L26" s="56">
        <v>958.94282999999996</v>
      </c>
      <c r="M26" s="56">
        <v>0</v>
      </c>
      <c r="N26" s="56">
        <v>0</v>
      </c>
      <c r="O26" s="56">
        <v>0</v>
      </c>
      <c r="P26" s="57">
        <v>7898.3462300000101</v>
      </c>
      <c r="Q26" s="189">
        <v>1.0244308031860001</v>
      </c>
    </row>
    <row r="27" spans="1:17" ht="14.4" customHeight="1" x14ac:dyDescent="0.3">
      <c r="A27" s="22" t="s">
        <v>55</v>
      </c>
      <c r="B27" s="58">
        <v>149255.72599171099</v>
      </c>
      <c r="C27" s="59">
        <v>12437.977165976001</v>
      </c>
      <c r="D27" s="59">
        <v>14709.76082</v>
      </c>
      <c r="E27" s="59">
        <v>10387.53354</v>
      </c>
      <c r="F27" s="59">
        <v>11895.560869999999</v>
      </c>
      <c r="G27" s="59">
        <v>13696.72143</v>
      </c>
      <c r="H27" s="59">
        <v>16076.89964</v>
      </c>
      <c r="I27" s="59">
        <v>10195.30272</v>
      </c>
      <c r="J27" s="59">
        <v>11679.44846</v>
      </c>
      <c r="K27" s="59">
        <v>10491.59395</v>
      </c>
      <c r="L27" s="59">
        <v>12074.448469999999</v>
      </c>
      <c r="M27" s="59">
        <v>0</v>
      </c>
      <c r="N27" s="59">
        <v>0</v>
      </c>
      <c r="O27" s="59">
        <v>0</v>
      </c>
      <c r="P27" s="60">
        <v>111207.2699</v>
      </c>
      <c r="Q27" s="190">
        <v>0.99343833465300002</v>
      </c>
    </row>
    <row r="28" spans="1:17" ht="14.4" customHeight="1" x14ac:dyDescent="0.3">
      <c r="A28" s="20" t="s">
        <v>56</v>
      </c>
      <c r="B28" s="55">
        <v>26.038689032013</v>
      </c>
      <c r="C28" s="56">
        <v>2.1698907526669999</v>
      </c>
      <c r="D28" s="56">
        <v>0.29450999999999999</v>
      </c>
      <c r="E28" s="56">
        <v>5.2900000000000003E-2</v>
      </c>
      <c r="F28" s="56">
        <v>0.28499999999999998</v>
      </c>
      <c r="G28" s="56">
        <v>6.6119999999999998E-2</v>
      </c>
      <c r="H28" s="56">
        <v>0.35399999999999998</v>
      </c>
      <c r="I28" s="56">
        <v>0</v>
      </c>
      <c r="J28" s="56">
        <v>0</v>
      </c>
      <c r="K28" s="56">
        <v>0</v>
      </c>
      <c r="L28" s="56">
        <v>313.98818999999997</v>
      </c>
      <c r="M28" s="56">
        <v>0</v>
      </c>
      <c r="N28" s="56">
        <v>0</v>
      </c>
      <c r="O28" s="56">
        <v>0</v>
      </c>
      <c r="P28" s="57">
        <v>315.04072000000002</v>
      </c>
      <c r="Q28" s="189">
        <v>16.131929407693001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17</v>
      </c>
      <c r="L31" s="62">
        <v>0</v>
      </c>
      <c r="M31" s="62">
        <v>0</v>
      </c>
      <c r="N31" s="62">
        <v>0</v>
      </c>
      <c r="O31" s="62">
        <v>0</v>
      </c>
      <c r="P31" s="63">
        <v>17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133068.099869389</v>
      </c>
      <c r="C6" s="616">
        <v>139369.44459999999</v>
      </c>
      <c r="D6" s="617">
        <v>6301.3447306115404</v>
      </c>
      <c r="E6" s="618">
        <v>1.0473542850369999</v>
      </c>
      <c r="F6" s="616">
        <v>138975.74585648999</v>
      </c>
      <c r="G6" s="617">
        <v>104231.809392368</v>
      </c>
      <c r="H6" s="619">
        <v>11115.505639999999</v>
      </c>
      <c r="I6" s="616">
        <v>103308.92367</v>
      </c>
      <c r="J6" s="617">
        <v>-922.88572236785001</v>
      </c>
      <c r="K6" s="620">
        <v>0.74335937564700005</v>
      </c>
    </row>
    <row r="7" spans="1:11" ht="14.4" customHeight="1" thickBot="1" x14ac:dyDescent="0.35">
      <c r="A7" s="635" t="s">
        <v>339</v>
      </c>
      <c r="B7" s="616">
        <v>73647.1807061156</v>
      </c>
      <c r="C7" s="616">
        <v>75202.763709999999</v>
      </c>
      <c r="D7" s="617">
        <v>1555.5830038844099</v>
      </c>
      <c r="E7" s="618">
        <v>1.0211220984830001</v>
      </c>
      <c r="F7" s="616">
        <v>76352.605606560799</v>
      </c>
      <c r="G7" s="617">
        <v>57264.454204920599</v>
      </c>
      <c r="H7" s="619">
        <v>5677.32251</v>
      </c>
      <c r="I7" s="616">
        <v>53789.007749999997</v>
      </c>
      <c r="J7" s="617">
        <v>-3475.44645492062</v>
      </c>
      <c r="K7" s="620">
        <v>0.70448162603800002</v>
      </c>
    </row>
    <row r="8" spans="1:11" ht="14.4" customHeight="1" thickBot="1" x14ac:dyDescent="0.35">
      <c r="A8" s="636" t="s">
        <v>340</v>
      </c>
      <c r="B8" s="616">
        <v>71118.217844410698</v>
      </c>
      <c r="C8" s="616">
        <v>72942.417709999994</v>
      </c>
      <c r="D8" s="617">
        <v>1824.1998655893401</v>
      </c>
      <c r="E8" s="618">
        <v>1.0256502471640001</v>
      </c>
      <c r="F8" s="616">
        <v>74006.734861237201</v>
      </c>
      <c r="G8" s="617">
        <v>55505.051145927901</v>
      </c>
      <c r="H8" s="619">
        <v>5539.9245099999998</v>
      </c>
      <c r="I8" s="616">
        <v>52099.669750000001</v>
      </c>
      <c r="J8" s="617">
        <v>-3405.3813959279</v>
      </c>
      <c r="K8" s="620">
        <v>0.70398552033999995</v>
      </c>
    </row>
    <row r="9" spans="1:11" ht="14.4" customHeight="1" thickBot="1" x14ac:dyDescent="0.35">
      <c r="A9" s="637" t="s">
        <v>341</v>
      </c>
      <c r="B9" s="621">
        <v>0</v>
      </c>
      <c r="C9" s="621">
        <v>4.0000000000001602E-5</v>
      </c>
      <c r="D9" s="622">
        <v>4.0000000000001602E-5</v>
      </c>
      <c r="E9" s="623" t="s">
        <v>336</v>
      </c>
      <c r="F9" s="621">
        <v>0</v>
      </c>
      <c r="G9" s="622">
        <v>0</v>
      </c>
      <c r="H9" s="624">
        <v>-1E-3</v>
      </c>
      <c r="I9" s="621">
        <v>-1.0789999999999999E-2</v>
      </c>
      <c r="J9" s="622">
        <v>-1.0789999999999999E-2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4.0000000000001602E-5</v>
      </c>
      <c r="D10" s="617">
        <v>4.0000000000001602E-5</v>
      </c>
      <c r="E10" s="626" t="s">
        <v>336</v>
      </c>
      <c r="F10" s="616">
        <v>0</v>
      </c>
      <c r="G10" s="617">
        <v>0</v>
      </c>
      <c r="H10" s="619">
        <v>-1E-3</v>
      </c>
      <c r="I10" s="616">
        <v>-1.0789999999999999E-2</v>
      </c>
      <c r="J10" s="617">
        <v>-1.0789999999999999E-2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5919.0412339284303</v>
      </c>
      <c r="C11" s="621">
        <v>6044.4959699999999</v>
      </c>
      <c r="D11" s="622">
        <v>125.45473607157599</v>
      </c>
      <c r="E11" s="628">
        <v>1.0211951110169999</v>
      </c>
      <c r="F11" s="621">
        <v>6155.5380134474899</v>
      </c>
      <c r="G11" s="622">
        <v>4616.6535100856199</v>
      </c>
      <c r="H11" s="624">
        <v>461.00423000000001</v>
      </c>
      <c r="I11" s="621">
        <v>4093.5982199999999</v>
      </c>
      <c r="J11" s="622">
        <v>-523.055290085617</v>
      </c>
      <c r="K11" s="629">
        <v>0.66502687678200001</v>
      </c>
    </row>
    <row r="12" spans="1:11" ht="14.4" customHeight="1" thickBot="1" x14ac:dyDescent="0.35">
      <c r="A12" s="638" t="s">
        <v>344</v>
      </c>
      <c r="B12" s="616">
        <v>4201.0118969765599</v>
      </c>
      <c r="C12" s="616">
        <v>4389.76116</v>
      </c>
      <c r="D12" s="617">
        <v>188.749263023438</v>
      </c>
      <c r="E12" s="618">
        <v>1.044929475957</v>
      </c>
      <c r="F12" s="616">
        <v>4208.7050733002097</v>
      </c>
      <c r="G12" s="617">
        <v>3156.5288049751598</v>
      </c>
      <c r="H12" s="619">
        <v>372.02458999999999</v>
      </c>
      <c r="I12" s="616">
        <v>2918.85176</v>
      </c>
      <c r="J12" s="617">
        <v>-237.67704497515999</v>
      </c>
      <c r="K12" s="620">
        <v>0.69352727481800003</v>
      </c>
    </row>
    <row r="13" spans="1:11" ht="14.4" customHeight="1" thickBot="1" x14ac:dyDescent="0.35">
      <c r="A13" s="638" t="s">
        <v>345</v>
      </c>
      <c r="B13" s="616">
        <v>0</v>
      </c>
      <c r="C13" s="616">
        <v>0</v>
      </c>
      <c r="D13" s="617">
        <v>0</v>
      </c>
      <c r="E13" s="618">
        <v>1</v>
      </c>
      <c r="F13" s="616">
        <v>176</v>
      </c>
      <c r="G13" s="617">
        <v>132</v>
      </c>
      <c r="H13" s="619">
        <v>132.26077000000001</v>
      </c>
      <c r="I13" s="616">
        <v>132.26077000000001</v>
      </c>
      <c r="J13" s="617">
        <v>0.26076999999900002</v>
      </c>
      <c r="K13" s="620">
        <v>0.75148164772699999</v>
      </c>
    </row>
    <row r="14" spans="1:11" ht="14.4" customHeight="1" thickBot="1" x14ac:dyDescent="0.35">
      <c r="A14" s="638" t="s">
        <v>346</v>
      </c>
      <c r="B14" s="616">
        <v>445.060538042563</v>
      </c>
      <c r="C14" s="616">
        <v>371.85485</v>
      </c>
      <c r="D14" s="617">
        <v>-73.205688042562997</v>
      </c>
      <c r="E14" s="618">
        <v>0.83551521245899996</v>
      </c>
      <c r="F14" s="616">
        <v>169</v>
      </c>
      <c r="G14" s="617">
        <v>126.75</v>
      </c>
      <c r="H14" s="619">
        <v>-100.65591000000001</v>
      </c>
      <c r="I14" s="616">
        <v>129.14260999999999</v>
      </c>
      <c r="J14" s="617">
        <v>2.3926099999999999</v>
      </c>
      <c r="K14" s="620">
        <v>0.76415745562100001</v>
      </c>
    </row>
    <row r="15" spans="1:11" ht="14.4" customHeight="1" thickBot="1" x14ac:dyDescent="0.35">
      <c r="A15" s="638" t="s">
        <v>347</v>
      </c>
      <c r="B15" s="616">
        <v>7.4859190879800002</v>
      </c>
      <c r="C15" s="616">
        <v>0</v>
      </c>
      <c r="D15" s="617">
        <v>-7.4859190879800002</v>
      </c>
      <c r="E15" s="618">
        <v>0</v>
      </c>
      <c r="F15" s="616">
        <v>7.6481479072500003</v>
      </c>
      <c r="G15" s="617">
        <v>5.7361109304370004</v>
      </c>
      <c r="H15" s="619">
        <v>0</v>
      </c>
      <c r="I15" s="616">
        <v>0</v>
      </c>
      <c r="J15" s="617">
        <v>-5.7361109304370004</v>
      </c>
      <c r="K15" s="620">
        <v>0</v>
      </c>
    </row>
    <row r="16" spans="1:11" ht="14.4" customHeight="1" thickBot="1" x14ac:dyDescent="0.35">
      <c r="A16" s="638" t="s">
        <v>348</v>
      </c>
      <c r="B16" s="616">
        <v>435.00381959075298</v>
      </c>
      <c r="C16" s="616">
        <v>334.59685999999999</v>
      </c>
      <c r="D16" s="617">
        <v>-100.406959590753</v>
      </c>
      <c r="E16" s="618">
        <v>0.76918142998000005</v>
      </c>
      <c r="F16" s="616">
        <v>292.69428813318098</v>
      </c>
      <c r="G16" s="617">
        <v>219.52071609988599</v>
      </c>
      <c r="H16" s="619">
        <v>17.221599999999999</v>
      </c>
      <c r="I16" s="616">
        <v>382.80043000000001</v>
      </c>
      <c r="J16" s="617">
        <v>163.27971390011399</v>
      </c>
      <c r="K16" s="620">
        <v>1.3078507012939999</v>
      </c>
    </row>
    <row r="17" spans="1:11" ht="14.4" customHeight="1" thickBot="1" x14ac:dyDescent="0.35">
      <c r="A17" s="638" t="s">
        <v>349</v>
      </c>
      <c r="B17" s="616">
        <v>7.4152632684080002</v>
      </c>
      <c r="C17" s="616">
        <v>18.505330000000001</v>
      </c>
      <c r="D17" s="617">
        <v>11.090066731591</v>
      </c>
      <c r="E17" s="618">
        <v>2.4955728920419999</v>
      </c>
      <c r="F17" s="616">
        <v>17.217727878074999</v>
      </c>
      <c r="G17" s="617">
        <v>12.913295908556</v>
      </c>
      <c r="H17" s="619">
        <v>0</v>
      </c>
      <c r="I17" s="616">
        <v>9.6101299999999998</v>
      </c>
      <c r="J17" s="617">
        <v>-3.3031659085560001</v>
      </c>
      <c r="K17" s="620">
        <v>0.55815320511800004</v>
      </c>
    </row>
    <row r="18" spans="1:11" ht="14.4" customHeight="1" thickBot="1" x14ac:dyDescent="0.35">
      <c r="A18" s="638" t="s">
        <v>350</v>
      </c>
      <c r="B18" s="616">
        <v>504.35004290439798</v>
      </c>
      <c r="C18" s="616">
        <v>622.39345000000003</v>
      </c>
      <c r="D18" s="617">
        <v>118.04340709560201</v>
      </c>
      <c r="E18" s="618">
        <v>1.234050554285</v>
      </c>
      <c r="F18" s="616">
        <v>577.72224216152301</v>
      </c>
      <c r="G18" s="617">
        <v>433.291681621142</v>
      </c>
      <c r="H18" s="619">
        <v>17.158449999999998</v>
      </c>
      <c r="I18" s="616">
        <v>212.96298999999999</v>
      </c>
      <c r="J18" s="617">
        <v>-220.32869162114201</v>
      </c>
      <c r="K18" s="620">
        <v>0.36862522239599999</v>
      </c>
    </row>
    <row r="19" spans="1:11" ht="14.4" customHeight="1" thickBot="1" x14ac:dyDescent="0.35">
      <c r="A19" s="638" t="s">
        <v>351</v>
      </c>
      <c r="B19" s="616">
        <v>51.003457957054998</v>
      </c>
      <c r="C19" s="616">
        <v>24.277090000000001</v>
      </c>
      <c r="D19" s="617">
        <v>-26.726367957055</v>
      </c>
      <c r="E19" s="618">
        <v>0.47598909902199998</v>
      </c>
      <c r="F19" s="616">
        <v>20.086990695577001</v>
      </c>
      <c r="G19" s="617">
        <v>15.065243021682999</v>
      </c>
      <c r="H19" s="619">
        <v>0.627</v>
      </c>
      <c r="I19" s="616">
        <v>4.2183299999999999</v>
      </c>
      <c r="J19" s="617">
        <v>-10.846913021682999</v>
      </c>
      <c r="K19" s="620">
        <v>0.21000308428100001</v>
      </c>
    </row>
    <row r="20" spans="1:11" ht="14.4" customHeight="1" thickBot="1" x14ac:dyDescent="0.35">
      <c r="A20" s="638" t="s">
        <v>352</v>
      </c>
      <c r="B20" s="616">
        <v>0</v>
      </c>
      <c r="C20" s="616">
        <v>0</v>
      </c>
      <c r="D20" s="617">
        <v>0</v>
      </c>
      <c r="E20" s="618">
        <v>1</v>
      </c>
      <c r="F20" s="616">
        <v>400</v>
      </c>
      <c r="G20" s="617">
        <v>300</v>
      </c>
      <c r="H20" s="619">
        <v>0</v>
      </c>
      <c r="I20" s="616">
        <v>105.82962000000001</v>
      </c>
      <c r="J20" s="617">
        <v>-194.17037999999999</v>
      </c>
      <c r="K20" s="620">
        <v>0.26457405000000001</v>
      </c>
    </row>
    <row r="21" spans="1:11" ht="14.4" customHeight="1" thickBot="1" x14ac:dyDescent="0.35">
      <c r="A21" s="638" t="s">
        <v>353</v>
      </c>
      <c r="B21" s="616">
        <v>267.71029610070298</v>
      </c>
      <c r="C21" s="616">
        <v>283.10723000000002</v>
      </c>
      <c r="D21" s="617">
        <v>15.396933899297</v>
      </c>
      <c r="E21" s="618">
        <v>1.0575134170160001</v>
      </c>
      <c r="F21" s="616">
        <v>286.463543371669</v>
      </c>
      <c r="G21" s="617">
        <v>214.84765752875199</v>
      </c>
      <c r="H21" s="619">
        <v>22.367730000000002</v>
      </c>
      <c r="I21" s="616">
        <v>197.92158000000001</v>
      </c>
      <c r="J21" s="617">
        <v>-16.926077528752</v>
      </c>
      <c r="K21" s="620">
        <v>0.69091367672899995</v>
      </c>
    </row>
    <row r="22" spans="1:11" ht="14.4" customHeight="1" thickBot="1" x14ac:dyDescent="0.35">
      <c r="A22" s="637" t="s">
        <v>354</v>
      </c>
      <c r="B22" s="621">
        <v>995.21330965123195</v>
      </c>
      <c r="C22" s="621">
        <v>1049.671</v>
      </c>
      <c r="D22" s="622">
        <v>54.457690348767997</v>
      </c>
      <c r="E22" s="628">
        <v>1.0547196162070001</v>
      </c>
      <c r="F22" s="621">
        <v>971.07028209333203</v>
      </c>
      <c r="G22" s="622">
        <v>728.30271156999902</v>
      </c>
      <c r="H22" s="624">
        <v>93.927999999999997</v>
      </c>
      <c r="I22" s="621">
        <v>858.07299999999998</v>
      </c>
      <c r="J22" s="622">
        <v>129.77028843000099</v>
      </c>
      <c r="K22" s="629">
        <v>0.88363635034700005</v>
      </c>
    </row>
    <row r="23" spans="1:11" ht="14.4" customHeight="1" thickBot="1" x14ac:dyDescent="0.35">
      <c r="A23" s="638" t="s">
        <v>355</v>
      </c>
      <c r="B23" s="616">
        <v>749.99555616582904</v>
      </c>
      <c r="C23" s="616">
        <v>833.05499999999995</v>
      </c>
      <c r="D23" s="617">
        <v>83.059443834171006</v>
      </c>
      <c r="E23" s="618">
        <v>1.110746581298</v>
      </c>
      <c r="F23" s="616">
        <v>770.92739765644205</v>
      </c>
      <c r="G23" s="617">
        <v>578.19554824233103</v>
      </c>
      <c r="H23" s="619">
        <v>77.77</v>
      </c>
      <c r="I23" s="616">
        <v>691.75699999999995</v>
      </c>
      <c r="J23" s="617">
        <v>113.561451757669</v>
      </c>
      <c r="K23" s="620">
        <v>0.89730498890400001</v>
      </c>
    </row>
    <row r="24" spans="1:11" ht="14.4" customHeight="1" thickBot="1" x14ac:dyDescent="0.35">
      <c r="A24" s="638" t="s">
        <v>356</v>
      </c>
      <c r="B24" s="616">
        <v>245.21775348540299</v>
      </c>
      <c r="C24" s="616">
        <v>216.61600000000001</v>
      </c>
      <c r="D24" s="617">
        <v>-28.601753485402</v>
      </c>
      <c r="E24" s="618">
        <v>0.88336181585999995</v>
      </c>
      <c r="F24" s="616">
        <v>200.14288443689</v>
      </c>
      <c r="G24" s="617">
        <v>150.107163327667</v>
      </c>
      <c r="H24" s="619">
        <v>16.158000000000001</v>
      </c>
      <c r="I24" s="616">
        <v>166.316</v>
      </c>
      <c r="J24" s="617">
        <v>16.208836672332001</v>
      </c>
      <c r="K24" s="620">
        <v>0.83098632493400004</v>
      </c>
    </row>
    <row r="25" spans="1:11" ht="14.4" customHeight="1" thickBot="1" x14ac:dyDescent="0.35">
      <c r="A25" s="637" t="s">
        <v>357</v>
      </c>
      <c r="B25" s="621">
        <v>60575.325480958003</v>
      </c>
      <c r="C25" s="621">
        <v>62066.974589999998</v>
      </c>
      <c r="D25" s="622">
        <v>1491.64910904205</v>
      </c>
      <c r="E25" s="628">
        <v>1.0246246982110001</v>
      </c>
      <c r="F25" s="621">
        <v>62963.188025067298</v>
      </c>
      <c r="G25" s="622">
        <v>47222.391018800503</v>
      </c>
      <c r="H25" s="624">
        <v>4626.0721899999999</v>
      </c>
      <c r="I25" s="621">
        <v>44215.490409999999</v>
      </c>
      <c r="J25" s="622">
        <v>-3006.9006088004999</v>
      </c>
      <c r="K25" s="629">
        <v>0.702243513978</v>
      </c>
    </row>
    <row r="26" spans="1:11" ht="14.4" customHeight="1" thickBot="1" x14ac:dyDescent="0.35">
      <c r="A26" s="638" t="s">
        <v>358</v>
      </c>
      <c r="B26" s="616">
        <v>22351.990053403701</v>
      </c>
      <c r="C26" s="616">
        <v>19469.440589999998</v>
      </c>
      <c r="D26" s="617">
        <v>-2882.5494634037</v>
      </c>
      <c r="E26" s="618">
        <v>0.87103835244500005</v>
      </c>
      <c r="F26" s="616">
        <v>22151.9993022657</v>
      </c>
      <c r="G26" s="617">
        <v>16613.9994766993</v>
      </c>
      <c r="H26" s="619">
        <v>2365.08448</v>
      </c>
      <c r="I26" s="616">
        <v>15166.487929999999</v>
      </c>
      <c r="J26" s="617">
        <v>-1447.51154669926</v>
      </c>
      <c r="K26" s="620">
        <v>0.68465548969400003</v>
      </c>
    </row>
    <row r="27" spans="1:11" ht="14.4" customHeight="1" thickBot="1" x14ac:dyDescent="0.35">
      <c r="A27" s="638" t="s">
        <v>359</v>
      </c>
      <c r="B27" s="616">
        <v>8000.39608392831</v>
      </c>
      <c r="C27" s="616">
        <v>7805.7580699999999</v>
      </c>
      <c r="D27" s="617">
        <v>-194.638013928307</v>
      </c>
      <c r="E27" s="618">
        <v>0.97567145277699996</v>
      </c>
      <c r="F27" s="616">
        <v>8499.9997322706004</v>
      </c>
      <c r="G27" s="617">
        <v>6374.9997992029503</v>
      </c>
      <c r="H27" s="619">
        <v>0</v>
      </c>
      <c r="I27" s="616">
        <v>5690.0710900000004</v>
      </c>
      <c r="J27" s="617">
        <v>-684.92870920295297</v>
      </c>
      <c r="K27" s="620">
        <v>0.66942014932000005</v>
      </c>
    </row>
    <row r="28" spans="1:11" ht="14.4" customHeight="1" thickBot="1" x14ac:dyDescent="0.35">
      <c r="A28" s="638" t="s">
        <v>360</v>
      </c>
      <c r="B28" s="616">
        <v>20000.390210090001</v>
      </c>
      <c r="C28" s="616">
        <v>23085.607329999999</v>
      </c>
      <c r="D28" s="617">
        <v>3085.2171199100299</v>
      </c>
      <c r="E28" s="618">
        <v>1.1542578463469999</v>
      </c>
      <c r="F28" s="616">
        <v>20499.999422554902</v>
      </c>
      <c r="G28" s="617">
        <v>15374.9995669162</v>
      </c>
      <c r="H28" s="619">
        <v>1109.27575</v>
      </c>
      <c r="I28" s="616">
        <v>15308.845520000001</v>
      </c>
      <c r="J28" s="617">
        <v>-66.154046916192996</v>
      </c>
      <c r="K28" s="620">
        <v>0.74677297323000003</v>
      </c>
    </row>
    <row r="29" spans="1:11" ht="14.4" customHeight="1" thickBot="1" x14ac:dyDescent="0.35">
      <c r="A29" s="638" t="s">
        <v>361</v>
      </c>
      <c r="B29" s="616">
        <v>491.999734549236</v>
      </c>
      <c r="C29" s="616">
        <v>2323.1187199999999</v>
      </c>
      <c r="D29" s="617">
        <v>1831.11898545076</v>
      </c>
      <c r="E29" s="618">
        <v>4.7217885638250001</v>
      </c>
      <c r="F29" s="616">
        <v>2399.9999244058199</v>
      </c>
      <c r="G29" s="617">
        <v>1799.9999433043599</v>
      </c>
      <c r="H29" s="619">
        <v>149.70214000000001</v>
      </c>
      <c r="I29" s="616">
        <v>1576.05744</v>
      </c>
      <c r="J29" s="617">
        <v>-223.94250330436199</v>
      </c>
      <c r="K29" s="620">
        <v>0.65669062068399997</v>
      </c>
    </row>
    <row r="30" spans="1:11" ht="14.4" customHeight="1" thickBot="1" x14ac:dyDescent="0.35">
      <c r="A30" s="638" t="s">
        <v>362</v>
      </c>
      <c r="B30" s="616">
        <v>12.087447197544</v>
      </c>
      <c r="C30" s="616">
        <v>14.75806</v>
      </c>
      <c r="D30" s="617">
        <v>2.670612802455</v>
      </c>
      <c r="E30" s="618">
        <v>1.220941010852</v>
      </c>
      <c r="F30" s="616">
        <v>11.999999622029</v>
      </c>
      <c r="G30" s="617">
        <v>8.9999997165209997</v>
      </c>
      <c r="H30" s="619">
        <v>1.95882</v>
      </c>
      <c r="I30" s="616">
        <v>8.9441400000000009</v>
      </c>
      <c r="J30" s="617">
        <v>-5.5859716520999997E-2</v>
      </c>
      <c r="K30" s="620">
        <v>0.74534502347599996</v>
      </c>
    </row>
    <row r="31" spans="1:11" ht="14.4" customHeight="1" thickBot="1" x14ac:dyDescent="0.35">
      <c r="A31" s="638" t="s">
        <v>363</v>
      </c>
      <c r="B31" s="616">
        <v>1.620162417313</v>
      </c>
      <c r="C31" s="616">
        <v>1.6990499999999999</v>
      </c>
      <c r="D31" s="617">
        <v>7.8887582686000005E-2</v>
      </c>
      <c r="E31" s="618">
        <v>1.0486911570370001</v>
      </c>
      <c r="F31" s="616">
        <v>1.6990499464840001</v>
      </c>
      <c r="G31" s="617">
        <v>1.2742874598630001</v>
      </c>
      <c r="H31" s="619">
        <v>0</v>
      </c>
      <c r="I31" s="616">
        <v>0</v>
      </c>
      <c r="J31" s="617">
        <v>-1.2742874598630001</v>
      </c>
      <c r="K31" s="620">
        <v>0</v>
      </c>
    </row>
    <row r="32" spans="1:11" ht="14.4" customHeight="1" thickBot="1" x14ac:dyDescent="0.35">
      <c r="A32" s="638" t="s">
        <v>364</v>
      </c>
      <c r="B32" s="616">
        <v>901.19161427660003</v>
      </c>
      <c r="C32" s="616">
        <v>1268.6600100000001</v>
      </c>
      <c r="D32" s="617">
        <v>367.46839572340099</v>
      </c>
      <c r="E32" s="618">
        <v>1.407758338961</v>
      </c>
      <c r="F32" s="616">
        <v>1279.9999596831001</v>
      </c>
      <c r="G32" s="617">
        <v>959.99996976232603</v>
      </c>
      <c r="H32" s="619">
        <v>160.00460000000001</v>
      </c>
      <c r="I32" s="616">
        <v>934.88923</v>
      </c>
      <c r="J32" s="617">
        <v>-25.110739762325998</v>
      </c>
      <c r="K32" s="620">
        <v>0.73038223394199997</v>
      </c>
    </row>
    <row r="33" spans="1:11" ht="14.4" customHeight="1" thickBot="1" x14ac:dyDescent="0.35">
      <c r="A33" s="638" t="s">
        <v>365</v>
      </c>
      <c r="B33" s="616">
        <v>5192.4485846231901</v>
      </c>
      <c r="C33" s="616">
        <v>4285.9306200000001</v>
      </c>
      <c r="D33" s="617">
        <v>-906.51796462319305</v>
      </c>
      <c r="E33" s="618">
        <v>0.82541609226299995</v>
      </c>
      <c r="F33" s="616">
        <v>4272.9998654108604</v>
      </c>
      <c r="G33" s="617">
        <v>3204.7498990581398</v>
      </c>
      <c r="H33" s="619">
        <v>332.98320000000001</v>
      </c>
      <c r="I33" s="616">
        <v>2826.8182900000002</v>
      </c>
      <c r="J33" s="617">
        <v>-377.93160905814102</v>
      </c>
      <c r="K33" s="620">
        <v>0.66155356401499998</v>
      </c>
    </row>
    <row r="34" spans="1:11" ht="14.4" customHeight="1" thickBot="1" x14ac:dyDescent="0.35">
      <c r="A34" s="638" t="s">
        <v>366</v>
      </c>
      <c r="B34" s="616">
        <v>171.69913850076699</v>
      </c>
      <c r="C34" s="616">
        <v>97.358710000000002</v>
      </c>
      <c r="D34" s="617">
        <v>-74.340428500765995</v>
      </c>
      <c r="E34" s="618">
        <v>0.56703085903600003</v>
      </c>
      <c r="F34" s="616">
        <v>96.490886960769998</v>
      </c>
      <c r="G34" s="617">
        <v>72.368165220578007</v>
      </c>
      <c r="H34" s="619">
        <v>5.7190000000000003</v>
      </c>
      <c r="I34" s="616">
        <v>43.813920000000003</v>
      </c>
      <c r="J34" s="617">
        <v>-28.554245220578</v>
      </c>
      <c r="K34" s="620">
        <v>0.45407313975399999</v>
      </c>
    </row>
    <row r="35" spans="1:11" ht="14.4" customHeight="1" thickBot="1" x14ac:dyDescent="0.35">
      <c r="A35" s="638" t="s">
        <v>367</v>
      </c>
      <c r="B35" s="616">
        <v>711.08033054041005</v>
      </c>
      <c r="C35" s="616">
        <v>784.93235000000004</v>
      </c>
      <c r="D35" s="617">
        <v>73.852019459589002</v>
      </c>
      <c r="E35" s="618">
        <v>1.1038588979149999</v>
      </c>
      <c r="F35" s="616">
        <v>736.99997678628597</v>
      </c>
      <c r="G35" s="617">
        <v>552.74998258971505</v>
      </c>
      <c r="H35" s="619">
        <v>43.863529999999997</v>
      </c>
      <c r="I35" s="616">
        <v>558.65009999999995</v>
      </c>
      <c r="J35" s="617">
        <v>5.9001174102849996</v>
      </c>
      <c r="K35" s="620">
        <v>0.75800558696800002</v>
      </c>
    </row>
    <row r="36" spans="1:11" ht="14.4" customHeight="1" thickBot="1" x14ac:dyDescent="0.35">
      <c r="A36" s="638" t="s">
        <v>368</v>
      </c>
      <c r="B36" s="616">
        <v>55.666210442455998</v>
      </c>
      <c r="C36" s="616">
        <v>74.37509</v>
      </c>
      <c r="D36" s="617">
        <v>18.708879557543</v>
      </c>
      <c r="E36" s="618">
        <v>1.336090411199</v>
      </c>
      <c r="F36" s="616">
        <v>71.999997732173995</v>
      </c>
      <c r="G36" s="617">
        <v>53.999998299129999</v>
      </c>
      <c r="H36" s="619">
        <v>2.6553200000000001</v>
      </c>
      <c r="I36" s="616">
        <v>81.702160000000006</v>
      </c>
      <c r="J36" s="617">
        <v>27.702161700868999</v>
      </c>
      <c r="K36" s="620">
        <v>1.1347522579639999</v>
      </c>
    </row>
    <row r="37" spans="1:11" ht="14.4" customHeight="1" thickBot="1" x14ac:dyDescent="0.35">
      <c r="A37" s="638" t="s">
        <v>369</v>
      </c>
      <c r="B37" s="616">
        <v>287.23436271991898</v>
      </c>
      <c r="C37" s="616">
        <v>368.98755999999997</v>
      </c>
      <c r="D37" s="617">
        <v>81.753197280080002</v>
      </c>
      <c r="E37" s="618">
        <v>1.2846219251269999</v>
      </c>
      <c r="F37" s="616">
        <v>344.99998913333599</v>
      </c>
      <c r="G37" s="617">
        <v>258.749991850002</v>
      </c>
      <c r="H37" s="619">
        <v>28.380369999999999</v>
      </c>
      <c r="I37" s="616">
        <v>261.47867000000002</v>
      </c>
      <c r="J37" s="617">
        <v>2.7286781499970001</v>
      </c>
      <c r="K37" s="620">
        <v>0.75790921227800001</v>
      </c>
    </row>
    <row r="38" spans="1:11" ht="14.4" customHeight="1" thickBot="1" x14ac:dyDescent="0.35">
      <c r="A38" s="638" t="s">
        <v>370</v>
      </c>
      <c r="B38" s="616">
        <v>396</v>
      </c>
      <c r="C38" s="616">
        <v>383.30354</v>
      </c>
      <c r="D38" s="617">
        <v>-12.69646</v>
      </c>
      <c r="E38" s="618">
        <v>0.96793823232300003</v>
      </c>
      <c r="F38" s="616">
        <v>335.999989416814</v>
      </c>
      <c r="G38" s="617">
        <v>251.999992062611</v>
      </c>
      <c r="H38" s="619">
        <v>80.165000000000006</v>
      </c>
      <c r="I38" s="616">
        <v>165.161</v>
      </c>
      <c r="J38" s="617">
        <v>-86.838992062610004</v>
      </c>
      <c r="K38" s="620">
        <v>0.49155061072</v>
      </c>
    </row>
    <row r="39" spans="1:11" ht="14.4" customHeight="1" thickBot="1" x14ac:dyDescent="0.35">
      <c r="A39" s="638" t="s">
        <v>371</v>
      </c>
      <c r="B39" s="616">
        <v>2001.5215482685401</v>
      </c>
      <c r="C39" s="616">
        <v>2103.0448900000001</v>
      </c>
      <c r="D39" s="617">
        <v>101.523341731466</v>
      </c>
      <c r="E39" s="618">
        <v>1.0507230820560001</v>
      </c>
      <c r="F39" s="616">
        <v>2257.9999288784702</v>
      </c>
      <c r="G39" s="617">
        <v>1693.4999466588499</v>
      </c>
      <c r="H39" s="619">
        <v>319.92063999999999</v>
      </c>
      <c r="I39" s="616">
        <v>1354.8913299999999</v>
      </c>
      <c r="J39" s="617">
        <v>-338.60861665885398</v>
      </c>
      <c r="K39" s="620">
        <v>0.600040466198</v>
      </c>
    </row>
    <row r="40" spans="1:11" ht="14.4" customHeight="1" thickBot="1" x14ac:dyDescent="0.35">
      <c r="A40" s="638" t="s">
        <v>372</v>
      </c>
      <c r="B40" s="616">
        <v>0</v>
      </c>
      <c r="C40" s="616">
        <v>0</v>
      </c>
      <c r="D40" s="617">
        <v>0</v>
      </c>
      <c r="E40" s="618">
        <v>1</v>
      </c>
      <c r="F40" s="616">
        <v>0</v>
      </c>
      <c r="G40" s="617">
        <v>0</v>
      </c>
      <c r="H40" s="619">
        <v>26.35934</v>
      </c>
      <c r="I40" s="616">
        <v>237.67958999999999</v>
      </c>
      <c r="J40" s="617">
        <v>237.67958999999999</v>
      </c>
      <c r="K40" s="627" t="s">
        <v>373</v>
      </c>
    </row>
    <row r="41" spans="1:11" ht="14.4" customHeight="1" thickBot="1" x14ac:dyDescent="0.35">
      <c r="A41" s="637" t="s">
        <v>374</v>
      </c>
      <c r="B41" s="621">
        <v>677.99760883551903</v>
      </c>
      <c r="C41" s="621">
        <v>659.64829999999995</v>
      </c>
      <c r="D41" s="622">
        <v>-18.349308835517999</v>
      </c>
      <c r="E41" s="628">
        <v>0.97293602721200001</v>
      </c>
      <c r="F41" s="621">
        <v>625.99998028251696</v>
      </c>
      <c r="G41" s="622">
        <v>469.49998521188797</v>
      </c>
      <c r="H41" s="624">
        <v>55.941090000000003</v>
      </c>
      <c r="I41" s="621">
        <v>468.40224000000001</v>
      </c>
      <c r="J41" s="622">
        <v>-1.0977452118869999</v>
      </c>
      <c r="K41" s="629">
        <v>0.74824641334399999</v>
      </c>
    </row>
    <row r="42" spans="1:11" ht="14.4" customHeight="1" thickBot="1" x14ac:dyDescent="0.35">
      <c r="A42" s="638" t="s">
        <v>375</v>
      </c>
      <c r="B42" s="616">
        <v>587.99792624673296</v>
      </c>
      <c r="C42" s="616">
        <v>575.11131999999998</v>
      </c>
      <c r="D42" s="617">
        <v>-12.886606246733001</v>
      </c>
      <c r="E42" s="618">
        <v>0.97808392568799996</v>
      </c>
      <c r="F42" s="616">
        <v>536.999983085802</v>
      </c>
      <c r="G42" s="617">
        <v>402.74998731435102</v>
      </c>
      <c r="H42" s="619">
        <v>46.26934</v>
      </c>
      <c r="I42" s="616">
        <v>375.95407999999998</v>
      </c>
      <c r="J42" s="617">
        <v>-26.795907314350998</v>
      </c>
      <c r="K42" s="620">
        <v>0.70010072968600001</v>
      </c>
    </row>
    <row r="43" spans="1:11" ht="14.4" customHeight="1" thickBot="1" x14ac:dyDescent="0.35">
      <c r="A43" s="638" t="s">
        <v>376</v>
      </c>
      <c r="B43" s="616">
        <v>89.999682588785006</v>
      </c>
      <c r="C43" s="616">
        <v>83.427840000000003</v>
      </c>
      <c r="D43" s="617">
        <v>-6.5718425887849996</v>
      </c>
      <c r="E43" s="618">
        <v>0.92697926926200003</v>
      </c>
      <c r="F43" s="616">
        <v>88.999997196715</v>
      </c>
      <c r="G43" s="617">
        <v>66.749997897536005</v>
      </c>
      <c r="H43" s="619">
        <v>9.6717499999999994</v>
      </c>
      <c r="I43" s="616">
        <v>92.448160000000001</v>
      </c>
      <c r="J43" s="617">
        <v>25.698162102463002</v>
      </c>
      <c r="K43" s="620">
        <v>1.038743403504</v>
      </c>
    </row>
    <row r="44" spans="1:11" ht="14.4" customHeight="1" thickBot="1" x14ac:dyDescent="0.35">
      <c r="A44" s="638" t="s">
        <v>377</v>
      </c>
      <c r="B44" s="616">
        <v>0</v>
      </c>
      <c r="C44" s="616">
        <v>1.10914</v>
      </c>
      <c r="D44" s="617">
        <v>1.10914</v>
      </c>
      <c r="E44" s="626" t="s">
        <v>336</v>
      </c>
      <c r="F44" s="616">
        <v>0</v>
      </c>
      <c r="G44" s="617">
        <v>0</v>
      </c>
      <c r="H44" s="619">
        <v>0</v>
      </c>
      <c r="I44" s="616">
        <v>0</v>
      </c>
      <c r="J44" s="617">
        <v>0</v>
      </c>
      <c r="K44" s="627" t="s">
        <v>336</v>
      </c>
    </row>
    <row r="45" spans="1:11" ht="14.4" customHeight="1" thickBot="1" x14ac:dyDescent="0.35">
      <c r="A45" s="637" t="s">
        <v>378</v>
      </c>
      <c r="B45" s="621">
        <v>1032.4927004599799</v>
      </c>
      <c r="C45" s="621">
        <v>1136.6085399999999</v>
      </c>
      <c r="D45" s="622">
        <v>104.11583954002499</v>
      </c>
      <c r="E45" s="628">
        <v>1.100839298421</v>
      </c>
      <c r="F45" s="621">
        <v>929.98505128053</v>
      </c>
      <c r="G45" s="622">
        <v>697.48878846039702</v>
      </c>
      <c r="H45" s="624">
        <v>88.06908</v>
      </c>
      <c r="I45" s="621">
        <v>814.79792999999995</v>
      </c>
      <c r="J45" s="622">
        <v>117.309141539603</v>
      </c>
      <c r="K45" s="629">
        <v>0.87614088944500002</v>
      </c>
    </row>
    <row r="46" spans="1:11" ht="14.4" customHeight="1" thickBot="1" x14ac:dyDescent="0.35">
      <c r="A46" s="638" t="s">
        <v>379</v>
      </c>
      <c r="B46" s="616">
        <v>5.3376903158199998</v>
      </c>
      <c r="C46" s="616">
        <v>102.55652000000001</v>
      </c>
      <c r="D46" s="617">
        <v>97.218829684178999</v>
      </c>
      <c r="E46" s="618">
        <v>19.213651210904001</v>
      </c>
      <c r="F46" s="616">
        <v>16.037204074163999</v>
      </c>
      <c r="G46" s="617">
        <v>12.027903055623</v>
      </c>
      <c r="H46" s="619">
        <v>7.92</v>
      </c>
      <c r="I46" s="616">
        <v>27.4588</v>
      </c>
      <c r="J46" s="617">
        <v>15.430896944376</v>
      </c>
      <c r="K46" s="620">
        <v>1.7121937136300001</v>
      </c>
    </row>
    <row r="47" spans="1:11" ht="14.4" customHeight="1" thickBot="1" x14ac:dyDescent="0.35">
      <c r="A47" s="638" t="s">
        <v>380</v>
      </c>
      <c r="B47" s="616">
        <v>33.917681925758998</v>
      </c>
      <c r="C47" s="616">
        <v>34.457270000000001</v>
      </c>
      <c r="D47" s="617">
        <v>0.53958807423999999</v>
      </c>
      <c r="E47" s="618">
        <v>1.0159087544780001</v>
      </c>
      <c r="F47" s="616">
        <v>23.999999244057999</v>
      </c>
      <c r="G47" s="617">
        <v>17.999999433043001</v>
      </c>
      <c r="H47" s="619">
        <v>2.36748</v>
      </c>
      <c r="I47" s="616">
        <v>26.267040000000001</v>
      </c>
      <c r="J47" s="617">
        <v>8.2670405669560001</v>
      </c>
      <c r="K47" s="620">
        <v>1.0944600344719999</v>
      </c>
    </row>
    <row r="48" spans="1:11" ht="14.4" customHeight="1" thickBot="1" x14ac:dyDescent="0.35">
      <c r="A48" s="638" t="s">
        <v>381</v>
      </c>
      <c r="B48" s="616">
        <v>494.92236201667299</v>
      </c>
      <c r="C48" s="616">
        <v>453.32898999999998</v>
      </c>
      <c r="D48" s="617">
        <v>-41.593372016671999</v>
      </c>
      <c r="E48" s="618">
        <v>0.91595980458899995</v>
      </c>
      <c r="F48" s="616">
        <v>418.90266365306297</v>
      </c>
      <c r="G48" s="617">
        <v>314.176997739797</v>
      </c>
      <c r="H48" s="619">
        <v>36.244480000000003</v>
      </c>
      <c r="I48" s="616">
        <v>373.68117999999998</v>
      </c>
      <c r="J48" s="617">
        <v>59.504182260203002</v>
      </c>
      <c r="K48" s="620">
        <v>0.89204775338800002</v>
      </c>
    </row>
    <row r="49" spans="1:11" ht="14.4" customHeight="1" thickBot="1" x14ac:dyDescent="0.35">
      <c r="A49" s="638" t="s">
        <v>382</v>
      </c>
      <c r="B49" s="616">
        <v>92.050994310378002</v>
      </c>
      <c r="C49" s="616">
        <v>98.830849999999998</v>
      </c>
      <c r="D49" s="617">
        <v>6.7798556896209998</v>
      </c>
      <c r="E49" s="618">
        <v>1.073653258614</v>
      </c>
      <c r="F49" s="616">
        <v>93.999997039226997</v>
      </c>
      <c r="G49" s="617">
        <v>70.499997779419999</v>
      </c>
      <c r="H49" s="619">
        <v>6.3820800000000002</v>
      </c>
      <c r="I49" s="616">
        <v>63.393590000000003</v>
      </c>
      <c r="J49" s="617">
        <v>-7.1064077794199996</v>
      </c>
      <c r="K49" s="620">
        <v>0.67439991485799999</v>
      </c>
    </row>
    <row r="50" spans="1:11" ht="14.4" customHeight="1" thickBot="1" x14ac:dyDescent="0.35">
      <c r="A50" s="638" t="s">
        <v>383</v>
      </c>
      <c r="B50" s="616">
        <v>20.998298451703999</v>
      </c>
      <c r="C50" s="616">
        <v>35.971200000000003</v>
      </c>
      <c r="D50" s="617">
        <v>14.972901548295001</v>
      </c>
      <c r="E50" s="618">
        <v>1.713053087741</v>
      </c>
      <c r="F50" s="616">
        <v>20.999999338551</v>
      </c>
      <c r="G50" s="617">
        <v>15.749999503912999</v>
      </c>
      <c r="H50" s="619">
        <v>3.1596899999999999</v>
      </c>
      <c r="I50" s="616">
        <v>22.133330000000001</v>
      </c>
      <c r="J50" s="617">
        <v>6.3833304960859998</v>
      </c>
      <c r="K50" s="620">
        <v>1.053968128435</v>
      </c>
    </row>
    <row r="51" spans="1:11" ht="14.4" customHeight="1" thickBot="1" x14ac:dyDescent="0.35">
      <c r="A51" s="638" t="s">
        <v>384</v>
      </c>
      <c r="B51" s="616">
        <v>3.697573342463</v>
      </c>
      <c r="C51" s="616">
        <v>1.96946</v>
      </c>
      <c r="D51" s="617">
        <v>-1.728113342463</v>
      </c>
      <c r="E51" s="618">
        <v>0.53263581749199995</v>
      </c>
      <c r="F51" s="616">
        <v>2.2003174665929999</v>
      </c>
      <c r="G51" s="617">
        <v>1.6502380999449999</v>
      </c>
      <c r="H51" s="619">
        <v>0.17917</v>
      </c>
      <c r="I51" s="616">
        <v>3.1399599999999999</v>
      </c>
      <c r="J51" s="617">
        <v>1.4897219000540001</v>
      </c>
      <c r="K51" s="620">
        <v>1.4270486180619999</v>
      </c>
    </row>
    <row r="52" spans="1:11" ht="14.4" customHeight="1" thickBot="1" x14ac:dyDescent="0.35">
      <c r="A52" s="638" t="s">
        <v>385</v>
      </c>
      <c r="B52" s="616">
        <v>13.114220372145001</v>
      </c>
      <c r="C52" s="616">
        <v>22.70552</v>
      </c>
      <c r="D52" s="617">
        <v>9.5912996278539993</v>
      </c>
      <c r="E52" s="618">
        <v>1.7313663607650001</v>
      </c>
      <c r="F52" s="616">
        <v>19.401384298909999</v>
      </c>
      <c r="G52" s="617">
        <v>14.551038224181999</v>
      </c>
      <c r="H52" s="619">
        <v>1.82138</v>
      </c>
      <c r="I52" s="616">
        <v>16.984249999999999</v>
      </c>
      <c r="J52" s="617">
        <v>2.433211775817</v>
      </c>
      <c r="K52" s="620">
        <v>0.87541433839600002</v>
      </c>
    </row>
    <row r="53" spans="1:11" ht="14.4" customHeight="1" thickBot="1" x14ac:dyDescent="0.35">
      <c r="A53" s="638" t="s">
        <v>386</v>
      </c>
      <c r="B53" s="616">
        <v>231.981588078535</v>
      </c>
      <c r="C53" s="616">
        <v>249.89774</v>
      </c>
      <c r="D53" s="617">
        <v>17.916151921465001</v>
      </c>
      <c r="E53" s="618">
        <v>1.0772309219439999</v>
      </c>
      <c r="F53" s="616">
        <v>225.999992881548</v>
      </c>
      <c r="G53" s="617">
        <v>169.499994661161</v>
      </c>
      <c r="H53" s="619">
        <v>14.71808</v>
      </c>
      <c r="I53" s="616">
        <v>182.83223000000001</v>
      </c>
      <c r="J53" s="617">
        <v>13.332235338839</v>
      </c>
      <c r="K53" s="620">
        <v>0.80899219362200003</v>
      </c>
    </row>
    <row r="54" spans="1:11" ht="14.4" customHeight="1" thickBot="1" x14ac:dyDescent="0.35">
      <c r="A54" s="638" t="s">
        <v>387</v>
      </c>
      <c r="B54" s="616">
        <v>39.480526485284997</v>
      </c>
      <c r="C54" s="616">
        <v>26.699860000000001</v>
      </c>
      <c r="D54" s="617">
        <v>-12.780666485285</v>
      </c>
      <c r="E54" s="618">
        <v>0.67627922869599999</v>
      </c>
      <c r="F54" s="616">
        <v>26.443495772721999</v>
      </c>
      <c r="G54" s="617">
        <v>19.832621829541001</v>
      </c>
      <c r="H54" s="619">
        <v>1.9960899999999999</v>
      </c>
      <c r="I54" s="616">
        <v>18.040310000000002</v>
      </c>
      <c r="J54" s="617">
        <v>-1.7923118295410001</v>
      </c>
      <c r="K54" s="620">
        <v>0.68222107073299998</v>
      </c>
    </row>
    <row r="55" spans="1:11" ht="14.4" customHeight="1" thickBot="1" x14ac:dyDescent="0.35">
      <c r="A55" s="638" t="s">
        <v>388</v>
      </c>
      <c r="B55" s="616">
        <v>0</v>
      </c>
      <c r="C55" s="616">
        <v>0</v>
      </c>
      <c r="D55" s="617">
        <v>0</v>
      </c>
      <c r="E55" s="626" t="s">
        <v>336</v>
      </c>
      <c r="F55" s="616">
        <v>0</v>
      </c>
      <c r="G55" s="617">
        <v>0</v>
      </c>
      <c r="H55" s="619">
        <v>6.1746299999999996</v>
      </c>
      <c r="I55" s="616">
        <v>8.27163</v>
      </c>
      <c r="J55" s="617">
        <v>8.27163</v>
      </c>
      <c r="K55" s="627" t="s">
        <v>373</v>
      </c>
    </row>
    <row r="56" spans="1:11" ht="14.4" customHeight="1" thickBot="1" x14ac:dyDescent="0.35">
      <c r="A56" s="638" t="s">
        <v>389</v>
      </c>
      <c r="B56" s="616">
        <v>96.991765161209997</v>
      </c>
      <c r="C56" s="616">
        <v>108.87649</v>
      </c>
      <c r="D56" s="617">
        <v>11.88472483879</v>
      </c>
      <c r="E56" s="618">
        <v>1.1225333389800001</v>
      </c>
      <c r="F56" s="616">
        <v>81.999997511691006</v>
      </c>
      <c r="G56" s="617">
        <v>61.499998133768003</v>
      </c>
      <c r="H56" s="619">
        <v>7.03301</v>
      </c>
      <c r="I56" s="616">
        <v>71.793080000000003</v>
      </c>
      <c r="J56" s="617">
        <v>10.293081866231001</v>
      </c>
      <c r="K56" s="620">
        <v>0.87552539242100003</v>
      </c>
    </row>
    <row r="57" spans="1:11" ht="14.4" customHeight="1" thickBot="1" x14ac:dyDescent="0.35">
      <c r="A57" s="638" t="s">
        <v>390</v>
      </c>
      <c r="B57" s="616">
        <v>0</v>
      </c>
      <c r="C57" s="616">
        <v>1.31464</v>
      </c>
      <c r="D57" s="617">
        <v>1.31464</v>
      </c>
      <c r="E57" s="626" t="s">
        <v>336</v>
      </c>
      <c r="F57" s="616">
        <v>0</v>
      </c>
      <c r="G57" s="617">
        <v>0</v>
      </c>
      <c r="H57" s="619">
        <v>7.2989999999999999E-2</v>
      </c>
      <c r="I57" s="616">
        <v>0.80252999999999997</v>
      </c>
      <c r="J57" s="617">
        <v>0.80252999999999997</v>
      </c>
      <c r="K57" s="627" t="s">
        <v>336</v>
      </c>
    </row>
    <row r="58" spans="1:11" ht="14.4" customHeight="1" thickBot="1" x14ac:dyDescent="0.35">
      <c r="A58" s="637" t="s">
        <v>391</v>
      </c>
      <c r="B58" s="621">
        <v>138.37858686212601</v>
      </c>
      <c r="C58" s="621">
        <v>258.69306</v>
      </c>
      <c r="D58" s="622">
        <v>120.314473137874</v>
      </c>
      <c r="E58" s="628">
        <v>1.8694587498399999</v>
      </c>
      <c r="F58" s="621">
        <v>258.95357527391297</v>
      </c>
      <c r="G58" s="622">
        <v>194.21518145543499</v>
      </c>
      <c r="H58" s="624">
        <v>39.368209999999998</v>
      </c>
      <c r="I58" s="621">
        <v>186.82650000000001</v>
      </c>
      <c r="J58" s="622">
        <v>-7.3886814554339999</v>
      </c>
      <c r="K58" s="629">
        <v>0.72146715797299998</v>
      </c>
    </row>
    <row r="59" spans="1:11" ht="14.4" customHeight="1" thickBot="1" x14ac:dyDescent="0.35">
      <c r="A59" s="638" t="s">
        <v>392</v>
      </c>
      <c r="B59" s="616">
        <v>29.841236677729</v>
      </c>
      <c r="C59" s="616">
        <v>18.753900000000002</v>
      </c>
      <c r="D59" s="617">
        <v>-11.087336677729001</v>
      </c>
      <c r="E59" s="618">
        <v>0.62845585799699999</v>
      </c>
      <c r="F59" s="616">
        <v>0</v>
      </c>
      <c r="G59" s="617">
        <v>0</v>
      </c>
      <c r="H59" s="619">
        <v>0</v>
      </c>
      <c r="I59" s="616">
        <v>7.6532600000000004</v>
      </c>
      <c r="J59" s="617">
        <v>7.6532600000000004</v>
      </c>
      <c r="K59" s="627" t="s">
        <v>336</v>
      </c>
    </row>
    <row r="60" spans="1:11" ht="14.4" customHeight="1" thickBot="1" x14ac:dyDescent="0.35">
      <c r="A60" s="638" t="s">
        <v>393</v>
      </c>
      <c r="B60" s="616">
        <v>0</v>
      </c>
      <c r="C60" s="616">
        <v>0.84704999999999997</v>
      </c>
      <c r="D60" s="617">
        <v>0.84704999999999997</v>
      </c>
      <c r="E60" s="626" t="s">
        <v>336</v>
      </c>
      <c r="F60" s="616">
        <v>0</v>
      </c>
      <c r="G60" s="617">
        <v>0</v>
      </c>
      <c r="H60" s="619">
        <v>0</v>
      </c>
      <c r="I60" s="616">
        <v>0</v>
      </c>
      <c r="J60" s="617">
        <v>0</v>
      </c>
      <c r="K60" s="620">
        <v>0</v>
      </c>
    </row>
    <row r="61" spans="1:11" ht="14.4" customHeight="1" thickBot="1" x14ac:dyDescent="0.35">
      <c r="A61" s="638" t="s">
        <v>394</v>
      </c>
      <c r="B61" s="616">
        <v>7.3066690406579999</v>
      </c>
      <c r="C61" s="616">
        <v>20.75</v>
      </c>
      <c r="D61" s="617">
        <v>13.443330959341001</v>
      </c>
      <c r="E61" s="618">
        <v>2.8398713400769999</v>
      </c>
      <c r="F61" s="616">
        <v>37.433550883472002</v>
      </c>
      <c r="G61" s="617">
        <v>28.075163162603999</v>
      </c>
      <c r="H61" s="619">
        <v>0</v>
      </c>
      <c r="I61" s="616">
        <v>10.782</v>
      </c>
      <c r="J61" s="617">
        <v>-17.293163162603999</v>
      </c>
      <c r="K61" s="620">
        <v>0.28803038305200002</v>
      </c>
    </row>
    <row r="62" spans="1:11" ht="14.4" customHeight="1" thickBot="1" x14ac:dyDescent="0.35">
      <c r="A62" s="638" t="s">
        <v>395</v>
      </c>
      <c r="B62" s="616">
        <v>92.229002661601996</v>
      </c>
      <c r="C62" s="616">
        <v>208.37832</v>
      </c>
      <c r="D62" s="617">
        <v>116.149317338397</v>
      </c>
      <c r="E62" s="618">
        <v>2.2593578374100001</v>
      </c>
      <c r="F62" s="616">
        <v>211.52002470541601</v>
      </c>
      <c r="G62" s="617">
        <v>158.64001852906199</v>
      </c>
      <c r="H62" s="619">
        <v>39.328339999999997</v>
      </c>
      <c r="I62" s="616">
        <v>161.58855</v>
      </c>
      <c r="J62" s="617">
        <v>2.9485314709380002</v>
      </c>
      <c r="K62" s="620">
        <v>0.76393972733799997</v>
      </c>
    </row>
    <row r="63" spans="1:11" ht="14.4" customHeight="1" thickBot="1" x14ac:dyDescent="0.35">
      <c r="A63" s="638" t="s">
        <v>396</v>
      </c>
      <c r="B63" s="616">
        <v>0</v>
      </c>
      <c r="C63" s="616">
        <v>0.99199999999999999</v>
      </c>
      <c r="D63" s="617">
        <v>0.99199999999999999</v>
      </c>
      <c r="E63" s="626" t="s">
        <v>373</v>
      </c>
      <c r="F63" s="616">
        <v>0</v>
      </c>
      <c r="G63" s="617">
        <v>0</v>
      </c>
      <c r="H63" s="619">
        <v>0</v>
      </c>
      <c r="I63" s="616">
        <v>0.76229999999999998</v>
      </c>
      <c r="J63" s="617">
        <v>0.76229999999999998</v>
      </c>
      <c r="K63" s="627" t="s">
        <v>336</v>
      </c>
    </row>
    <row r="64" spans="1:11" ht="14.4" customHeight="1" thickBot="1" x14ac:dyDescent="0.35">
      <c r="A64" s="638" t="s">
        <v>397</v>
      </c>
      <c r="B64" s="616">
        <v>9.0016784821340003</v>
      </c>
      <c r="C64" s="616">
        <v>8.9717900000000004</v>
      </c>
      <c r="D64" s="617">
        <v>-2.9888482134E-2</v>
      </c>
      <c r="E64" s="618">
        <v>0.99667967677400005</v>
      </c>
      <c r="F64" s="616">
        <v>9.9999996850239992</v>
      </c>
      <c r="G64" s="617">
        <v>7.4999997637679998</v>
      </c>
      <c r="H64" s="619">
        <v>3.9870000000000003E-2</v>
      </c>
      <c r="I64" s="616">
        <v>6.0403900000000004</v>
      </c>
      <c r="J64" s="617">
        <v>-1.4596097637679999</v>
      </c>
      <c r="K64" s="620">
        <v>0.60403901902500001</v>
      </c>
    </row>
    <row r="65" spans="1:11" ht="14.4" customHeight="1" thickBot="1" x14ac:dyDescent="0.35">
      <c r="A65" s="637" t="s">
        <v>398</v>
      </c>
      <c r="B65" s="621">
        <v>1779.76892371544</v>
      </c>
      <c r="C65" s="621">
        <v>1726.3262099999999</v>
      </c>
      <c r="D65" s="622">
        <v>-53.442713715441002</v>
      </c>
      <c r="E65" s="628">
        <v>0.969972105365</v>
      </c>
      <c r="F65" s="621">
        <v>2101.9999337920999</v>
      </c>
      <c r="G65" s="622">
        <v>1576.4999503440699</v>
      </c>
      <c r="H65" s="624">
        <v>175.54271</v>
      </c>
      <c r="I65" s="621">
        <v>1462.49224</v>
      </c>
      <c r="J65" s="622">
        <v>-114.007710344071</v>
      </c>
      <c r="K65" s="629">
        <v>0.69576226739500002</v>
      </c>
    </row>
    <row r="66" spans="1:11" ht="14.4" customHeight="1" thickBot="1" x14ac:dyDescent="0.35">
      <c r="A66" s="638" t="s">
        <v>399</v>
      </c>
      <c r="B66" s="616">
        <v>0</v>
      </c>
      <c r="C66" s="616">
        <v>0.318</v>
      </c>
      <c r="D66" s="617">
        <v>0.318</v>
      </c>
      <c r="E66" s="626" t="s">
        <v>373</v>
      </c>
      <c r="F66" s="616">
        <v>0</v>
      </c>
      <c r="G66" s="617">
        <v>0</v>
      </c>
      <c r="H66" s="619">
        <v>0</v>
      </c>
      <c r="I66" s="616">
        <v>0</v>
      </c>
      <c r="J66" s="617">
        <v>0</v>
      </c>
      <c r="K66" s="627" t="s">
        <v>336</v>
      </c>
    </row>
    <row r="67" spans="1:11" ht="14.4" customHeight="1" thickBot="1" x14ac:dyDescent="0.35">
      <c r="A67" s="638" t="s">
        <v>400</v>
      </c>
      <c r="B67" s="616">
        <v>42.776604452077002</v>
      </c>
      <c r="C67" s="616">
        <v>39.035130000000002</v>
      </c>
      <c r="D67" s="617">
        <v>-3.741474452077</v>
      </c>
      <c r="E67" s="618">
        <v>0.91253456182399995</v>
      </c>
      <c r="F67" s="616">
        <v>34.999998897584</v>
      </c>
      <c r="G67" s="617">
        <v>26.249999173188002</v>
      </c>
      <c r="H67" s="619">
        <v>-1.0153799999999999</v>
      </c>
      <c r="I67" s="616">
        <v>11.6227</v>
      </c>
      <c r="J67" s="617">
        <v>-14.627299173188</v>
      </c>
      <c r="K67" s="620">
        <v>0.33207715331600002</v>
      </c>
    </row>
    <row r="68" spans="1:11" ht="14.4" customHeight="1" thickBot="1" x14ac:dyDescent="0.35">
      <c r="A68" s="638" t="s">
        <v>401</v>
      </c>
      <c r="B68" s="616">
        <v>0</v>
      </c>
      <c r="C68" s="616">
        <v>3.3107799999999998</v>
      </c>
      <c r="D68" s="617">
        <v>3.3107799999999998</v>
      </c>
      <c r="E68" s="626" t="s">
        <v>336</v>
      </c>
      <c r="F68" s="616">
        <v>2.9999999055069999</v>
      </c>
      <c r="G68" s="617">
        <v>2.2499999291299999</v>
      </c>
      <c r="H68" s="619">
        <v>0</v>
      </c>
      <c r="I68" s="616">
        <v>2.7587999999999999</v>
      </c>
      <c r="J68" s="617">
        <v>0.50880007086900003</v>
      </c>
      <c r="K68" s="620">
        <v>0.91960002896500004</v>
      </c>
    </row>
    <row r="69" spans="1:11" ht="14.4" customHeight="1" thickBot="1" x14ac:dyDescent="0.35">
      <c r="A69" s="638" t="s">
        <v>402</v>
      </c>
      <c r="B69" s="616">
        <v>0</v>
      </c>
      <c r="C69" s="616">
        <v>8.4038500000000003</v>
      </c>
      <c r="D69" s="617">
        <v>8.4038500000000003</v>
      </c>
      <c r="E69" s="626" t="s">
        <v>336</v>
      </c>
      <c r="F69" s="616">
        <v>7.9999997480190004</v>
      </c>
      <c r="G69" s="617">
        <v>5.9999998110139998</v>
      </c>
      <c r="H69" s="619">
        <v>0.34073999999999999</v>
      </c>
      <c r="I69" s="616">
        <v>6.0521099999999999</v>
      </c>
      <c r="J69" s="617">
        <v>5.2110188985E-2</v>
      </c>
      <c r="K69" s="620">
        <v>0.756513773828</v>
      </c>
    </row>
    <row r="70" spans="1:11" ht="14.4" customHeight="1" thickBot="1" x14ac:dyDescent="0.35">
      <c r="A70" s="638" t="s">
        <v>403</v>
      </c>
      <c r="B70" s="616">
        <v>384.00125052274501</v>
      </c>
      <c r="C70" s="616">
        <v>242.65629000000001</v>
      </c>
      <c r="D70" s="617">
        <v>-141.344960522745</v>
      </c>
      <c r="E70" s="618">
        <v>0.63191536399799997</v>
      </c>
      <c r="F70" s="616">
        <v>190.99999398396301</v>
      </c>
      <c r="G70" s="617">
        <v>143.249995487972</v>
      </c>
      <c r="H70" s="619">
        <v>28.773140000000001</v>
      </c>
      <c r="I70" s="616">
        <v>344.50017000000003</v>
      </c>
      <c r="J70" s="617">
        <v>201.250174512028</v>
      </c>
      <c r="K70" s="620">
        <v>1.8036658683290001</v>
      </c>
    </row>
    <row r="71" spans="1:11" ht="14.4" customHeight="1" thickBot="1" x14ac:dyDescent="0.35">
      <c r="A71" s="638" t="s">
        <v>404</v>
      </c>
      <c r="B71" s="616">
        <v>1287.99990291268</v>
      </c>
      <c r="C71" s="616">
        <v>1347.1473699999999</v>
      </c>
      <c r="D71" s="617">
        <v>59.147467087316997</v>
      </c>
      <c r="E71" s="618">
        <v>1.0459219499570001</v>
      </c>
      <c r="F71" s="616">
        <v>1761.99994450127</v>
      </c>
      <c r="G71" s="617">
        <v>1321.49995837595</v>
      </c>
      <c r="H71" s="619">
        <v>135.66395</v>
      </c>
      <c r="I71" s="616">
        <v>983.46022000000005</v>
      </c>
      <c r="J71" s="617">
        <v>-338.03973837595402</v>
      </c>
      <c r="K71" s="620">
        <v>0.55814997217700002</v>
      </c>
    </row>
    <row r="72" spans="1:11" ht="14.4" customHeight="1" thickBot="1" x14ac:dyDescent="0.35">
      <c r="A72" s="638" t="s">
        <v>405</v>
      </c>
      <c r="B72" s="616">
        <v>64.991165827936001</v>
      </c>
      <c r="C72" s="616">
        <v>85.454790000000003</v>
      </c>
      <c r="D72" s="617">
        <v>20.463624172064002</v>
      </c>
      <c r="E72" s="618">
        <v>1.3148677810489999</v>
      </c>
      <c r="F72" s="616">
        <v>102.99999675575</v>
      </c>
      <c r="G72" s="617">
        <v>77.249997566811999</v>
      </c>
      <c r="H72" s="619">
        <v>11.78026</v>
      </c>
      <c r="I72" s="616">
        <v>114.09824</v>
      </c>
      <c r="J72" s="617">
        <v>36.848242433187004</v>
      </c>
      <c r="K72" s="620">
        <v>1.1077499378040001</v>
      </c>
    </row>
    <row r="73" spans="1:11" ht="14.4" customHeight="1" thickBot="1" x14ac:dyDescent="0.35">
      <c r="A73" s="636" t="s">
        <v>42</v>
      </c>
      <c r="B73" s="616">
        <v>2528.9628617049202</v>
      </c>
      <c r="C73" s="616">
        <v>2260.346</v>
      </c>
      <c r="D73" s="617">
        <v>-268.61686170491498</v>
      </c>
      <c r="E73" s="618">
        <v>0.89378378553000004</v>
      </c>
      <c r="F73" s="616">
        <v>2345.8707453236402</v>
      </c>
      <c r="G73" s="617">
        <v>1759.4030589927299</v>
      </c>
      <c r="H73" s="619">
        <v>137.398</v>
      </c>
      <c r="I73" s="616">
        <v>1689.338</v>
      </c>
      <c r="J73" s="617">
        <v>-70.065058992725994</v>
      </c>
      <c r="K73" s="620">
        <v>0.72013260038600002</v>
      </c>
    </row>
    <row r="74" spans="1:11" ht="14.4" customHeight="1" thickBot="1" x14ac:dyDescent="0.35">
      <c r="A74" s="637" t="s">
        <v>406</v>
      </c>
      <c r="B74" s="621">
        <v>2528.9628617049202</v>
      </c>
      <c r="C74" s="621">
        <v>2260.346</v>
      </c>
      <c r="D74" s="622">
        <v>-268.61686170491498</v>
      </c>
      <c r="E74" s="628">
        <v>0.89378378553000004</v>
      </c>
      <c r="F74" s="621">
        <v>2345.8707453236402</v>
      </c>
      <c r="G74" s="622">
        <v>1759.4030589927299</v>
      </c>
      <c r="H74" s="624">
        <v>137.398</v>
      </c>
      <c r="I74" s="621">
        <v>1689.338</v>
      </c>
      <c r="J74" s="622">
        <v>-70.065058992725994</v>
      </c>
      <c r="K74" s="629">
        <v>0.72013260038600002</v>
      </c>
    </row>
    <row r="75" spans="1:11" ht="14.4" customHeight="1" thickBot="1" x14ac:dyDescent="0.35">
      <c r="A75" s="638" t="s">
        <v>407</v>
      </c>
      <c r="B75" s="616">
        <v>948.76076816498505</v>
      </c>
      <c r="C75" s="616">
        <v>797.24</v>
      </c>
      <c r="D75" s="617">
        <v>-151.52076816498399</v>
      </c>
      <c r="E75" s="618">
        <v>0.84029612811800003</v>
      </c>
      <c r="F75" s="616">
        <v>818.87079342042796</v>
      </c>
      <c r="G75" s="617">
        <v>614.15309506532105</v>
      </c>
      <c r="H75" s="619">
        <v>67.478999999999999</v>
      </c>
      <c r="I75" s="616">
        <v>620.83799999999997</v>
      </c>
      <c r="J75" s="617">
        <v>6.6849049346790004</v>
      </c>
      <c r="K75" s="620">
        <v>0.75816356498199999</v>
      </c>
    </row>
    <row r="76" spans="1:11" ht="14.4" customHeight="1" thickBot="1" x14ac:dyDescent="0.35">
      <c r="A76" s="638" t="s">
        <v>408</v>
      </c>
      <c r="B76" s="616">
        <v>223.03145137249001</v>
      </c>
      <c r="C76" s="616">
        <v>204.08</v>
      </c>
      <c r="D76" s="617">
        <v>-18.951451372489998</v>
      </c>
      <c r="E76" s="618">
        <v>0.91502789738400003</v>
      </c>
      <c r="F76" s="616">
        <v>222.99999297604001</v>
      </c>
      <c r="G76" s="617">
        <v>167.24999473202999</v>
      </c>
      <c r="H76" s="619">
        <v>17.917000000000002</v>
      </c>
      <c r="I76" s="616">
        <v>152.83099999999999</v>
      </c>
      <c r="J76" s="617">
        <v>-14.418994732030001</v>
      </c>
      <c r="K76" s="620">
        <v>0.685340828761</v>
      </c>
    </row>
    <row r="77" spans="1:11" ht="14.4" customHeight="1" thickBot="1" x14ac:dyDescent="0.35">
      <c r="A77" s="638" t="s">
        <v>409</v>
      </c>
      <c r="B77" s="616">
        <v>1357.1706421674401</v>
      </c>
      <c r="C77" s="616">
        <v>1259.0260000000001</v>
      </c>
      <c r="D77" s="617">
        <v>-98.144642167439997</v>
      </c>
      <c r="E77" s="618">
        <v>0.92768437577499996</v>
      </c>
      <c r="F77" s="616">
        <v>1303.9999589271699</v>
      </c>
      <c r="G77" s="617">
        <v>977.999969195375</v>
      </c>
      <c r="H77" s="619">
        <v>52.002000000000002</v>
      </c>
      <c r="I77" s="616">
        <v>915.66899999999998</v>
      </c>
      <c r="J77" s="617">
        <v>-62.330969195374003</v>
      </c>
      <c r="K77" s="620">
        <v>0.702200175491</v>
      </c>
    </row>
    <row r="78" spans="1:11" ht="14.4" customHeight="1" thickBot="1" x14ac:dyDescent="0.35">
      <c r="A78" s="639" t="s">
        <v>410</v>
      </c>
      <c r="B78" s="621">
        <v>3101.6903095081402</v>
      </c>
      <c r="C78" s="621">
        <v>3682.30852</v>
      </c>
      <c r="D78" s="622">
        <v>580.61821049186301</v>
      </c>
      <c r="E78" s="628">
        <v>1.187194127251</v>
      </c>
      <c r="F78" s="621">
        <v>4863.1417225007399</v>
      </c>
      <c r="G78" s="622">
        <v>3647.3562918755601</v>
      </c>
      <c r="H78" s="624">
        <v>248.06509</v>
      </c>
      <c r="I78" s="621">
        <v>2573.15769</v>
      </c>
      <c r="J78" s="622">
        <v>-1074.1986018755599</v>
      </c>
      <c r="K78" s="629">
        <v>0.52911427156099999</v>
      </c>
    </row>
    <row r="79" spans="1:11" ht="14.4" customHeight="1" thickBot="1" x14ac:dyDescent="0.35">
      <c r="A79" s="636" t="s">
        <v>45</v>
      </c>
      <c r="B79" s="616">
        <v>772.41117210530399</v>
      </c>
      <c r="C79" s="616">
        <v>999.13800000000003</v>
      </c>
      <c r="D79" s="617">
        <v>226.72682789469599</v>
      </c>
      <c r="E79" s="618">
        <v>1.2935312642829999</v>
      </c>
      <c r="F79" s="616">
        <v>1941.39554766635</v>
      </c>
      <c r="G79" s="617">
        <v>1456.0466607497599</v>
      </c>
      <c r="H79" s="619">
        <v>26.29569</v>
      </c>
      <c r="I79" s="616">
        <v>590.90414000000101</v>
      </c>
      <c r="J79" s="617">
        <v>-865.142520749764</v>
      </c>
      <c r="K79" s="620">
        <v>0.30437081238300001</v>
      </c>
    </row>
    <row r="80" spans="1:11" ht="14.4" customHeight="1" thickBot="1" x14ac:dyDescent="0.35">
      <c r="A80" s="640" t="s">
        <v>411</v>
      </c>
      <c r="B80" s="616">
        <v>772.41117210530399</v>
      </c>
      <c r="C80" s="616">
        <v>999.13800000000003</v>
      </c>
      <c r="D80" s="617">
        <v>226.72682789469599</v>
      </c>
      <c r="E80" s="618">
        <v>1.2935312642829999</v>
      </c>
      <c r="F80" s="616">
        <v>1941.39554766635</v>
      </c>
      <c r="G80" s="617">
        <v>1456.0466607497599</v>
      </c>
      <c r="H80" s="619">
        <v>26.29569</v>
      </c>
      <c r="I80" s="616">
        <v>590.90414000000101</v>
      </c>
      <c r="J80" s="617">
        <v>-865.142520749764</v>
      </c>
      <c r="K80" s="620">
        <v>0.30437081238300001</v>
      </c>
    </row>
    <row r="81" spans="1:11" ht="14.4" customHeight="1" thickBot="1" x14ac:dyDescent="0.35">
      <c r="A81" s="638" t="s">
        <v>412</v>
      </c>
      <c r="B81" s="616">
        <v>468.46628561324502</v>
      </c>
      <c r="C81" s="616">
        <v>646.62401</v>
      </c>
      <c r="D81" s="617">
        <v>178.15772438675501</v>
      </c>
      <c r="E81" s="618">
        <v>1.3802999913930001</v>
      </c>
      <c r="F81" s="616">
        <v>676.57771524507996</v>
      </c>
      <c r="G81" s="617">
        <v>507.43328643381</v>
      </c>
      <c r="H81" s="619">
        <v>14.314399999999999</v>
      </c>
      <c r="I81" s="616">
        <v>367.01049</v>
      </c>
      <c r="J81" s="617">
        <v>-140.42279643380999</v>
      </c>
      <c r="K81" s="620">
        <v>0.54245134258799999</v>
      </c>
    </row>
    <row r="82" spans="1:11" ht="14.4" customHeight="1" thickBot="1" x14ac:dyDescent="0.35">
      <c r="A82" s="638" t="s">
        <v>413</v>
      </c>
      <c r="B82" s="616">
        <v>0</v>
      </c>
      <c r="C82" s="616">
        <v>1.6279999999999999</v>
      </c>
      <c r="D82" s="617">
        <v>1.6279999999999999</v>
      </c>
      <c r="E82" s="626" t="s">
        <v>336</v>
      </c>
      <c r="F82" s="616">
        <v>2.0836088104730002</v>
      </c>
      <c r="G82" s="617">
        <v>1.562706607855</v>
      </c>
      <c r="H82" s="619">
        <v>0</v>
      </c>
      <c r="I82" s="616">
        <v>0</v>
      </c>
      <c r="J82" s="617">
        <v>-1.562706607855</v>
      </c>
      <c r="K82" s="620">
        <v>0</v>
      </c>
    </row>
    <row r="83" spans="1:11" ht="14.4" customHeight="1" thickBot="1" x14ac:dyDescent="0.35">
      <c r="A83" s="638" t="s">
        <v>414</v>
      </c>
      <c r="B83" s="616">
        <v>27.749618607422999</v>
      </c>
      <c r="C83" s="616">
        <v>72.078209999999999</v>
      </c>
      <c r="D83" s="617">
        <v>44.328591392576001</v>
      </c>
      <c r="E83" s="618">
        <v>2.5974486719869998</v>
      </c>
      <c r="F83" s="616">
        <v>20.97390715945</v>
      </c>
      <c r="G83" s="617">
        <v>15.730430369586999</v>
      </c>
      <c r="H83" s="619">
        <v>0</v>
      </c>
      <c r="I83" s="616">
        <v>26.281320000000001</v>
      </c>
      <c r="J83" s="617">
        <v>10.550889630412</v>
      </c>
      <c r="K83" s="620">
        <v>1.2530483614800001</v>
      </c>
    </row>
    <row r="84" spans="1:11" ht="14.4" customHeight="1" thickBot="1" x14ac:dyDescent="0.35">
      <c r="A84" s="638" t="s">
        <v>415</v>
      </c>
      <c r="B84" s="616">
        <v>151.99974337787901</v>
      </c>
      <c r="C84" s="616">
        <v>178.13413</v>
      </c>
      <c r="D84" s="617">
        <v>26.134386622120999</v>
      </c>
      <c r="E84" s="618">
        <v>1.171937044374</v>
      </c>
      <c r="F84" s="616">
        <v>1146.99996387228</v>
      </c>
      <c r="G84" s="617">
        <v>860.24997290421197</v>
      </c>
      <c r="H84" s="619">
        <v>0</v>
      </c>
      <c r="I84" s="616">
        <v>106.631</v>
      </c>
      <c r="J84" s="617">
        <v>-753.618972904212</v>
      </c>
      <c r="K84" s="620">
        <v>9.2965129344000003E-2</v>
      </c>
    </row>
    <row r="85" spans="1:11" ht="14.4" customHeight="1" thickBot="1" x14ac:dyDescent="0.35">
      <c r="A85" s="638" t="s">
        <v>416</v>
      </c>
      <c r="B85" s="616">
        <v>124.195524506756</v>
      </c>
      <c r="C85" s="616">
        <v>100.67364999999999</v>
      </c>
      <c r="D85" s="617">
        <v>-23.521874506755001</v>
      </c>
      <c r="E85" s="618">
        <v>0.81060610194899996</v>
      </c>
      <c r="F85" s="616">
        <v>94.760352579065</v>
      </c>
      <c r="G85" s="617">
        <v>71.070264434299006</v>
      </c>
      <c r="H85" s="619">
        <v>11.98129</v>
      </c>
      <c r="I85" s="616">
        <v>90.98133</v>
      </c>
      <c r="J85" s="617">
        <v>19.9110655657</v>
      </c>
      <c r="K85" s="620">
        <v>0.96012021403199999</v>
      </c>
    </row>
    <row r="86" spans="1:11" ht="14.4" customHeight="1" thickBot="1" x14ac:dyDescent="0.35">
      <c r="A86" s="641" t="s">
        <v>46</v>
      </c>
      <c r="B86" s="621">
        <v>0</v>
      </c>
      <c r="C86" s="621">
        <v>30.853999999999999</v>
      </c>
      <c r="D86" s="622">
        <v>30.853999999999999</v>
      </c>
      <c r="E86" s="623" t="s">
        <v>336</v>
      </c>
      <c r="F86" s="621">
        <v>0</v>
      </c>
      <c r="G86" s="622">
        <v>0</v>
      </c>
      <c r="H86" s="624">
        <v>5.45</v>
      </c>
      <c r="I86" s="621">
        <v>41.462000000000003</v>
      </c>
      <c r="J86" s="622">
        <v>41.462000000000003</v>
      </c>
      <c r="K86" s="625" t="s">
        <v>336</v>
      </c>
    </row>
    <row r="87" spans="1:11" ht="14.4" customHeight="1" thickBot="1" x14ac:dyDescent="0.35">
      <c r="A87" s="637" t="s">
        <v>417</v>
      </c>
      <c r="B87" s="621">
        <v>0</v>
      </c>
      <c r="C87" s="621">
        <v>30.853999999999999</v>
      </c>
      <c r="D87" s="622">
        <v>30.853999999999999</v>
      </c>
      <c r="E87" s="623" t="s">
        <v>336</v>
      </c>
      <c r="F87" s="621">
        <v>0</v>
      </c>
      <c r="G87" s="622">
        <v>0</v>
      </c>
      <c r="H87" s="624">
        <v>5.45</v>
      </c>
      <c r="I87" s="621">
        <v>41.462000000000003</v>
      </c>
      <c r="J87" s="622">
        <v>41.462000000000003</v>
      </c>
      <c r="K87" s="625" t="s">
        <v>336</v>
      </c>
    </row>
    <row r="88" spans="1:11" ht="14.4" customHeight="1" thickBot="1" x14ac:dyDescent="0.35">
      <c r="A88" s="638" t="s">
        <v>418</v>
      </c>
      <c r="B88" s="616">
        <v>0</v>
      </c>
      <c r="C88" s="616">
        <v>13.269</v>
      </c>
      <c r="D88" s="617">
        <v>13.269</v>
      </c>
      <c r="E88" s="626" t="s">
        <v>336</v>
      </c>
      <c r="F88" s="616">
        <v>0</v>
      </c>
      <c r="G88" s="617">
        <v>0</v>
      </c>
      <c r="H88" s="619">
        <v>1.6</v>
      </c>
      <c r="I88" s="616">
        <v>21.056999999999999</v>
      </c>
      <c r="J88" s="617">
        <v>21.056999999999999</v>
      </c>
      <c r="K88" s="627" t="s">
        <v>336</v>
      </c>
    </row>
    <row r="89" spans="1:11" ht="14.4" customHeight="1" thickBot="1" x14ac:dyDescent="0.35">
      <c r="A89" s="638" t="s">
        <v>419</v>
      </c>
      <c r="B89" s="616">
        <v>0</v>
      </c>
      <c r="C89" s="616">
        <v>17.585000000000001</v>
      </c>
      <c r="D89" s="617">
        <v>17.585000000000001</v>
      </c>
      <c r="E89" s="626" t="s">
        <v>336</v>
      </c>
      <c r="F89" s="616">
        <v>0</v>
      </c>
      <c r="G89" s="617">
        <v>0</v>
      </c>
      <c r="H89" s="619">
        <v>3.85</v>
      </c>
      <c r="I89" s="616">
        <v>20.405000000000001</v>
      </c>
      <c r="J89" s="617">
        <v>20.405000000000001</v>
      </c>
      <c r="K89" s="627" t="s">
        <v>336</v>
      </c>
    </row>
    <row r="90" spans="1:11" ht="14.4" customHeight="1" thickBot="1" x14ac:dyDescent="0.35">
      <c r="A90" s="636" t="s">
        <v>47</v>
      </c>
      <c r="B90" s="616">
        <v>2329.2791374028302</v>
      </c>
      <c r="C90" s="616">
        <v>2652.3165199999999</v>
      </c>
      <c r="D90" s="617">
        <v>323.03738259716698</v>
      </c>
      <c r="E90" s="618">
        <v>1.1386855604420001</v>
      </c>
      <c r="F90" s="616">
        <v>2921.7461748343899</v>
      </c>
      <c r="G90" s="617">
        <v>2191.30963112579</v>
      </c>
      <c r="H90" s="619">
        <v>216.3194</v>
      </c>
      <c r="I90" s="616">
        <v>1940.7915499999999</v>
      </c>
      <c r="J90" s="617">
        <v>-250.518081125794</v>
      </c>
      <c r="K90" s="620">
        <v>0.66425741110400005</v>
      </c>
    </row>
    <row r="91" spans="1:11" ht="14.4" customHeight="1" thickBot="1" x14ac:dyDescent="0.35">
      <c r="A91" s="637" t="s">
        <v>420</v>
      </c>
      <c r="B91" s="621">
        <v>0.78740660723099998</v>
      </c>
      <c r="C91" s="621">
        <v>1.2440100000000001</v>
      </c>
      <c r="D91" s="622">
        <v>0.45660339276799999</v>
      </c>
      <c r="E91" s="628">
        <v>1.5798826026799999</v>
      </c>
      <c r="F91" s="621">
        <v>2.1058869542540002</v>
      </c>
      <c r="G91" s="622">
        <v>1.579415215691</v>
      </c>
      <c r="H91" s="624">
        <v>0</v>
      </c>
      <c r="I91" s="621">
        <v>0.89</v>
      </c>
      <c r="J91" s="622">
        <v>-0.68941521569099995</v>
      </c>
      <c r="K91" s="629">
        <v>0.42262477489599998</v>
      </c>
    </row>
    <row r="92" spans="1:11" ht="14.4" customHeight="1" thickBot="1" x14ac:dyDescent="0.35">
      <c r="A92" s="638" t="s">
        <v>421</v>
      </c>
      <c r="B92" s="616">
        <v>0.78740660723099998</v>
      </c>
      <c r="C92" s="616">
        <v>1.2440100000000001</v>
      </c>
      <c r="D92" s="617">
        <v>0.45660339276799999</v>
      </c>
      <c r="E92" s="618">
        <v>1.5798826026799999</v>
      </c>
      <c r="F92" s="616">
        <v>2.1058869542540002</v>
      </c>
      <c r="G92" s="617">
        <v>1.579415215691</v>
      </c>
      <c r="H92" s="619">
        <v>0</v>
      </c>
      <c r="I92" s="616">
        <v>0.89</v>
      </c>
      <c r="J92" s="617">
        <v>-0.68941521569099995</v>
      </c>
      <c r="K92" s="620">
        <v>0.42262477489599998</v>
      </c>
    </row>
    <row r="93" spans="1:11" ht="14.4" customHeight="1" thickBot="1" x14ac:dyDescent="0.35">
      <c r="A93" s="637" t="s">
        <v>422</v>
      </c>
      <c r="B93" s="621">
        <v>62.280564989722997</v>
      </c>
      <c r="C93" s="621">
        <v>64.314449999999994</v>
      </c>
      <c r="D93" s="622">
        <v>2.0338850102760002</v>
      </c>
      <c r="E93" s="628">
        <v>1.0326568169470001</v>
      </c>
      <c r="F93" s="621">
        <v>71.877646271502996</v>
      </c>
      <c r="G93" s="622">
        <v>53.908234703627002</v>
      </c>
      <c r="H93" s="624">
        <v>5.8975499999999998</v>
      </c>
      <c r="I93" s="621">
        <v>50.892769999999999</v>
      </c>
      <c r="J93" s="622">
        <v>-3.0154647036269999</v>
      </c>
      <c r="K93" s="629">
        <v>0.70804725307399996</v>
      </c>
    </row>
    <row r="94" spans="1:11" ht="14.4" customHeight="1" thickBot="1" x14ac:dyDescent="0.35">
      <c r="A94" s="638" t="s">
        <v>423</v>
      </c>
      <c r="B94" s="616">
        <v>12.749170460467001</v>
      </c>
      <c r="C94" s="616">
        <v>16.4924</v>
      </c>
      <c r="D94" s="617">
        <v>3.7432295395319999</v>
      </c>
      <c r="E94" s="618">
        <v>1.2936057331049999</v>
      </c>
      <c r="F94" s="616">
        <v>16.381071872275001</v>
      </c>
      <c r="G94" s="617">
        <v>12.285803904206</v>
      </c>
      <c r="H94" s="619">
        <v>1.4516</v>
      </c>
      <c r="I94" s="616">
        <v>12.335100000000001</v>
      </c>
      <c r="J94" s="617">
        <v>4.9296095792999997E-2</v>
      </c>
      <c r="K94" s="620">
        <v>0.75300933273299997</v>
      </c>
    </row>
    <row r="95" spans="1:11" ht="14.4" customHeight="1" thickBot="1" x14ac:dyDescent="0.35">
      <c r="A95" s="638" t="s">
        <v>424</v>
      </c>
      <c r="B95" s="616">
        <v>49.531394529255003</v>
      </c>
      <c r="C95" s="616">
        <v>47.822049999999997</v>
      </c>
      <c r="D95" s="617">
        <v>-1.709344529255</v>
      </c>
      <c r="E95" s="618">
        <v>0.96548967487100001</v>
      </c>
      <c r="F95" s="616">
        <v>55.496574399228003</v>
      </c>
      <c r="G95" s="617">
        <v>41.622430799420997</v>
      </c>
      <c r="H95" s="619">
        <v>4.4459499999999998</v>
      </c>
      <c r="I95" s="616">
        <v>38.557670000000002</v>
      </c>
      <c r="J95" s="617">
        <v>-3.0647607994210002</v>
      </c>
      <c r="K95" s="620">
        <v>0.69477567610900004</v>
      </c>
    </row>
    <row r="96" spans="1:11" ht="14.4" customHeight="1" thickBot="1" x14ac:dyDescent="0.35">
      <c r="A96" s="637" t="s">
        <v>425</v>
      </c>
      <c r="B96" s="621">
        <v>59.601226047631997</v>
      </c>
      <c r="C96" s="621">
        <v>62.525280000000002</v>
      </c>
      <c r="D96" s="622">
        <v>2.9240539523670002</v>
      </c>
      <c r="E96" s="628">
        <v>1.049060298693</v>
      </c>
      <c r="F96" s="621">
        <v>47.999998488114997</v>
      </c>
      <c r="G96" s="622">
        <v>35.999998866086003</v>
      </c>
      <c r="H96" s="624">
        <v>0</v>
      </c>
      <c r="I96" s="621">
        <v>45.747199999999999</v>
      </c>
      <c r="J96" s="622">
        <v>9.7472011339130002</v>
      </c>
      <c r="K96" s="629">
        <v>0.95306669668499999</v>
      </c>
    </row>
    <row r="97" spans="1:11" ht="14.4" customHeight="1" thickBot="1" x14ac:dyDescent="0.35">
      <c r="A97" s="638" t="s">
        <v>426</v>
      </c>
      <c r="B97" s="616">
        <v>32.834163601204999</v>
      </c>
      <c r="C97" s="616">
        <v>30.51</v>
      </c>
      <c r="D97" s="617">
        <v>-2.324163601205</v>
      </c>
      <c r="E97" s="618">
        <v>0.92921508129599995</v>
      </c>
      <c r="F97" s="616">
        <v>29.999999055071999</v>
      </c>
      <c r="G97" s="617">
        <v>22.499999291304</v>
      </c>
      <c r="H97" s="619">
        <v>0</v>
      </c>
      <c r="I97" s="616">
        <v>21.87</v>
      </c>
      <c r="J97" s="617">
        <v>-0.62999929130400001</v>
      </c>
      <c r="K97" s="620">
        <v>0.72900002296099997</v>
      </c>
    </row>
    <row r="98" spans="1:11" ht="14.4" customHeight="1" thickBot="1" x14ac:dyDescent="0.35">
      <c r="A98" s="638" t="s">
        <v>427</v>
      </c>
      <c r="B98" s="616">
        <v>26.767062446427001</v>
      </c>
      <c r="C98" s="616">
        <v>32.015279999999997</v>
      </c>
      <c r="D98" s="617">
        <v>5.2482175535720001</v>
      </c>
      <c r="E98" s="618">
        <v>1.1960699857920001</v>
      </c>
      <c r="F98" s="616">
        <v>17.999999433043001</v>
      </c>
      <c r="G98" s="617">
        <v>13.499999574782001</v>
      </c>
      <c r="H98" s="619">
        <v>0</v>
      </c>
      <c r="I98" s="616">
        <v>23.877199999999998</v>
      </c>
      <c r="J98" s="617">
        <v>10.377200425217</v>
      </c>
      <c r="K98" s="620">
        <v>1.326511152893</v>
      </c>
    </row>
    <row r="99" spans="1:11" ht="14.4" customHeight="1" thickBot="1" x14ac:dyDescent="0.35">
      <c r="A99" s="637" t="s">
        <v>428</v>
      </c>
      <c r="B99" s="621">
        <v>0</v>
      </c>
      <c r="C99" s="621">
        <v>0</v>
      </c>
      <c r="D99" s="622">
        <v>0</v>
      </c>
      <c r="E99" s="628">
        <v>1</v>
      </c>
      <c r="F99" s="621">
        <v>0</v>
      </c>
      <c r="G99" s="622">
        <v>0</v>
      </c>
      <c r="H99" s="624">
        <v>5.5</v>
      </c>
      <c r="I99" s="621">
        <v>5.5</v>
      </c>
      <c r="J99" s="622">
        <v>5.5</v>
      </c>
      <c r="K99" s="625" t="s">
        <v>373</v>
      </c>
    </row>
    <row r="100" spans="1:11" ht="14.4" customHeight="1" thickBot="1" x14ac:dyDescent="0.35">
      <c r="A100" s="638" t="s">
        <v>429</v>
      </c>
      <c r="B100" s="616">
        <v>0</v>
      </c>
      <c r="C100" s="616">
        <v>0</v>
      </c>
      <c r="D100" s="617">
        <v>0</v>
      </c>
      <c r="E100" s="618">
        <v>1</v>
      </c>
      <c r="F100" s="616">
        <v>0</v>
      </c>
      <c r="G100" s="617">
        <v>0</v>
      </c>
      <c r="H100" s="619">
        <v>5.5</v>
      </c>
      <c r="I100" s="616">
        <v>5.5</v>
      </c>
      <c r="J100" s="617">
        <v>5.5</v>
      </c>
      <c r="K100" s="627" t="s">
        <v>373</v>
      </c>
    </row>
    <row r="101" spans="1:11" ht="14.4" customHeight="1" thickBot="1" x14ac:dyDescent="0.35">
      <c r="A101" s="637" t="s">
        <v>430</v>
      </c>
      <c r="B101" s="621">
        <v>1258.64497272935</v>
      </c>
      <c r="C101" s="621">
        <v>1430.3122000000001</v>
      </c>
      <c r="D101" s="622">
        <v>171.667227270647</v>
      </c>
      <c r="E101" s="628">
        <v>1.1363905080379999</v>
      </c>
      <c r="F101" s="621">
        <v>1508.0786748119799</v>
      </c>
      <c r="G101" s="622">
        <v>1131.0590061089799</v>
      </c>
      <c r="H101" s="624">
        <v>154.17209</v>
      </c>
      <c r="I101" s="621">
        <v>1069.76701</v>
      </c>
      <c r="J101" s="622">
        <v>-61.291996108983</v>
      </c>
      <c r="K101" s="629">
        <v>0.70935756062800004</v>
      </c>
    </row>
    <row r="102" spans="1:11" ht="14.4" customHeight="1" thickBot="1" x14ac:dyDescent="0.35">
      <c r="A102" s="638" t="s">
        <v>431</v>
      </c>
      <c r="B102" s="616">
        <v>983.21469377995697</v>
      </c>
      <c r="C102" s="616">
        <v>1125.86267</v>
      </c>
      <c r="D102" s="617">
        <v>142.64797622004301</v>
      </c>
      <c r="E102" s="618">
        <v>1.1450832428790001</v>
      </c>
      <c r="F102" s="616">
        <v>1203.1110625144399</v>
      </c>
      <c r="G102" s="617">
        <v>902.33329688582899</v>
      </c>
      <c r="H102" s="619">
        <v>94.536180000000002</v>
      </c>
      <c r="I102" s="616">
        <v>823.32156999999995</v>
      </c>
      <c r="J102" s="617">
        <v>-79.011726885827997</v>
      </c>
      <c r="K102" s="620">
        <v>0.68432715453399995</v>
      </c>
    </row>
    <row r="103" spans="1:11" ht="14.4" customHeight="1" thickBot="1" x14ac:dyDescent="0.35">
      <c r="A103" s="638" t="s">
        <v>432</v>
      </c>
      <c r="B103" s="616">
        <v>0</v>
      </c>
      <c r="C103" s="616">
        <v>11.519</v>
      </c>
      <c r="D103" s="617">
        <v>11.519</v>
      </c>
      <c r="E103" s="626" t="s">
        <v>373</v>
      </c>
      <c r="F103" s="616">
        <v>11.806146609919001</v>
      </c>
      <c r="G103" s="617">
        <v>8.8546099574389991</v>
      </c>
      <c r="H103" s="619">
        <v>0</v>
      </c>
      <c r="I103" s="616">
        <v>0</v>
      </c>
      <c r="J103" s="617">
        <v>-8.8546099574389991</v>
      </c>
      <c r="K103" s="620">
        <v>0</v>
      </c>
    </row>
    <row r="104" spans="1:11" ht="14.4" customHeight="1" thickBot="1" x14ac:dyDescent="0.35">
      <c r="A104" s="638" t="s">
        <v>433</v>
      </c>
      <c r="B104" s="616">
        <v>275.43027894939701</v>
      </c>
      <c r="C104" s="616">
        <v>292.93052999999998</v>
      </c>
      <c r="D104" s="617">
        <v>17.500251050603001</v>
      </c>
      <c r="E104" s="618">
        <v>1.063537861985</v>
      </c>
      <c r="F104" s="616">
        <v>293.16146568762099</v>
      </c>
      <c r="G104" s="617">
        <v>219.871099265716</v>
      </c>
      <c r="H104" s="619">
        <v>60.635910000000003</v>
      </c>
      <c r="I104" s="616">
        <v>246.44543999999999</v>
      </c>
      <c r="J104" s="617">
        <v>26.574340734284</v>
      </c>
      <c r="K104" s="620">
        <v>0.84064745488199999</v>
      </c>
    </row>
    <row r="105" spans="1:11" ht="14.4" customHeight="1" thickBot="1" x14ac:dyDescent="0.35">
      <c r="A105" s="637" t="s">
        <v>434</v>
      </c>
      <c r="B105" s="621">
        <v>947.96496702889306</v>
      </c>
      <c r="C105" s="621">
        <v>1090.31628</v>
      </c>
      <c r="D105" s="622">
        <v>142.351312971108</v>
      </c>
      <c r="E105" s="628">
        <v>1.150165162133</v>
      </c>
      <c r="F105" s="621">
        <v>1291.68396830854</v>
      </c>
      <c r="G105" s="622">
        <v>968.76297623140499</v>
      </c>
      <c r="H105" s="624">
        <v>50.749760000000002</v>
      </c>
      <c r="I105" s="621">
        <v>767.99456999999995</v>
      </c>
      <c r="J105" s="622">
        <v>-200.76840623140501</v>
      </c>
      <c r="K105" s="629">
        <v>0.59456847715200001</v>
      </c>
    </row>
    <row r="106" spans="1:11" ht="14.4" customHeight="1" thickBot="1" x14ac:dyDescent="0.35">
      <c r="A106" s="638" t="s">
        <v>435</v>
      </c>
      <c r="B106" s="616">
        <v>0.34894762467599999</v>
      </c>
      <c r="C106" s="616">
        <v>53.798900000000003</v>
      </c>
      <c r="D106" s="617">
        <v>53.449952375323001</v>
      </c>
      <c r="E106" s="618">
        <v>154.17471332535899</v>
      </c>
      <c r="F106" s="616">
        <v>0</v>
      </c>
      <c r="G106" s="617">
        <v>0</v>
      </c>
      <c r="H106" s="619">
        <v>0</v>
      </c>
      <c r="I106" s="616">
        <v>0.34</v>
      </c>
      <c r="J106" s="617">
        <v>0.34</v>
      </c>
      <c r="K106" s="627" t="s">
        <v>373</v>
      </c>
    </row>
    <row r="107" spans="1:11" ht="14.4" customHeight="1" thickBot="1" x14ac:dyDescent="0.35">
      <c r="A107" s="638" t="s">
        <v>436</v>
      </c>
      <c r="B107" s="616">
        <v>340.48366699077201</v>
      </c>
      <c r="C107" s="616">
        <v>505.05712</v>
      </c>
      <c r="D107" s="617">
        <v>164.57345300922901</v>
      </c>
      <c r="E107" s="618">
        <v>1.4833519753340001</v>
      </c>
      <c r="F107" s="616">
        <v>534.02959550629805</v>
      </c>
      <c r="G107" s="617">
        <v>400.522196629723</v>
      </c>
      <c r="H107" s="619">
        <v>32.809820000000002</v>
      </c>
      <c r="I107" s="616">
        <v>369.18806000000001</v>
      </c>
      <c r="J107" s="617">
        <v>-31.334136629723002</v>
      </c>
      <c r="K107" s="620">
        <v>0.69132509341500004</v>
      </c>
    </row>
    <row r="108" spans="1:11" ht="14.4" customHeight="1" thickBot="1" x14ac:dyDescent="0.35">
      <c r="A108" s="638" t="s">
        <v>437</v>
      </c>
      <c r="B108" s="616">
        <v>17.006195084590001</v>
      </c>
      <c r="C108" s="616">
        <v>19.2333</v>
      </c>
      <c r="D108" s="617">
        <v>2.2271049154089999</v>
      </c>
      <c r="E108" s="618">
        <v>1.1309584480429999</v>
      </c>
      <c r="F108" s="616">
        <v>18.864119880844001</v>
      </c>
      <c r="G108" s="617">
        <v>14.148089910633001</v>
      </c>
      <c r="H108" s="619">
        <v>0</v>
      </c>
      <c r="I108" s="616">
        <v>17.8873</v>
      </c>
      <c r="J108" s="617">
        <v>3.7392100893659999</v>
      </c>
      <c r="K108" s="620">
        <v>0.94821810468599999</v>
      </c>
    </row>
    <row r="109" spans="1:11" ht="14.4" customHeight="1" thickBot="1" x14ac:dyDescent="0.35">
      <c r="A109" s="638" t="s">
        <v>438</v>
      </c>
      <c r="B109" s="616">
        <v>1.09741733958</v>
      </c>
      <c r="C109" s="616">
        <v>5.6143999999999998</v>
      </c>
      <c r="D109" s="617">
        <v>4.516982660419</v>
      </c>
      <c r="E109" s="618">
        <v>5.1160117464020001</v>
      </c>
      <c r="F109" s="616">
        <v>6.1385620867870001</v>
      </c>
      <c r="G109" s="617">
        <v>4.6039215650900003</v>
      </c>
      <c r="H109" s="619">
        <v>0</v>
      </c>
      <c r="I109" s="616">
        <v>1.1616</v>
      </c>
      <c r="J109" s="617">
        <v>-3.4423215650899999</v>
      </c>
      <c r="K109" s="620">
        <v>0.18922998310899999</v>
      </c>
    </row>
    <row r="110" spans="1:11" ht="14.4" customHeight="1" thickBot="1" x14ac:dyDescent="0.35">
      <c r="A110" s="638" t="s">
        <v>439</v>
      </c>
      <c r="B110" s="616">
        <v>589.02873998927396</v>
      </c>
      <c r="C110" s="616">
        <v>506.61255999999997</v>
      </c>
      <c r="D110" s="617">
        <v>-82.416179989273999</v>
      </c>
      <c r="E110" s="618">
        <v>0.86008122457500003</v>
      </c>
      <c r="F110" s="616">
        <v>732.65169083461001</v>
      </c>
      <c r="G110" s="617">
        <v>549.48876812595802</v>
      </c>
      <c r="H110" s="619">
        <v>17.93994</v>
      </c>
      <c r="I110" s="616">
        <v>379.41761000000002</v>
      </c>
      <c r="J110" s="617">
        <v>-170.07115812595799</v>
      </c>
      <c r="K110" s="620">
        <v>0.51786901572199995</v>
      </c>
    </row>
    <row r="111" spans="1:11" ht="14.4" customHeight="1" thickBot="1" x14ac:dyDescent="0.35">
      <c r="A111" s="637" t="s">
        <v>440</v>
      </c>
      <c r="B111" s="621">
        <v>0</v>
      </c>
      <c r="C111" s="621">
        <v>3.6042999999999998</v>
      </c>
      <c r="D111" s="622">
        <v>3.6042999999999998</v>
      </c>
      <c r="E111" s="623" t="s">
        <v>373</v>
      </c>
      <c r="F111" s="621">
        <v>0</v>
      </c>
      <c r="G111" s="622">
        <v>0</v>
      </c>
      <c r="H111" s="624">
        <v>0</v>
      </c>
      <c r="I111" s="621">
        <v>0</v>
      </c>
      <c r="J111" s="622">
        <v>0</v>
      </c>
      <c r="K111" s="625" t="s">
        <v>336</v>
      </c>
    </row>
    <row r="112" spans="1:11" ht="14.4" customHeight="1" thickBot="1" x14ac:dyDescent="0.35">
      <c r="A112" s="638" t="s">
        <v>441</v>
      </c>
      <c r="B112" s="616">
        <v>0</v>
      </c>
      <c r="C112" s="616">
        <v>3.3879999999999999</v>
      </c>
      <c r="D112" s="617">
        <v>3.3879999999999999</v>
      </c>
      <c r="E112" s="626" t="s">
        <v>373</v>
      </c>
      <c r="F112" s="616">
        <v>0</v>
      </c>
      <c r="G112" s="617">
        <v>0</v>
      </c>
      <c r="H112" s="619">
        <v>0</v>
      </c>
      <c r="I112" s="616">
        <v>0</v>
      </c>
      <c r="J112" s="617">
        <v>0</v>
      </c>
      <c r="K112" s="627" t="s">
        <v>336</v>
      </c>
    </row>
    <row r="113" spans="1:11" ht="14.4" customHeight="1" thickBot="1" x14ac:dyDescent="0.35">
      <c r="A113" s="638" t="s">
        <v>442</v>
      </c>
      <c r="B113" s="616">
        <v>0</v>
      </c>
      <c r="C113" s="616">
        <v>0.21629999999999999</v>
      </c>
      <c r="D113" s="617">
        <v>0.21629999999999999</v>
      </c>
      <c r="E113" s="626" t="s">
        <v>373</v>
      </c>
      <c r="F113" s="616">
        <v>0</v>
      </c>
      <c r="G113" s="617">
        <v>0</v>
      </c>
      <c r="H113" s="619">
        <v>0</v>
      </c>
      <c r="I113" s="616">
        <v>0</v>
      </c>
      <c r="J113" s="617">
        <v>0</v>
      </c>
      <c r="K113" s="627" t="s">
        <v>336</v>
      </c>
    </row>
    <row r="114" spans="1:11" ht="14.4" customHeight="1" thickBot="1" x14ac:dyDescent="0.35">
      <c r="A114" s="635" t="s">
        <v>48</v>
      </c>
      <c r="B114" s="616">
        <v>49757.2461881731</v>
      </c>
      <c r="C114" s="616">
        <v>53266.519639999999</v>
      </c>
      <c r="D114" s="617">
        <v>3509.2734518268899</v>
      </c>
      <c r="E114" s="618">
        <v>1.070527887306</v>
      </c>
      <c r="F114" s="616">
        <v>51414.998380552097</v>
      </c>
      <c r="G114" s="617">
        <v>38561.2487854141</v>
      </c>
      <c r="H114" s="619">
        <v>4510.1974399999999</v>
      </c>
      <c r="I114" s="616">
        <v>41799.493340000001</v>
      </c>
      <c r="J114" s="617">
        <v>3238.24455458593</v>
      </c>
      <c r="K114" s="620">
        <v>0.81298248870099998</v>
      </c>
    </row>
    <row r="115" spans="1:11" ht="14.4" customHeight="1" thickBot="1" x14ac:dyDescent="0.35">
      <c r="A115" s="641" t="s">
        <v>443</v>
      </c>
      <c r="B115" s="621">
        <v>36885.999999999302</v>
      </c>
      <c r="C115" s="621">
        <v>39801.303</v>
      </c>
      <c r="D115" s="622">
        <v>2915.3030000006802</v>
      </c>
      <c r="E115" s="628">
        <v>1.079035487718</v>
      </c>
      <c r="F115" s="621">
        <v>38116.998799406902</v>
      </c>
      <c r="G115" s="622">
        <v>28587.7490995552</v>
      </c>
      <c r="H115" s="624">
        <v>3363.7060000000001</v>
      </c>
      <c r="I115" s="621">
        <v>31000.981</v>
      </c>
      <c r="J115" s="622">
        <v>2413.23190044485</v>
      </c>
      <c r="K115" s="629">
        <v>0.81331117287400001</v>
      </c>
    </row>
    <row r="116" spans="1:11" ht="14.4" customHeight="1" thickBot="1" x14ac:dyDescent="0.35">
      <c r="A116" s="637" t="s">
        <v>444</v>
      </c>
      <c r="B116" s="621">
        <v>36765.999999999302</v>
      </c>
      <c r="C116" s="621">
        <v>39748.212</v>
      </c>
      <c r="D116" s="622">
        <v>2982.2120000006798</v>
      </c>
      <c r="E116" s="628">
        <v>1.0811133112110001</v>
      </c>
      <c r="F116" s="621">
        <v>37998.998803123599</v>
      </c>
      <c r="G116" s="622">
        <v>28499.249102342699</v>
      </c>
      <c r="H116" s="624">
        <v>3362.8629999999998</v>
      </c>
      <c r="I116" s="621">
        <v>30938.312999999998</v>
      </c>
      <c r="J116" s="622">
        <v>2439.06389765731</v>
      </c>
      <c r="K116" s="629">
        <v>0.81418758321200002</v>
      </c>
    </row>
    <row r="117" spans="1:11" ht="14.4" customHeight="1" thickBot="1" x14ac:dyDescent="0.35">
      <c r="A117" s="638" t="s">
        <v>445</v>
      </c>
      <c r="B117" s="616">
        <v>36765.999999999302</v>
      </c>
      <c r="C117" s="616">
        <v>39748.212</v>
      </c>
      <c r="D117" s="617">
        <v>2982.2120000006798</v>
      </c>
      <c r="E117" s="618">
        <v>1.0811133112110001</v>
      </c>
      <c r="F117" s="616">
        <v>37998.998803123599</v>
      </c>
      <c r="G117" s="617">
        <v>28499.249102342699</v>
      </c>
      <c r="H117" s="619">
        <v>3362.8629999999998</v>
      </c>
      <c r="I117" s="616">
        <v>30938.312999999998</v>
      </c>
      <c r="J117" s="617">
        <v>2439.06389765731</v>
      </c>
      <c r="K117" s="620">
        <v>0.81418758321200002</v>
      </c>
    </row>
    <row r="118" spans="1:11" ht="14.4" customHeight="1" thickBot="1" x14ac:dyDescent="0.35">
      <c r="A118" s="637" t="s">
        <v>446</v>
      </c>
      <c r="B118" s="621">
        <v>119.999999999998</v>
      </c>
      <c r="C118" s="621">
        <v>53.091000000000001</v>
      </c>
      <c r="D118" s="622">
        <v>-66.908999999996993</v>
      </c>
      <c r="E118" s="628">
        <v>0.44242500000000001</v>
      </c>
      <c r="F118" s="621">
        <v>117.99999628328599</v>
      </c>
      <c r="G118" s="622">
        <v>88.499997212463995</v>
      </c>
      <c r="H118" s="624">
        <v>0.84299999999999997</v>
      </c>
      <c r="I118" s="621">
        <v>62.667999999999999</v>
      </c>
      <c r="J118" s="622">
        <v>-25.831997212464</v>
      </c>
      <c r="K118" s="629">
        <v>0.53108476249000003</v>
      </c>
    </row>
    <row r="119" spans="1:11" ht="14.4" customHeight="1" thickBot="1" x14ac:dyDescent="0.35">
      <c r="A119" s="638" t="s">
        <v>447</v>
      </c>
      <c r="B119" s="616">
        <v>119.999999999998</v>
      </c>
      <c r="C119" s="616">
        <v>53.091000000000001</v>
      </c>
      <c r="D119" s="617">
        <v>-66.908999999996993</v>
      </c>
      <c r="E119" s="618">
        <v>0.44242500000000001</v>
      </c>
      <c r="F119" s="616">
        <v>117.99999628328599</v>
      </c>
      <c r="G119" s="617">
        <v>88.499997212463995</v>
      </c>
      <c r="H119" s="619">
        <v>0.84299999999999997</v>
      </c>
      <c r="I119" s="616">
        <v>62.667999999999999</v>
      </c>
      <c r="J119" s="617">
        <v>-25.831997212464</v>
      </c>
      <c r="K119" s="620">
        <v>0.53108476249000003</v>
      </c>
    </row>
    <row r="120" spans="1:11" ht="14.4" customHeight="1" thickBot="1" x14ac:dyDescent="0.35">
      <c r="A120" s="636" t="s">
        <v>448</v>
      </c>
      <c r="B120" s="616">
        <v>12503.2461881738</v>
      </c>
      <c r="C120" s="616">
        <v>13067.05579</v>
      </c>
      <c r="D120" s="617">
        <v>563.80960182620004</v>
      </c>
      <c r="E120" s="618">
        <v>1.0450930577019999</v>
      </c>
      <c r="F120" s="616">
        <v>12918.999593082801</v>
      </c>
      <c r="G120" s="617">
        <v>9689.2496948121097</v>
      </c>
      <c r="H120" s="619">
        <v>1112.85635</v>
      </c>
      <c r="I120" s="616">
        <v>10488.501050000001</v>
      </c>
      <c r="J120" s="617">
        <v>799.251355187895</v>
      </c>
      <c r="K120" s="620">
        <v>0.81186635036400001</v>
      </c>
    </row>
    <row r="121" spans="1:11" ht="14.4" customHeight="1" thickBot="1" x14ac:dyDescent="0.35">
      <c r="A121" s="637" t="s">
        <v>449</v>
      </c>
      <c r="B121" s="621">
        <v>3310.24618817399</v>
      </c>
      <c r="C121" s="621">
        <v>3577.3505500000001</v>
      </c>
      <c r="D121" s="622">
        <v>267.10436182601097</v>
      </c>
      <c r="E121" s="628">
        <v>1.0806901803190001</v>
      </c>
      <c r="F121" s="621">
        <v>3418.9998923097901</v>
      </c>
      <c r="G121" s="622">
        <v>2564.2499192323398</v>
      </c>
      <c r="H121" s="624">
        <v>302.66323</v>
      </c>
      <c r="I121" s="621">
        <v>2784.4454300000002</v>
      </c>
      <c r="J121" s="622">
        <v>220.19551076766101</v>
      </c>
      <c r="K121" s="629">
        <v>0.81440348572700005</v>
      </c>
    </row>
    <row r="122" spans="1:11" ht="14.4" customHeight="1" thickBot="1" x14ac:dyDescent="0.35">
      <c r="A122" s="638" t="s">
        <v>450</v>
      </c>
      <c r="B122" s="616">
        <v>3310.24618817399</v>
      </c>
      <c r="C122" s="616">
        <v>3577.3505500000001</v>
      </c>
      <c r="D122" s="617">
        <v>267.10436182601097</v>
      </c>
      <c r="E122" s="618">
        <v>1.0806901803190001</v>
      </c>
      <c r="F122" s="616">
        <v>3418.9998923097901</v>
      </c>
      <c r="G122" s="617">
        <v>2564.2499192323398</v>
      </c>
      <c r="H122" s="619">
        <v>302.66323</v>
      </c>
      <c r="I122" s="616">
        <v>2784.4454300000002</v>
      </c>
      <c r="J122" s="617">
        <v>220.19551076766101</v>
      </c>
      <c r="K122" s="620">
        <v>0.81440348572700005</v>
      </c>
    </row>
    <row r="123" spans="1:11" ht="14.4" customHeight="1" thickBot="1" x14ac:dyDescent="0.35">
      <c r="A123" s="637" t="s">
        <v>451</v>
      </c>
      <c r="B123" s="621">
        <v>9192.9999999998108</v>
      </c>
      <c r="C123" s="621">
        <v>9489.7052399999993</v>
      </c>
      <c r="D123" s="622">
        <v>296.70524000018997</v>
      </c>
      <c r="E123" s="628">
        <v>1.032275126726</v>
      </c>
      <c r="F123" s="621">
        <v>9499.9997007730199</v>
      </c>
      <c r="G123" s="622">
        <v>7124.9997755797704</v>
      </c>
      <c r="H123" s="624">
        <v>810.19312000000002</v>
      </c>
      <c r="I123" s="621">
        <v>7704.0556200000001</v>
      </c>
      <c r="J123" s="622">
        <v>579.05584442023303</v>
      </c>
      <c r="K123" s="629">
        <v>0.81095324869999996</v>
      </c>
    </row>
    <row r="124" spans="1:11" ht="14.4" customHeight="1" thickBot="1" x14ac:dyDescent="0.35">
      <c r="A124" s="638" t="s">
        <v>452</v>
      </c>
      <c r="B124" s="616">
        <v>9192.9999999998108</v>
      </c>
      <c r="C124" s="616">
        <v>9489.7052399999993</v>
      </c>
      <c r="D124" s="617">
        <v>296.70524000018997</v>
      </c>
      <c r="E124" s="618">
        <v>1.032275126726</v>
      </c>
      <c r="F124" s="616">
        <v>9499.9997007730199</v>
      </c>
      <c r="G124" s="617">
        <v>7124.9997755797704</v>
      </c>
      <c r="H124" s="619">
        <v>810.19312000000002</v>
      </c>
      <c r="I124" s="616">
        <v>7704.0556200000001</v>
      </c>
      <c r="J124" s="617">
        <v>579.05584442023303</v>
      </c>
      <c r="K124" s="620">
        <v>0.81095324869999996</v>
      </c>
    </row>
    <row r="125" spans="1:11" ht="14.4" customHeight="1" thickBot="1" x14ac:dyDescent="0.35">
      <c r="A125" s="636" t="s">
        <v>453</v>
      </c>
      <c r="B125" s="616">
        <v>367.99999999999301</v>
      </c>
      <c r="C125" s="616">
        <v>398.16084999999998</v>
      </c>
      <c r="D125" s="617">
        <v>30.160850000006999</v>
      </c>
      <c r="E125" s="618">
        <v>1.081958831521</v>
      </c>
      <c r="F125" s="616">
        <v>378.99998806241803</v>
      </c>
      <c r="G125" s="617">
        <v>284.24999104681399</v>
      </c>
      <c r="H125" s="619">
        <v>33.635089999999998</v>
      </c>
      <c r="I125" s="616">
        <v>310.01128999999997</v>
      </c>
      <c r="J125" s="617">
        <v>25.761298953185999</v>
      </c>
      <c r="K125" s="620">
        <v>0.81797176718800002</v>
      </c>
    </row>
    <row r="126" spans="1:11" ht="14.4" customHeight="1" thickBot="1" x14ac:dyDescent="0.35">
      <c r="A126" s="637" t="s">
        <v>454</v>
      </c>
      <c r="B126" s="621">
        <v>367.99999999999301</v>
      </c>
      <c r="C126" s="621">
        <v>398.16084999999998</v>
      </c>
      <c r="D126" s="622">
        <v>30.160850000006999</v>
      </c>
      <c r="E126" s="628">
        <v>1.081958831521</v>
      </c>
      <c r="F126" s="621">
        <v>378.99998806241803</v>
      </c>
      <c r="G126" s="622">
        <v>284.24999104681399</v>
      </c>
      <c r="H126" s="624">
        <v>33.635089999999998</v>
      </c>
      <c r="I126" s="621">
        <v>310.01128999999997</v>
      </c>
      <c r="J126" s="622">
        <v>25.761298953185999</v>
      </c>
      <c r="K126" s="629">
        <v>0.81797176718800002</v>
      </c>
    </row>
    <row r="127" spans="1:11" ht="14.4" customHeight="1" thickBot="1" x14ac:dyDescent="0.35">
      <c r="A127" s="638" t="s">
        <v>455</v>
      </c>
      <c r="B127" s="616">
        <v>367.99999999999301</v>
      </c>
      <c r="C127" s="616">
        <v>398.16084999999998</v>
      </c>
      <c r="D127" s="617">
        <v>30.160850000006999</v>
      </c>
      <c r="E127" s="618">
        <v>1.081958831521</v>
      </c>
      <c r="F127" s="616">
        <v>378.99998806241803</v>
      </c>
      <c r="G127" s="617">
        <v>284.24999104681399</v>
      </c>
      <c r="H127" s="619">
        <v>33.635089999999998</v>
      </c>
      <c r="I127" s="616">
        <v>310.01128999999997</v>
      </c>
      <c r="J127" s="617">
        <v>25.761298953185999</v>
      </c>
      <c r="K127" s="620">
        <v>0.81797176718800002</v>
      </c>
    </row>
    <row r="128" spans="1:11" ht="14.4" customHeight="1" thickBot="1" x14ac:dyDescent="0.35">
      <c r="A128" s="635" t="s">
        <v>456</v>
      </c>
      <c r="B128" s="616">
        <v>0</v>
      </c>
      <c r="C128" s="616">
        <v>48.681069999999998</v>
      </c>
      <c r="D128" s="617">
        <v>48.681069999999998</v>
      </c>
      <c r="E128" s="626" t="s">
        <v>336</v>
      </c>
      <c r="F128" s="616">
        <v>0</v>
      </c>
      <c r="G128" s="617">
        <v>0</v>
      </c>
      <c r="H128" s="619">
        <v>0.30599999999999999</v>
      </c>
      <c r="I128" s="616">
        <v>59.281750000000002</v>
      </c>
      <c r="J128" s="617">
        <v>59.281750000000002</v>
      </c>
      <c r="K128" s="627" t="s">
        <v>336</v>
      </c>
    </row>
    <row r="129" spans="1:11" ht="14.4" customHeight="1" thickBot="1" x14ac:dyDescent="0.35">
      <c r="A129" s="636" t="s">
        <v>457</v>
      </c>
      <c r="B129" s="616">
        <v>0</v>
      </c>
      <c r="C129" s="616">
        <v>1.5309999999999999</v>
      </c>
      <c r="D129" s="617">
        <v>1.5309999999999999</v>
      </c>
      <c r="E129" s="626" t="s">
        <v>336</v>
      </c>
      <c r="F129" s="616">
        <v>0</v>
      </c>
      <c r="G129" s="617">
        <v>0</v>
      </c>
      <c r="H129" s="619">
        <v>0</v>
      </c>
      <c r="I129" s="616">
        <v>0</v>
      </c>
      <c r="J129" s="617">
        <v>0</v>
      </c>
      <c r="K129" s="627" t="s">
        <v>336</v>
      </c>
    </row>
    <row r="130" spans="1:11" ht="14.4" customHeight="1" thickBot="1" x14ac:dyDescent="0.35">
      <c r="A130" s="637" t="s">
        <v>458</v>
      </c>
      <c r="B130" s="621">
        <v>0</v>
      </c>
      <c r="C130" s="621">
        <v>1.5309999999999999</v>
      </c>
      <c r="D130" s="622">
        <v>1.5309999999999999</v>
      </c>
      <c r="E130" s="623" t="s">
        <v>336</v>
      </c>
      <c r="F130" s="621">
        <v>0</v>
      </c>
      <c r="G130" s="622">
        <v>0</v>
      </c>
      <c r="H130" s="624">
        <v>0</v>
      </c>
      <c r="I130" s="621">
        <v>0</v>
      </c>
      <c r="J130" s="622">
        <v>0</v>
      </c>
      <c r="K130" s="625" t="s">
        <v>336</v>
      </c>
    </row>
    <row r="131" spans="1:11" ht="14.4" customHeight="1" thickBot="1" x14ac:dyDescent="0.35">
      <c r="A131" s="638" t="s">
        <v>459</v>
      </c>
      <c r="B131" s="616">
        <v>0</v>
      </c>
      <c r="C131" s="616">
        <v>1.5309999999999999</v>
      </c>
      <c r="D131" s="617">
        <v>1.5309999999999999</v>
      </c>
      <c r="E131" s="626" t="s">
        <v>336</v>
      </c>
      <c r="F131" s="616">
        <v>0</v>
      </c>
      <c r="G131" s="617">
        <v>0</v>
      </c>
      <c r="H131" s="619">
        <v>0</v>
      </c>
      <c r="I131" s="616">
        <v>0</v>
      </c>
      <c r="J131" s="617">
        <v>0</v>
      </c>
      <c r="K131" s="627" t="s">
        <v>336</v>
      </c>
    </row>
    <row r="132" spans="1:11" ht="14.4" customHeight="1" thickBot="1" x14ac:dyDescent="0.35">
      <c r="A132" s="636" t="s">
        <v>460</v>
      </c>
      <c r="B132" s="616">
        <v>0</v>
      </c>
      <c r="C132" s="616">
        <v>47.150069999999999</v>
      </c>
      <c r="D132" s="617">
        <v>47.150069999999999</v>
      </c>
      <c r="E132" s="626" t="s">
        <v>336</v>
      </c>
      <c r="F132" s="616">
        <v>0</v>
      </c>
      <c r="G132" s="617">
        <v>0</v>
      </c>
      <c r="H132" s="619">
        <v>0.30599999999999999</v>
      </c>
      <c r="I132" s="616">
        <v>59.281750000000002</v>
      </c>
      <c r="J132" s="617">
        <v>59.281750000000002</v>
      </c>
      <c r="K132" s="627" t="s">
        <v>336</v>
      </c>
    </row>
    <row r="133" spans="1:11" ht="14.4" customHeight="1" thickBot="1" x14ac:dyDescent="0.35">
      <c r="A133" s="637" t="s">
        <v>461</v>
      </c>
      <c r="B133" s="621">
        <v>0</v>
      </c>
      <c r="C133" s="621">
        <v>62.182519999999997</v>
      </c>
      <c r="D133" s="622">
        <v>62.182519999999997</v>
      </c>
      <c r="E133" s="623" t="s">
        <v>336</v>
      </c>
      <c r="F133" s="621">
        <v>0</v>
      </c>
      <c r="G133" s="622">
        <v>0</v>
      </c>
      <c r="H133" s="624">
        <v>0.30599999999999999</v>
      </c>
      <c r="I133" s="621">
        <v>59.281750000000002</v>
      </c>
      <c r="J133" s="622">
        <v>59.281750000000002</v>
      </c>
      <c r="K133" s="625" t="s">
        <v>336</v>
      </c>
    </row>
    <row r="134" spans="1:11" ht="14.4" customHeight="1" thickBot="1" x14ac:dyDescent="0.35">
      <c r="A134" s="638" t="s">
        <v>462</v>
      </c>
      <c r="B134" s="616">
        <v>0</v>
      </c>
      <c r="C134" s="616">
        <v>11.30452</v>
      </c>
      <c r="D134" s="617">
        <v>11.30452</v>
      </c>
      <c r="E134" s="626" t="s">
        <v>336</v>
      </c>
      <c r="F134" s="616">
        <v>0</v>
      </c>
      <c r="G134" s="617">
        <v>0</v>
      </c>
      <c r="H134" s="619">
        <v>0.30599999999999999</v>
      </c>
      <c r="I134" s="616">
        <v>3.58975</v>
      </c>
      <c r="J134" s="617">
        <v>3.58975</v>
      </c>
      <c r="K134" s="627" t="s">
        <v>336</v>
      </c>
    </row>
    <row r="135" spans="1:11" ht="14.4" customHeight="1" thickBot="1" x14ac:dyDescent="0.35">
      <c r="A135" s="638" t="s">
        <v>463</v>
      </c>
      <c r="B135" s="616">
        <v>0</v>
      </c>
      <c r="C135" s="616">
        <v>0</v>
      </c>
      <c r="D135" s="617">
        <v>0</v>
      </c>
      <c r="E135" s="618">
        <v>1</v>
      </c>
      <c r="F135" s="616">
        <v>0</v>
      </c>
      <c r="G135" s="617">
        <v>0</v>
      </c>
      <c r="H135" s="619">
        <v>0</v>
      </c>
      <c r="I135" s="616">
        <v>-0.80500000000000005</v>
      </c>
      <c r="J135" s="617">
        <v>-0.80500000000000005</v>
      </c>
      <c r="K135" s="627" t="s">
        <v>373</v>
      </c>
    </row>
    <row r="136" spans="1:11" ht="14.4" customHeight="1" thickBot="1" x14ac:dyDescent="0.35">
      <c r="A136" s="638" t="s">
        <v>464</v>
      </c>
      <c r="B136" s="616">
        <v>0</v>
      </c>
      <c r="C136" s="616">
        <v>5.8</v>
      </c>
      <c r="D136" s="617">
        <v>5.8</v>
      </c>
      <c r="E136" s="626" t="s">
        <v>336</v>
      </c>
      <c r="F136" s="616">
        <v>0</v>
      </c>
      <c r="G136" s="617">
        <v>0</v>
      </c>
      <c r="H136" s="619">
        <v>0</v>
      </c>
      <c r="I136" s="616">
        <v>0</v>
      </c>
      <c r="J136" s="617">
        <v>0</v>
      </c>
      <c r="K136" s="627" t="s">
        <v>336</v>
      </c>
    </row>
    <row r="137" spans="1:11" ht="14.4" customHeight="1" thickBot="1" x14ac:dyDescent="0.35">
      <c r="A137" s="638" t="s">
        <v>465</v>
      </c>
      <c r="B137" s="616">
        <v>0</v>
      </c>
      <c r="C137" s="616">
        <v>45.078000000000003</v>
      </c>
      <c r="D137" s="617">
        <v>45.078000000000003</v>
      </c>
      <c r="E137" s="626" t="s">
        <v>336</v>
      </c>
      <c r="F137" s="616">
        <v>0</v>
      </c>
      <c r="G137" s="617">
        <v>0</v>
      </c>
      <c r="H137" s="619">
        <v>0</v>
      </c>
      <c r="I137" s="616">
        <v>56.497</v>
      </c>
      <c r="J137" s="617">
        <v>56.497</v>
      </c>
      <c r="K137" s="627" t="s">
        <v>336</v>
      </c>
    </row>
    <row r="138" spans="1:11" ht="14.4" customHeight="1" thickBot="1" x14ac:dyDescent="0.35">
      <c r="A138" s="637" t="s">
        <v>466</v>
      </c>
      <c r="B138" s="621">
        <v>0</v>
      </c>
      <c r="C138" s="621">
        <v>-16.98245</v>
      </c>
      <c r="D138" s="622">
        <v>-16.98245</v>
      </c>
      <c r="E138" s="623" t="s">
        <v>373</v>
      </c>
      <c r="F138" s="621">
        <v>0</v>
      </c>
      <c r="G138" s="622">
        <v>0</v>
      </c>
      <c r="H138" s="624">
        <v>0</v>
      </c>
      <c r="I138" s="621">
        <v>0</v>
      </c>
      <c r="J138" s="622">
        <v>0</v>
      </c>
      <c r="K138" s="625" t="s">
        <v>336</v>
      </c>
    </row>
    <row r="139" spans="1:11" ht="14.4" customHeight="1" thickBot="1" x14ac:dyDescent="0.35">
      <c r="A139" s="638" t="s">
        <v>467</v>
      </c>
      <c r="B139" s="616">
        <v>0</v>
      </c>
      <c r="C139" s="616">
        <v>-16.98245</v>
      </c>
      <c r="D139" s="617">
        <v>-16.98245</v>
      </c>
      <c r="E139" s="626" t="s">
        <v>373</v>
      </c>
      <c r="F139" s="616">
        <v>0</v>
      </c>
      <c r="G139" s="617">
        <v>0</v>
      </c>
      <c r="H139" s="619">
        <v>0</v>
      </c>
      <c r="I139" s="616">
        <v>0</v>
      </c>
      <c r="J139" s="617">
        <v>0</v>
      </c>
      <c r="K139" s="627" t="s">
        <v>336</v>
      </c>
    </row>
    <row r="140" spans="1:11" ht="14.4" customHeight="1" thickBot="1" x14ac:dyDescent="0.35">
      <c r="A140" s="640" t="s">
        <v>468</v>
      </c>
      <c r="B140" s="616">
        <v>0</v>
      </c>
      <c r="C140" s="616">
        <v>1.95</v>
      </c>
      <c r="D140" s="617">
        <v>1.95</v>
      </c>
      <c r="E140" s="626" t="s">
        <v>336</v>
      </c>
      <c r="F140" s="616">
        <v>0</v>
      </c>
      <c r="G140" s="617">
        <v>0</v>
      </c>
      <c r="H140" s="619">
        <v>0</v>
      </c>
      <c r="I140" s="616">
        <v>0</v>
      </c>
      <c r="J140" s="617">
        <v>0</v>
      </c>
      <c r="K140" s="627" t="s">
        <v>336</v>
      </c>
    </row>
    <row r="141" spans="1:11" ht="14.4" customHeight="1" thickBot="1" x14ac:dyDescent="0.35">
      <c r="A141" s="638" t="s">
        <v>469</v>
      </c>
      <c r="B141" s="616">
        <v>0</v>
      </c>
      <c r="C141" s="616">
        <v>1.95</v>
      </c>
      <c r="D141" s="617">
        <v>1.95</v>
      </c>
      <c r="E141" s="626" t="s">
        <v>336</v>
      </c>
      <c r="F141" s="616">
        <v>0</v>
      </c>
      <c r="G141" s="617">
        <v>0</v>
      </c>
      <c r="H141" s="619">
        <v>0</v>
      </c>
      <c r="I141" s="616">
        <v>0</v>
      </c>
      <c r="J141" s="617">
        <v>0</v>
      </c>
      <c r="K141" s="627" t="s">
        <v>336</v>
      </c>
    </row>
    <row r="142" spans="1:11" ht="14.4" customHeight="1" thickBot="1" x14ac:dyDescent="0.35">
      <c r="A142" s="635" t="s">
        <v>470</v>
      </c>
      <c r="B142" s="616">
        <v>6561.9826655916104</v>
      </c>
      <c r="C142" s="616">
        <v>7168.2614899999999</v>
      </c>
      <c r="D142" s="617">
        <v>606.27882440839005</v>
      </c>
      <c r="E142" s="618">
        <v>1.092392628159</v>
      </c>
      <c r="F142" s="616">
        <v>6345.0001468767296</v>
      </c>
      <c r="G142" s="617">
        <v>4758.7501101575499</v>
      </c>
      <c r="H142" s="619">
        <v>679.6146</v>
      </c>
      <c r="I142" s="616">
        <v>5087.9831400000003</v>
      </c>
      <c r="J142" s="617">
        <v>329.233029842451</v>
      </c>
      <c r="K142" s="620">
        <v>0.80188857718200002</v>
      </c>
    </row>
    <row r="143" spans="1:11" ht="14.4" customHeight="1" thickBot="1" x14ac:dyDescent="0.35">
      <c r="A143" s="636" t="s">
        <v>471</v>
      </c>
      <c r="B143" s="616">
        <v>6443.9826655916104</v>
      </c>
      <c r="C143" s="616">
        <v>6525.1859999999997</v>
      </c>
      <c r="D143" s="617">
        <v>81.203334408390006</v>
      </c>
      <c r="E143" s="618">
        <v>1.012601420367</v>
      </c>
      <c r="F143" s="616">
        <v>6301.0001468767296</v>
      </c>
      <c r="G143" s="617">
        <v>4725.7501101575499</v>
      </c>
      <c r="H143" s="619">
        <v>528.53200000000004</v>
      </c>
      <c r="I143" s="616">
        <v>4769.473</v>
      </c>
      <c r="J143" s="617">
        <v>43.722889842451004</v>
      </c>
      <c r="K143" s="620">
        <v>0.75693903964800002</v>
      </c>
    </row>
    <row r="144" spans="1:11" ht="14.4" customHeight="1" thickBot="1" x14ac:dyDescent="0.35">
      <c r="A144" s="637" t="s">
        <v>472</v>
      </c>
      <c r="B144" s="621">
        <v>6443.9826655916104</v>
      </c>
      <c r="C144" s="621">
        <v>6454.4840000000004</v>
      </c>
      <c r="D144" s="622">
        <v>10.501334408390001</v>
      </c>
      <c r="E144" s="628">
        <v>1.00162963418</v>
      </c>
      <c r="F144" s="621">
        <v>6301.0001468767296</v>
      </c>
      <c r="G144" s="622">
        <v>4725.7501101575499</v>
      </c>
      <c r="H144" s="624">
        <v>528.53200000000004</v>
      </c>
      <c r="I144" s="621">
        <v>4767.8789999999999</v>
      </c>
      <c r="J144" s="622">
        <v>42.128889842451002</v>
      </c>
      <c r="K144" s="629">
        <v>0.75668606393500004</v>
      </c>
    </row>
    <row r="145" spans="1:11" ht="14.4" customHeight="1" thickBot="1" x14ac:dyDescent="0.35">
      <c r="A145" s="638" t="s">
        <v>473</v>
      </c>
      <c r="B145" s="616">
        <v>43.999999999998998</v>
      </c>
      <c r="C145" s="616">
        <v>44.04</v>
      </c>
      <c r="D145" s="617">
        <v>0.04</v>
      </c>
      <c r="E145" s="618">
        <v>1.0009090909089999</v>
      </c>
      <c r="F145" s="616">
        <v>39.999998740095997</v>
      </c>
      <c r="G145" s="617">
        <v>29.999999055071999</v>
      </c>
      <c r="H145" s="619">
        <v>3.67</v>
      </c>
      <c r="I145" s="616">
        <v>33.03</v>
      </c>
      <c r="J145" s="617">
        <v>3.030000944927</v>
      </c>
      <c r="K145" s="620">
        <v>0.82575002600900005</v>
      </c>
    </row>
    <row r="146" spans="1:11" ht="14.4" customHeight="1" thickBot="1" x14ac:dyDescent="0.35">
      <c r="A146" s="638" t="s">
        <v>474</v>
      </c>
      <c r="B146" s="616">
        <v>444.98232024859902</v>
      </c>
      <c r="C146" s="616">
        <v>453.54700000000003</v>
      </c>
      <c r="D146" s="617">
        <v>8.5646797513999999</v>
      </c>
      <c r="E146" s="618">
        <v>1.0192472360389999</v>
      </c>
      <c r="F146" s="616">
        <v>483.99998475516401</v>
      </c>
      <c r="G146" s="617">
        <v>362.99998856637302</v>
      </c>
      <c r="H146" s="619">
        <v>40.383000000000003</v>
      </c>
      <c r="I146" s="616">
        <v>363.447</v>
      </c>
      <c r="J146" s="617">
        <v>0.44701143362700002</v>
      </c>
      <c r="K146" s="620">
        <v>0.75092357737100002</v>
      </c>
    </row>
    <row r="147" spans="1:11" ht="14.4" customHeight="1" thickBot="1" x14ac:dyDescent="0.35">
      <c r="A147" s="638" t="s">
        <v>475</v>
      </c>
      <c r="B147" s="616">
        <v>1831.99999999997</v>
      </c>
      <c r="C147" s="616">
        <v>1825.0609999999999</v>
      </c>
      <c r="D147" s="617">
        <v>-6.9389999999649996</v>
      </c>
      <c r="E147" s="618">
        <v>0.99621233624399996</v>
      </c>
      <c r="F147" s="616">
        <v>1645.9999481549501</v>
      </c>
      <c r="G147" s="617">
        <v>1234.49996111622</v>
      </c>
      <c r="H147" s="619">
        <v>138.685</v>
      </c>
      <c r="I147" s="616">
        <v>1259.248</v>
      </c>
      <c r="J147" s="617">
        <v>24.748038883784002</v>
      </c>
      <c r="K147" s="620">
        <v>0.76503526103399999</v>
      </c>
    </row>
    <row r="148" spans="1:11" ht="14.4" customHeight="1" thickBot="1" x14ac:dyDescent="0.35">
      <c r="A148" s="638" t="s">
        <v>476</v>
      </c>
      <c r="B148" s="616">
        <v>56.00046852162</v>
      </c>
      <c r="C148" s="616">
        <v>66.605999999999995</v>
      </c>
      <c r="D148" s="617">
        <v>10.605531478379</v>
      </c>
      <c r="E148" s="618">
        <v>1.189382906221</v>
      </c>
      <c r="F148" s="616">
        <v>76.000466127788002</v>
      </c>
      <c r="G148" s="617">
        <v>57.000349595841001</v>
      </c>
      <c r="H148" s="619">
        <v>6.4009999999999998</v>
      </c>
      <c r="I148" s="616">
        <v>57.609000000000002</v>
      </c>
      <c r="J148" s="617">
        <v>0.60865040415799998</v>
      </c>
      <c r="K148" s="620">
        <v>0.75800850883100002</v>
      </c>
    </row>
    <row r="149" spans="1:11" ht="14.4" customHeight="1" thickBot="1" x14ac:dyDescent="0.35">
      <c r="A149" s="638" t="s">
        <v>477</v>
      </c>
      <c r="B149" s="616">
        <v>249.99999999999599</v>
      </c>
      <c r="C149" s="616">
        <v>249.57599999999999</v>
      </c>
      <c r="D149" s="617">
        <v>-0.42399999999499999</v>
      </c>
      <c r="E149" s="618">
        <v>0.99830399999999997</v>
      </c>
      <c r="F149" s="616">
        <v>228.99999278705101</v>
      </c>
      <c r="G149" s="617">
        <v>171.749994590288</v>
      </c>
      <c r="H149" s="619">
        <v>20.797000000000001</v>
      </c>
      <c r="I149" s="616">
        <v>187.179</v>
      </c>
      <c r="J149" s="617">
        <v>15.429005409712</v>
      </c>
      <c r="K149" s="620">
        <v>0.81737557159600005</v>
      </c>
    </row>
    <row r="150" spans="1:11" ht="14.4" customHeight="1" thickBot="1" x14ac:dyDescent="0.35">
      <c r="A150" s="638" t="s">
        <v>478</v>
      </c>
      <c r="B150" s="616">
        <v>9.9998768214999991</v>
      </c>
      <c r="C150" s="616">
        <v>9.1379999999999999</v>
      </c>
      <c r="D150" s="617">
        <v>-0.8618768215</v>
      </c>
      <c r="E150" s="618">
        <v>0.91381125618900005</v>
      </c>
      <c r="F150" s="616">
        <v>10.999876475031</v>
      </c>
      <c r="G150" s="617">
        <v>8.2499073562730008</v>
      </c>
      <c r="H150" s="619">
        <v>0.77700000000000002</v>
      </c>
      <c r="I150" s="616">
        <v>6.9930000000000003</v>
      </c>
      <c r="J150" s="617">
        <v>-1.256907356273</v>
      </c>
      <c r="K150" s="620">
        <v>0.63573441173300005</v>
      </c>
    </row>
    <row r="151" spans="1:11" ht="14.4" customHeight="1" thickBot="1" x14ac:dyDescent="0.35">
      <c r="A151" s="638" t="s">
        <v>479</v>
      </c>
      <c r="B151" s="616">
        <v>3800.99999999993</v>
      </c>
      <c r="C151" s="616">
        <v>3800.895</v>
      </c>
      <c r="D151" s="617">
        <v>-0.104999999929</v>
      </c>
      <c r="E151" s="618">
        <v>0.99997237568999997</v>
      </c>
      <c r="F151" s="616">
        <v>3808.9998800256299</v>
      </c>
      <c r="G151" s="617">
        <v>2856.7499100192299</v>
      </c>
      <c r="H151" s="619">
        <v>317.351</v>
      </c>
      <c r="I151" s="616">
        <v>2856.1610000000001</v>
      </c>
      <c r="J151" s="617">
        <v>-0.58891001922399999</v>
      </c>
      <c r="K151" s="620">
        <v>0.74984538985600002</v>
      </c>
    </row>
    <row r="152" spans="1:11" ht="14.4" customHeight="1" thickBot="1" x14ac:dyDescent="0.35">
      <c r="A152" s="638" t="s">
        <v>480</v>
      </c>
      <c r="B152" s="616">
        <v>5.9999999999989999</v>
      </c>
      <c r="C152" s="616">
        <v>5.6210000000000004</v>
      </c>
      <c r="D152" s="617">
        <v>-0.37899999999900003</v>
      </c>
      <c r="E152" s="618">
        <v>0.93683333333300001</v>
      </c>
      <c r="F152" s="616">
        <v>5.9999998110139998</v>
      </c>
      <c r="G152" s="617">
        <v>4.4999998582599998</v>
      </c>
      <c r="H152" s="619">
        <v>0.46800000000000003</v>
      </c>
      <c r="I152" s="616">
        <v>4.2119999999999997</v>
      </c>
      <c r="J152" s="617">
        <v>-0.28799985826000002</v>
      </c>
      <c r="K152" s="620">
        <v>0.70200002211099999</v>
      </c>
    </row>
    <row r="153" spans="1:11" ht="14.4" customHeight="1" thickBot="1" x14ac:dyDescent="0.35">
      <c r="A153" s="637" t="s">
        <v>481</v>
      </c>
      <c r="B153" s="621">
        <v>0</v>
      </c>
      <c r="C153" s="621">
        <v>70.701999999999998</v>
      </c>
      <c r="D153" s="622">
        <v>70.701999999999998</v>
      </c>
      <c r="E153" s="623" t="s">
        <v>373</v>
      </c>
      <c r="F153" s="621">
        <v>0</v>
      </c>
      <c r="G153" s="622">
        <v>0</v>
      </c>
      <c r="H153" s="624">
        <v>0</v>
      </c>
      <c r="I153" s="621">
        <v>1.5940000000000001</v>
      </c>
      <c r="J153" s="622">
        <v>1.5940000000000001</v>
      </c>
      <c r="K153" s="625" t="s">
        <v>336</v>
      </c>
    </row>
    <row r="154" spans="1:11" ht="14.4" customHeight="1" thickBot="1" x14ac:dyDescent="0.35">
      <c r="A154" s="638" t="s">
        <v>482</v>
      </c>
      <c r="B154" s="616">
        <v>0</v>
      </c>
      <c r="C154" s="616">
        <v>70.701999999999998</v>
      </c>
      <c r="D154" s="617">
        <v>70.701999999999998</v>
      </c>
      <c r="E154" s="626" t="s">
        <v>373</v>
      </c>
      <c r="F154" s="616">
        <v>0</v>
      </c>
      <c r="G154" s="617">
        <v>0</v>
      </c>
      <c r="H154" s="619">
        <v>0</v>
      </c>
      <c r="I154" s="616">
        <v>1.5940000000000001</v>
      </c>
      <c r="J154" s="617">
        <v>1.5940000000000001</v>
      </c>
      <c r="K154" s="627" t="s">
        <v>336</v>
      </c>
    </row>
    <row r="155" spans="1:11" ht="14.4" customHeight="1" thickBot="1" x14ac:dyDescent="0.35">
      <c r="A155" s="636" t="s">
        <v>483</v>
      </c>
      <c r="B155" s="616">
        <v>118</v>
      </c>
      <c r="C155" s="616">
        <v>643.07548999999995</v>
      </c>
      <c r="D155" s="617">
        <v>525.07548999999995</v>
      </c>
      <c r="E155" s="618">
        <v>5.4497922881349998</v>
      </c>
      <c r="F155" s="616">
        <v>44</v>
      </c>
      <c r="G155" s="617">
        <v>33</v>
      </c>
      <c r="H155" s="619">
        <v>151.08260000000001</v>
      </c>
      <c r="I155" s="616">
        <v>318.51013999999998</v>
      </c>
      <c r="J155" s="617">
        <v>285.51013999999998</v>
      </c>
      <c r="K155" s="620">
        <v>7.2388668181810001</v>
      </c>
    </row>
    <row r="156" spans="1:11" ht="14.4" customHeight="1" thickBot="1" x14ac:dyDescent="0.35">
      <c r="A156" s="637" t="s">
        <v>484</v>
      </c>
      <c r="B156" s="621">
        <v>118</v>
      </c>
      <c r="C156" s="621">
        <v>577.52431999999999</v>
      </c>
      <c r="D156" s="622">
        <v>459.52431999999999</v>
      </c>
      <c r="E156" s="628">
        <v>4.8942738983050003</v>
      </c>
      <c r="F156" s="621">
        <v>44</v>
      </c>
      <c r="G156" s="622">
        <v>33</v>
      </c>
      <c r="H156" s="624">
        <v>6.4072500000000003</v>
      </c>
      <c r="I156" s="621">
        <v>92.724270000000004</v>
      </c>
      <c r="J156" s="622">
        <v>59.724269999999997</v>
      </c>
      <c r="K156" s="629">
        <v>2.107369772727</v>
      </c>
    </row>
    <row r="157" spans="1:11" ht="14.4" customHeight="1" thickBot="1" x14ac:dyDescent="0.35">
      <c r="A157" s="638" t="s">
        <v>485</v>
      </c>
      <c r="B157" s="616">
        <v>118</v>
      </c>
      <c r="C157" s="616">
        <v>213.94465</v>
      </c>
      <c r="D157" s="617">
        <v>95.944649999999996</v>
      </c>
      <c r="E157" s="618">
        <v>1.813090254237</v>
      </c>
      <c r="F157" s="616">
        <v>44</v>
      </c>
      <c r="G157" s="617">
        <v>33</v>
      </c>
      <c r="H157" s="619">
        <v>6.4072500000000003</v>
      </c>
      <c r="I157" s="616">
        <v>6.4072500000000003</v>
      </c>
      <c r="J157" s="617">
        <v>-26.592749999999999</v>
      </c>
      <c r="K157" s="620">
        <v>0.14561931818099999</v>
      </c>
    </row>
    <row r="158" spans="1:11" ht="14.4" customHeight="1" thickBot="1" x14ac:dyDescent="0.35">
      <c r="A158" s="638" t="s">
        <v>486</v>
      </c>
      <c r="B158" s="616">
        <v>0</v>
      </c>
      <c r="C158" s="616">
        <v>363.57967000000002</v>
      </c>
      <c r="D158" s="617">
        <v>363.57967000000002</v>
      </c>
      <c r="E158" s="626" t="s">
        <v>336</v>
      </c>
      <c r="F158" s="616">
        <v>0</v>
      </c>
      <c r="G158" s="617">
        <v>0</v>
      </c>
      <c r="H158" s="619">
        <v>0</v>
      </c>
      <c r="I158" s="616">
        <v>86.317019999999999</v>
      </c>
      <c r="J158" s="617">
        <v>86.317019999999999</v>
      </c>
      <c r="K158" s="627" t="s">
        <v>336</v>
      </c>
    </row>
    <row r="159" spans="1:11" ht="14.4" customHeight="1" thickBot="1" x14ac:dyDescent="0.35">
      <c r="A159" s="637" t="s">
        <v>487</v>
      </c>
      <c r="B159" s="621">
        <v>0</v>
      </c>
      <c r="C159" s="621">
        <v>58.533169999999998</v>
      </c>
      <c r="D159" s="622">
        <v>58.533169999999998</v>
      </c>
      <c r="E159" s="623" t="s">
        <v>336</v>
      </c>
      <c r="F159" s="621">
        <v>0</v>
      </c>
      <c r="G159" s="622">
        <v>0</v>
      </c>
      <c r="H159" s="624">
        <v>0</v>
      </c>
      <c r="I159" s="621">
        <v>14.417920000000001</v>
      </c>
      <c r="J159" s="622">
        <v>14.417920000000001</v>
      </c>
      <c r="K159" s="625" t="s">
        <v>336</v>
      </c>
    </row>
    <row r="160" spans="1:11" ht="14.4" customHeight="1" thickBot="1" x14ac:dyDescent="0.35">
      <c r="A160" s="638" t="s">
        <v>488</v>
      </c>
      <c r="B160" s="616">
        <v>0</v>
      </c>
      <c r="C160" s="616">
        <v>0</v>
      </c>
      <c r="D160" s="617">
        <v>0</v>
      </c>
      <c r="E160" s="626" t="s">
        <v>336</v>
      </c>
      <c r="F160" s="616">
        <v>0</v>
      </c>
      <c r="G160" s="617">
        <v>0</v>
      </c>
      <c r="H160" s="619">
        <v>0</v>
      </c>
      <c r="I160" s="616">
        <v>7.4690099999999999</v>
      </c>
      <c r="J160" s="617">
        <v>7.4690099999999999</v>
      </c>
      <c r="K160" s="627" t="s">
        <v>373</v>
      </c>
    </row>
    <row r="161" spans="1:11" ht="14.4" customHeight="1" thickBot="1" x14ac:dyDescent="0.35">
      <c r="A161" s="638" t="s">
        <v>489</v>
      </c>
      <c r="B161" s="616">
        <v>0</v>
      </c>
      <c r="C161" s="616">
        <v>58.533169999999998</v>
      </c>
      <c r="D161" s="617">
        <v>58.533169999999998</v>
      </c>
      <c r="E161" s="626" t="s">
        <v>373</v>
      </c>
      <c r="F161" s="616">
        <v>0</v>
      </c>
      <c r="G161" s="617">
        <v>0</v>
      </c>
      <c r="H161" s="619">
        <v>0</v>
      </c>
      <c r="I161" s="616">
        <v>6.9489099999999997</v>
      </c>
      <c r="J161" s="617">
        <v>6.9489099999999997</v>
      </c>
      <c r="K161" s="627" t="s">
        <v>336</v>
      </c>
    </row>
    <row r="162" spans="1:11" ht="14.4" customHeight="1" thickBot="1" x14ac:dyDescent="0.35">
      <c r="A162" s="637" t="s">
        <v>490</v>
      </c>
      <c r="B162" s="621">
        <v>0</v>
      </c>
      <c r="C162" s="621">
        <v>7.0179999999999998</v>
      </c>
      <c r="D162" s="622">
        <v>7.0179999999999998</v>
      </c>
      <c r="E162" s="623" t="s">
        <v>373</v>
      </c>
      <c r="F162" s="621">
        <v>0</v>
      </c>
      <c r="G162" s="622">
        <v>0</v>
      </c>
      <c r="H162" s="624">
        <v>0</v>
      </c>
      <c r="I162" s="621">
        <v>21.4528</v>
      </c>
      <c r="J162" s="622">
        <v>21.4528</v>
      </c>
      <c r="K162" s="625" t="s">
        <v>336</v>
      </c>
    </row>
    <row r="163" spans="1:11" ht="14.4" customHeight="1" thickBot="1" x14ac:dyDescent="0.35">
      <c r="A163" s="638" t="s">
        <v>491</v>
      </c>
      <c r="B163" s="616">
        <v>0</v>
      </c>
      <c r="C163" s="616">
        <v>7.0179999999999998</v>
      </c>
      <c r="D163" s="617">
        <v>7.0179999999999998</v>
      </c>
      <c r="E163" s="626" t="s">
        <v>373</v>
      </c>
      <c r="F163" s="616">
        <v>0</v>
      </c>
      <c r="G163" s="617">
        <v>0</v>
      </c>
      <c r="H163" s="619">
        <v>0</v>
      </c>
      <c r="I163" s="616">
        <v>4.4527999999999999</v>
      </c>
      <c r="J163" s="617">
        <v>4.4527999999999999</v>
      </c>
      <c r="K163" s="627" t="s">
        <v>336</v>
      </c>
    </row>
    <row r="164" spans="1:11" ht="14.4" customHeight="1" thickBot="1" x14ac:dyDescent="0.35">
      <c r="A164" s="638" t="s">
        <v>492</v>
      </c>
      <c r="B164" s="616">
        <v>0</v>
      </c>
      <c r="C164" s="616">
        <v>0</v>
      </c>
      <c r="D164" s="617">
        <v>0</v>
      </c>
      <c r="E164" s="618">
        <v>1</v>
      </c>
      <c r="F164" s="616">
        <v>0</v>
      </c>
      <c r="G164" s="617">
        <v>0</v>
      </c>
      <c r="H164" s="619">
        <v>0</v>
      </c>
      <c r="I164" s="616">
        <v>17</v>
      </c>
      <c r="J164" s="617">
        <v>17</v>
      </c>
      <c r="K164" s="627" t="s">
        <v>373</v>
      </c>
    </row>
    <row r="165" spans="1:11" ht="14.4" customHeight="1" thickBot="1" x14ac:dyDescent="0.35">
      <c r="A165" s="637" t="s">
        <v>493</v>
      </c>
      <c r="B165" s="621">
        <v>0</v>
      </c>
      <c r="C165" s="621">
        <v>0</v>
      </c>
      <c r="D165" s="622">
        <v>0</v>
      </c>
      <c r="E165" s="623" t="s">
        <v>336</v>
      </c>
      <c r="F165" s="621">
        <v>0</v>
      </c>
      <c r="G165" s="622">
        <v>0</v>
      </c>
      <c r="H165" s="624">
        <v>144.67535000000001</v>
      </c>
      <c r="I165" s="621">
        <v>153.67435</v>
      </c>
      <c r="J165" s="622">
        <v>153.67435</v>
      </c>
      <c r="K165" s="625" t="s">
        <v>373</v>
      </c>
    </row>
    <row r="166" spans="1:11" ht="14.4" customHeight="1" thickBot="1" x14ac:dyDescent="0.35">
      <c r="A166" s="638" t="s">
        <v>494</v>
      </c>
      <c r="B166" s="616">
        <v>0</v>
      </c>
      <c r="C166" s="616">
        <v>0</v>
      </c>
      <c r="D166" s="617">
        <v>0</v>
      </c>
      <c r="E166" s="626" t="s">
        <v>336</v>
      </c>
      <c r="F166" s="616">
        <v>0</v>
      </c>
      <c r="G166" s="617">
        <v>0</v>
      </c>
      <c r="H166" s="619">
        <v>144.67535000000001</v>
      </c>
      <c r="I166" s="616">
        <v>153.67435</v>
      </c>
      <c r="J166" s="617">
        <v>153.67435</v>
      </c>
      <c r="K166" s="627" t="s">
        <v>373</v>
      </c>
    </row>
    <row r="167" spans="1:11" ht="14.4" customHeight="1" thickBot="1" x14ac:dyDescent="0.35">
      <c r="A167" s="637" t="s">
        <v>495</v>
      </c>
      <c r="B167" s="621">
        <v>0</v>
      </c>
      <c r="C167" s="621">
        <v>0</v>
      </c>
      <c r="D167" s="622">
        <v>0</v>
      </c>
      <c r="E167" s="623" t="s">
        <v>336</v>
      </c>
      <c r="F167" s="621">
        <v>0</v>
      </c>
      <c r="G167" s="622">
        <v>0</v>
      </c>
      <c r="H167" s="624">
        <v>0</v>
      </c>
      <c r="I167" s="621">
        <v>36.2408</v>
      </c>
      <c r="J167" s="622">
        <v>36.2408</v>
      </c>
      <c r="K167" s="625" t="s">
        <v>373</v>
      </c>
    </row>
    <row r="168" spans="1:11" ht="14.4" customHeight="1" thickBot="1" x14ac:dyDescent="0.35">
      <c r="A168" s="638" t="s">
        <v>496</v>
      </c>
      <c r="B168" s="616">
        <v>0</v>
      </c>
      <c r="C168" s="616">
        <v>0</v>
      </c>
      <c r="D168" s="617">
        <v>0</v>
      </c>
      <c r="E168" s="626" t="s">
        <v>336</v>
      </c>
      <c r="F168" s="616">
        <v>0</v>
      </c>
      <c r="G168" s="617">
        <v>0</v>
      </c>
      <c r="H168" s="619">
        <v>0</v>
      </c>
      <c r="I168" s="616">
        <v>36.2408</v>
      </c>
      <c r="J168" s="617">
        <v>36.2408</v>
      </c>
      <c r="K168" s="627" t="s">
        <v>373</v>
      </c>
    </row>
    <row r="169" spans="1:11" ht="14.4" customHeight="1" thickBot="1" x14ac:dyDescent="0.35">
      <c r="A169" s="635" t="s">
        <v>497</v>
      </c>
      <c r="B169" s="616">
        <v>0</v>
      </c>
      <c r="C169" s="616">
        <v>0.91017000000000003</v>
      </c>
      <c r="D169" s="617">
        <v>0.91017000000000003</v>
      </c>
      <c r="E169" s="626" t="s">
        <v>373</v>
      </c>
      <c r="F169" s="616">
        <v>0</v>
      </c>
      <c r="G169" s="617">
        <v>0</v>
      </c>
      <c r="H169" s="619">
        <v>0</v>
      </c>
      <c r="I169" s="616">
        <v>0</v>
      </c>
      <c r="J169" s="617">
        <v>0</v>
      </c>
      <c r="K169" s="627" t="s">
        <v>336</v>
      </c>
    </row>
    <row r="170" spans="1:11" ht="14.4" customHeight="1" thickBot="1" x14ac:dyDescent="0.35">
      <c r="A170" s="636" t="s">
        <v>498</v>
      </c>
      <c r="B170" s="616">
        <v>0</v>
      </c>
      <c r="C170" s="616">
        <v>0.91017000000000003</v>
      </c>
      <c r="D170" s="617">
        <v>0.91017000000000003</v>
      </c>
      <c r="E170" s="626" t="s">
        <v>373</v>
      </c>
      <c r="F170" s="616">
        <v>0</v>
      </c>
      <c r="G170" s="617">
        <v>0</v>
      </c>
      <c r="H170" s="619">
        <v>0</v>
      </c>
      <c r="I170" s="616">
        <v>0</v>
      </c>
      <c r="J170" s="617">
        <v>0</v>
      </c>
      <c r="K170" s="627" t="s">
        <v>336</v>
      </c>
    </row>
    <row r="171" spans="1:11" ht="14.4" customHeight="1" thickBot="1" x14ac:dyDescent="0.35">
      <c r="A171" s="637" t="s">
        <v>499</v>
      </c>
      <c r="B171" s="621">
        <v>0</v>
      </c>
      <c r="C171" s="621">
        <v>0.91017000000000003</v>
      </c>
      <c r="D171" s="622">
        <v>0.91017000000000003</v>
      </c>
      <c r="E171" s="623" t="s">
        <v>373</v>
      </c>
      <c r="F171" s="621">
        <v>0</v>
      </c>
      <c r="G171" s="622">
        <v>0</v>
      </c>
      <c r="H171" s="624">
        <v>0</v>
      </c>
      <c r="I171" s="621">
        <v>0</v>
      </c>
      <c r="J171" s="622">
        <v>0</v>
      </c>
      <c r="K171" s="625" t="s">
        <v>336</v>
      </c>
    </row>
    <row r="172" spans="1:11" ht="14.4" customHeight="1" thickBot="1" x14ac:dyDescent="0.35">
      <c r="A172" s="638" t="s">
        <v>500</v>
      </c>
      <c r="B172" s="616">
        <v>0</v>
      </c>
      <c r="C172" s="616">
        <v>0.91017000000000003</v>
      </c>
      <c r="D172" s="617">
        <v>0.91017000000000003</v>
      </c>
      <c r="E172" s="626" t="s">
        <v>373</v>
      </c>
      <c r="F172" s="616">
        <v>0</v>
      </c>
      <c r="G172" s="617">
        <v>0</v>
      </c>
      <c r="H172" s="619">
        <v>0</v>
      </c>
      <c r="I172" s="616">
        <v>0</v>
      </c>
      <c r="J172" s="617">
        <v>0</v>
      </c>
      <c r="K172" s="627" t="s">
        <v>336</v>
      </c>
    </row>
    <row r="173" spans="1:11" ht="14.4" customHeight="1" thickBot="1" x14ac:dyDescent="0.35">
      <c r="A173" s="634" t="s">
        <v>501</v>
      </c>
      <c r="B173" s="616">
        <v>119219.775814402</v>
      </c>
      <c r="C173" s="616">
        <v>125204.20523000001</v>
      </c>
      <c r="D173" s="617">
        <v>5984.4294155981297</v>
      </c>
      <c r="E173" s="618">
        <v>1.0501966169170001</v>
      </c>
      <c r="F173" s="616">
        <v>124595.20388101701</v>
      </c>
      <c r="G173" s="617">
        <v>93446.402910763107</v>
      </c>
      <c r="H173" s="619">
        <v>12915.695669999999</v>
      </c>
      <c r="I173" s="616">
        <v>92589.078259999995</v>
      </c>
      <c r="J173" s="617">
        <v>-857.32465076306801</v>
      </c>
      <c r="K173" s="620">
        <v>0.74311911996500002</v>
      </c>
    </row>
    <row r="174" spans="1:11" ht="14.4" customHeight="1" thickBot="1" x14ac:dyDescent="0.35">
      <c r="A174" s="635" t="s">
        <v>502</v>
      </c>
      <c r="B174" s="616">
        <v>119041.328350389</v>
      </c>
      <c r="C174" s="616">
        <v>125070.98121</v>
      </c>
      <c r="D174" s="617">
        <v>6029.6528596111702</v>
      </c>
      <c r="E174" s="618">
        <v>1.0506517605529999</v>
      </c>
      <c r="F174" s="616">
        <v>124384.20388101701</v>
      </c>
      <c r="G174" s="617">
        <v>93288.152910763005</v>
      </c>
      <c r="H174" s="619">
        <v>12915.39379</v>
      </c>
      <c r="I174" s="616">
        <v>92470.413350000003</v>
      </c>
      <c r="J174" s="617">
        <v>-817.73956076301704</v>
      </c>
      <c r="K174" s="620">
        <v>0.74342569606700004</v>
      </c>
    </row>
    <row r="175" spans="1:11" ht="14.4" customHeight="1" thickBot="1" x14ac:dyDescent="0.35">
      <c r="A175" s="636" t="s">
        <v>503</v>
      </c>
      <c r="B175" s="616">
        <v>119041.328350389</v>
      </c>
      <c r="C175" s="616">
        <v>125070.98121</v>
      </c>
      <c r="D175" s="617">
        <v>6029.6528596111702</v>
      </c>
      <c r="E175" s="618">
        <v>1.0506517605529999</v>
      </c>
      <c r="F175" s="616">
        <v>124384.20388101701</v>
      </c>
      <c r="G175" s="617">
        <v>93288.152910763005</v>
      </c>
      <c r="H175" s="619">
        <v>12915.39379</v>
      </c>
      <c r="I175" s="616">
        <v>92470.413350000003</v>
      </c>
      <c r="J175" s="617">
        <v>-817.73956076301704</v>
      </c>
      <c r="K175" s="620">
        <v>0.74342569606700004</v>
      </c>
    </row>
    <row r="176" spans="1:11" ht="14.4" customHeight="1" thickBot="1" x14ac:dyDescent="0.35">
      <c r="A176" s="637" t="s">
        <v>504</v>
      </c>
      <c r="B176" s="621">
        <v>14.328517349527999</v>
      </c>
      <c r="C176" s="621">
        <v>30.565090000000001</v>
      </c>
      <c r="D176" s="622">
        <v>16.236572650471</v>
      </c>
      <c r="E176" s="628">
        <v>2.1331648805240002</v>
      </c>
      <c r="F176" s="621">
        <v>26.038689032013</v>
      </c>
      <c r="G176" s="622">
        <v>19.52901677401</v>
      </c>
      <c r="H176" s="624">
        <v>313.98818999999997</v>
      </c>
      <c r="I176" s="621">
        <v>315.04072000000002</v>
      </c>
      <c r="J176" s="622">
        <v>295.51170322599</v>
      </c>
      <c r="K176" s="629">
        <v>12.098947055769999</v>
      </c>
    </row>
    <row r="177" spans="1:11" ht="14.4" customHeight="1" thickBot="1" x14ac:dyDescent="0.35">
      <c r="A177" s="638" t="s">
        <v>505</v>
      </c>
      <c r="B177" s="616">
        <v>0.73321858361900005</v>
      </c>
      <c r="C177" s="616">
        <v>0.67110999999999998</v>
      </c>
      <c r="D177" s="617">
        <v>-6.2108583618999999E-2</v>
      </c>
      <c r="E177" s="618">
        <v>0.91529322222999998</v>
      </c>
      <c r="F177" s="616">
        <v>0.91027380140900005</v>
      </c>
      <c r="G177" s="617">
        <v>0.68270535105700003</v>
      </c>
      <c r="H177" s="619">
        <v>0.23139999999999999</v>
      </c>
      <c r="I177" s="616">
        <v>0.35042000000000001</v>
      </c>
      <c r="J177" s="617">
        <v>-0.33228535105700002</v>
      </c>
      <c r="K177" s="620">
        <v>0.384961095724</v>
      </c>
    </row>
    <row r="178" spans="1:11" ht="14.4" customHeight="1" thickBot="1" x14ac:dyDescent="0.35">
      <c r="A178" s="638" t="s">
        <v>506</v>
      </c>
      <c r="B178" s="616">
        <v>1.3690301538880001</v>
      </c>
      <c r="C178" s="616">
        <v>0.312</v>
      </c>
      <c r="D178" s="617">
        <v>-1.057030153888</v>
      </c>
      <c r="E178" s="618">
        <v>0.227898559512</v>
      </c>
      <c r="F178" s="616">
        <v>0.23038190970299999</v>
      </c>
      <c r="G178" s="617">
        <v>0.172786432277</v>
      </c>
      <c r="H178" s="619">
        <v>0</v>
      </c>
      <c r="I178" s="616">
        <v>0.47</v>
      </c>
      <c r="J178" s="617">
        <v>0.29721356772200003</v>
      </c>
      <c r="K178" s="620">
        <v>0</v>
      </c>
    </row>
    <row r="179" spans="1:11" ht="14.4" customHeight="1" thickBot="1" x14ac:dyDescent="0.35">
      <c r="A179" s="638" t="s">
        <v>507</v>
      </c>
      <c r="B179" s="616">
        <v>11.72244428916</v>
      </c>
      <c r="C179" s="616">
        <v>8.0127799999999993</v>
      </c>
      <c r="D179" s="617">
        <v>-3.70966428916</v>
      </c>
      <c r="E179" s="618">
        <v>0.68354174286000002</v>
      </c>
      <c r="F179" s="616">
        <v>4.5172571206110002</v>
      </c>
      <c r="G179" s="617">
        <v>3.3879428404579999</v>
      </c>
      <c r="H179" s="619">
        <v>0.35249999999999998</v>
      </c>
      <c r="I179" s="616">
        <v>0.35249999999999998</v>
      </c>
      <c r="J179" s="617">
        <v>-3.0354428404579998</v>
      </c>
      <c r="K179" s="620">
        <v>7.8034079217999999E-2</v>
      </c>
    </row>
    <row r="180" spans="1:11" ht="14.4" customHeight="1" thickBot="1" x14ac:dyDescent="0.35">
      <c r="A180" s="638" t="s">
        <v>508</v>
      </c>
      <c r="B180" s="616">
        <v>0.50382432286000001</v>
      </c>
      <c r="C180" s="616">
        <v>21.569199999999999</v>
      </c>
      <c r="D180" s="617">
        <v>21.065375677138999</v>
      </c>
      <c r="E180" s="618">
        <v>42.810954178529997</v>
      </c>
      <c r="F180" s="616">
        <v>20.380776200288999</v>
      </c>
      <c r="G180" s="617">
        <v>15.285582150215999</v>
      </c>
      <c r="H180" s="619">
        <v>313.40429</v>
      </c>
      <c r="I180" s="616">
        <v>313.86779999999999</v>
      </c>
      <c r="J180" s="617">
        <v>298.58221784978298</v>
      </c>
      <c r="K180" s="620">
        <v>15.400188732534</v>
      </c>
    </row>
    <row r="181" spans="1:11" ht="14.4" customHeight="1" thickBot="1" x14ac:dyDescent="0.35">
      <c r="A181" s="637" t="s">
        <v>509</v>
      </c>
      <c r="B181" s="621">
        <v>0</v>
      </c>
      <c r="C181" s="621">
        <v>297.66293000000002</v>
      </c>
      <c r="D181" s="622">
        <v>297.66293000000002</v>
      </c>
      <c r="E181" s="623" t="s">
        <v>336</v>
      </c>
      <c r="F181" s="621">
        <v>357.16519195295399</v>
      </c>
      <c r="G181" s="622">
        <v>267.87389396471599</v>
      </c>
      <c r="H181" s="624">
        <v>6.9334699999999998</v>
      </c>
      <c r="I181" s="621">
        <v>381.65364</v>
      </c>
      <c r="J181" s="622">
        <v>113.77974603528401</v>
      </c>
      <c r="K181" s="629">
        <v>1.068563366752</v>
      </c>
    </row>
    <row r="182" spans="1:11" ht="14.4" customHeight="1" thickBot="1" x14ac:dyDescent="0.35">
      <c r="A182" s="638" t="s">
        <v>510</v>
      </c>
      <c r="B182" s="616">
        <v>0</v>
      </c>
      <c r="C182" s="616">
        <v>149.86605</v>
      </c>
      <c r="D182" s="617">
        <v>149.86605</v>
      </c>
      <c r="E182" s="626" t="s">
        <v>336</v>
      </c>
      <c r="F182" s="616">
        <v>176.908372922974</v>
      </c>
      <c r="G182" s="617">
        <v>132.68127969223099</v>
      </c>
      <c r="H182" s="619">
        <v>6.6749700000000001</v>
      </c>
      <c r="I182" s="616">
        <v>381.29723999999999</v>
      </c>
      <c r="J182" s="617">
        <v>248.615960307769</v>
      </c>
      <c r="K182" s="620">
        <v>2.1553374422020002</v>
      </c>
    </row>
    <row r="183" spans="1:11" ht="14.4" customHeight="1" thickBot="1" x14ac:dyDescent="0.35">
      <c r="A183" s="638" t="s">
        <v>511</v>
      </c>
      <c r="B183" s="616">
        <v>0</v>
      </c>
      <c r="C183" s="616">
        <v>147.79687999999999</v>
      </c>
      <c r="D183" s="617">
        <v>147.79687999999999</v>
      </c>
      <c r="E183" s="626" t="s">
        <v>373</v>
      </c>
      <c r="F183" s="616">
        <v>180.25681902997999</v>
      </c>
      <c r="G183" s="617">
        <v>135.192614272485</v>
      </c>
      <c r="H183" s="619">
        <v>0.25850000000000001</v>
      </c>
      <c r="I183" s="616">
        <v>0.35639999999999999</v>
      </c>
      <c r="J183" s="617">
        <v>-134.83621427248499</v>
      </c>
      <c r="K183" s="620">
        <v>1.9771790149999999E-3</v>
      </c>
    </row>
    <row r="184" spans="1:11" ht="14.4" customHeight="1" thickBot="1" x14ac:dyDescent="0.35">
      <c r="A184" s="637" t="s">
        <v>512</v>
      </c>
      <c r="B184" s="621">
        <v>24.999833039230001</v>
      </c>
      <c r="C184" s="621">
        <v>228.57329999999999</v>
      </c>
      <c r="D184" s="622">
        <v>203.57346696076999</v>
      </c>
      <c r="E184" s="628">
        <v>9.1429930608460008</v>
      </c>
      <c r="F184" s="621">
        <v>407.00000000010601</v>
      </c>
      <c r="G184" s="622">
        <v>305.25000000007998</v>
      </c>
      <c r="H184" s="624">
        <v>-3.3800000000000002E-3</v>
      </c>
      <c r="I184" s="621">
        <v>157.02823000000001</v>
      </c>
      <c r="J184" s="622">
        <v>-148.22177000008</v>
      </c>
      <c r="K184" s="629">
        <v>0.385818746928</v>
      </c>
    </row>
    <row r="185" spans="1:11" ht="14.4" customHeight="1" thickBot="1" x14ac:dyDescent="0.35">
      <c r="A185" s="638" t="s">
        <v>513</v>
      </c>
      <c r="B185" s="616">
        <v>24.999833039230001</v>
      </c>
      <c r="C185" s="616">
        <v>0</v>
      </c>
      <c r="D185" s="617">
        <v>-24.999833039230001</v>
      </c>
      <c r="E185" s="618">
        <v>0</v>
      </c>
      <c r="F185" s="616">
        <v>0</v>
      </c>
      <c r="G185" s="617">
        <v>0</v>
      </c>
      <c r="H185" s="619">
        <v>-3.3800000000000002E-3</v>
      </c>
      <c r="I185" s="616">
        <v>157.02823000000001</v>
      </c>
      <c r="J185" s="617">
        <v>157.02823000000001</v>
      </c>
      <c r="K185" s="627" t="s">
        <v>373</v>
      </c>
    </row>
    <row r="186" spans="1:11" ht="14.4" customHeight="1" thickBot="1" x14ac:dyDescent="0.35">
      <c r="A186" s="638" t="s">
        <v>514</v>
      </c>
      <c r="B186" s="616">
        <v>0</v>
      </c>
      <c r="C186" s="616">
        <v>228.57329999999999</v>
      </c>
      <c r="D186" s="617">
        <v>228.57329999999999</v>
      </c>
      <c r="E186" s="626" t="s">
        <v>336</v>
      </c>
      <c r="F186" s="616">
        <v>407.00000000010601</v>
      </c>
      <c r="G186" s="617">
        <v>305.25000000007998</v>
      </c>
      <c r="H186" s="619">
        <v>0</v>
      </c>
      <c r="I186" s="616">
        <v>0</v>
      </c>
      <c r="J186" s="617">
        <v>-305.25000000007998</v>
      </c>
      <c r="K186" s="620">
        <v>0</v>
      </c>
    </row>
    <row r="187" spans="1:11" ht="14.4" customHeight="1" thickBot="1" x14ac:dyDescent="0.35">
      <c r="A187" s="637" t="s">
        <v>515</v>
      </c>
      <c r="B187" s="621">
        <v>0</v>
      </c>
      <c r="C187" s="621">
        <v>0</v>
      </c>
      <c r="D187" s="622">
        <v>0</v>
      </c>
      <c r="E187" s="623" t="s">
        <v>336</v>
      </c>
      <c r="F187" s="621">
        <v>0</v>
      </c>
      <c r="G187" s="622">
        <v>0</v>
      </c>
      <c r="H187" s="624">
        <v>0</v>
      </c>
      <c r="I187" s="621">
        <v>-39.390039999999999</v>
      </c>
      <c r="J187" s="622">
        <v>-39.390039999999999</v>
      </c>
      <c r="K187" s="625" t="s">
        <v>373</v>
      </c>
    </row>
    <row r="188" spans="1:11" ht="14.4" customHeight="1" thickBot="1" x14ac:dyDescent="0.35">
      <c r="A188" s="638" t="s">
        <v>516</v>
      </c>
      <c r="B188" s="616">
        <v>0</v>
      </c>
      <c r="C188" s="616">
        <v>0</v>
      </c>
      <c r="D188" s="617">
        <v>0</v>
      </c>
      <c r="E188" s="626" t="s">
        <v>336</v>
      </c>
      <c r="F188" s="616">
        <v>0</v>
      </c>
      <c r="G188" s="617">
        <v>0</v>
      </c>
      <c r="H188" s="619">
        <v>0</v>
      </c>
      <c r="I188" s="616">
        <v>-39.390039999999999</v>
      </c>
      <c r="J188" s="617">
        <v>-39.390039999999999</v>
      </c>
      <c r="K188" s="627" t="s">
        <v>373</v>
      </c>
    </row>
    <row r="189" spans="1:11" ht="14.4" customHeight="1" thickBot="1" x14ac:dyDescent="0.35">
      <c r="A189" s="637" t="s">
        <v>517</v>
      </c>
      <c r="B189" s="621">
        <v>119002</v>
      </c>
      <c r="C189" s="621">
        <v>120149.47409</v>
      </c>
      <c r="D189" s="622">
        <v>1147.4740899999499</v>
      </c>
      <c r="E189" s="628">
        <v>1.0096424773529999</v>
      </c>
      <c r="F189" s="621">
        <v>123594.000000032</v>
      </c>
      <c r="G189" s="622">
        <v>92695.5000000242</v>
      </c>
      <c r="H189" s="624">
        <v>12926.26971</v>
      </c>
      <c r="I189" s="621">
        <v>89174.504100000006</v>
      </c>
      <c r="J189" s="622">
        <v>-3520.9959000242402</v>
      </c>
      <c r="K189" s="629">
        <v>0.72151159522200004</v>
      </c>
    </row>
    <row r="190" spans="1:11" ht="14.4" customHeight="1" thickBot="1" x14ac:dyDescent="0.35">
      <c r="A190" s="638" t="s">
        <v>518</v>
      </c>
      <c r="B190" s="616">
        <v>58136</v>
      </c>
      <c r="C190" s="616">
        <v>57183.601739999998</v>
      </c>
      <c r="D190" s="617">
        <v>-952.39826000004496</v>
      </c>
      <c r="E190" s="618">
        <v>0.98361775388700001</v>
      </c>
      <c r="F190" s="616">
        <v>61089.000000016</v>
      </c>
      <c r="G190" s="617">
        <v>45816.750000011998</v>
      </c>
      <c r="H190" s="619">
        <v>4521.5093200000001</v>
      </c>
      <c r="I190" s="616">
        <v>41937.442410000003</v>
      </c>
      <c r="J190" s="617">
        <v>-3879.3075900119802</v>
      </c>
      <c r="K190" s="620">
        <v>0.68649744487499997</v>
      </c>
    </row>
    <row r="191" spans="1:11" ht="14.4" customHeight="1" thickBot="1" x14ac:dyDescent="0.35">
      <c r="A191" s="638" t="s">
        <v>519</v>
      </c>
      <c r="B191" s="616">
        <v>60866</v>
      </c>
      <c r="C191" s="616">
        <v>62965.872349999998</v>
      </c>
      <c r="D191" s="617">
        <v>2099.8723499999901</v>
      </c>
      <c r="E191" s="618">
        <v>1.034499923602</v>
      </c>
      <c r="F191" s="616">
        <v>62505.000000016298</v>
      </c>
      <c r="G191" s="617">
        <v>46878.750000012202</v>
      </c>
      <c r="H191" s="619">
        <v>8404.7603899999995</v>
      </c>
      <c r="I191" s="616">
        <v>47237.061690000002</v>
      </c>
      <c r="J191" s="617">
        <v>358.31168998775701</v>
      </c>
      <c r="K191" s="620">
        <v>0.75573252843700001</v>
      </c>
    </row>
    <row r="192" spans="1:11" ht="14.4" customHeight="1" thickBot="1" x14ac:dyDescent="0.35">
      <c r="A192" s="637" t="s">
        <v>520</v>
      </c>
      <c r="B192" s="621">
        <v>0</v>
      </c>
      <c r="C192" s="621">
        <v>4364.7057999999997</v>
      </c>
      <c r="D192" s="622">
        <v>4364.7057999999997</v>
      </c>
      <c r="E192" s="623" t="s">
        <v>336</v>
      </c>
      <c r="F192" s="621">
        <v>0</v>
      </c>
      <c r="G192" s="622">
        <v>0</v>
      </c>
      <c r="H192" s="624">
        <v>-331.79419999999999</v>
      </c>
      <c r="I192" s="621">
        <v>2481.5767000000001</v>
      </c>
      <c r="J192" s="622">
        <v>2481.5767000000001</v>
      </c>
      <c r="K192" s="625" t="s">
        <v>336</v>
      </c>
    </row>
    <row r="193" spans="1:11" ht="14.4" customHeight="1" thickBot="1" x14ac:dyDescent="0.35">
      <c r="A193" s="638" t="s">
        <v>521</v>
      </c>
      <c r="B193" s="616">
        <v>0</v>
      </c>
      <c r="C193" s="616">
        <v>235.00644</v>
      </c>
      <c r="D193" s="617">
        <v>235.00644</v>
      </c>
      <c r="E193" s="626" t="s">
        <v>336</v>
      </c>
      <c r="F193" s="616">
        <v>0</v>
      </c>
      <c r="G193" s="617">
        <v>0</v>
      </c>
      <c r="H193" s="619">
        <v>0</v>
      </c>
      <c r="I193" s="616">
        <v>769.82276999999999</v>
      </c>
      <c r="J193" s="617">
        <v>769.82276999999999</v>
      </c>
      <c r="K193" s="627" t="s">
        <v>336</v>
      </c>
    </row>
    <row r="194" spans="1:11" ht="14.4" customHeight="1" thickBot="1" x14ac:dyDescent="0.35">
      <c r="A194" s="638" t="s">
        <v>522</v>
      </c>
      <c r="B194" s="616">
        <v>0</v>
      </c>
      <c r="C194" s="616">
        <v>4129.6993599999996</v>
      </c>
      <c r="D194" s="617">
        <v>4129.6993599999996</v>
      </c>
      <c r="E194" s="626" t="s">
        <v>336</v>
      </c>
      <c r="F194" s="616">
        <v>0</v>
      </c>
      <c r="G194" s="617">
        <v>0</v>
      </c>
      <c r="H194" s="619">
        <v>-331.79419999999999</v>
      </c>
      <c r="I194" s="616">
        <v>1711.7539300000001</v>
      </c>
      <c r="J194" s="617">
        <v>1711.7539300000001</v>
      </c>
      <c r="K194" s="627" t="s">
        <v>336</v>
      </c>
    </row>
    <row r="195" spans="1:11" ht="14.4" customHeight="1" thickBot="1" x14ac:dyDescent="0.35">
      <c r="A195" s="635" t="s">
        <v>523</v>
      </c>
      <c r="B195" s="616">
        <v>121.44746401305299</v>
      </c>
      <c r="C195" s="616">
        <v>36.424019999999999</v>
      </c>
      <c r="D195" s="617">
        <v>-85.023444013052995</v>
      </c>
      <c r="E195" s="618">
        <v>0.29991585494099998</v>
      </c>
      <c r="F195" s="616">
        <v>29</v>
      </c>
      <c r="G195" s="617">
        <v>21.75</v>
      </c>
      <c r="H195" s="619">
        <v>0.30187999999999998</v>
      </c>
      <c r="I195" s="616">
        <v>27.33691</v>
      </c>
      <c r="J195" s="617">
        <v>5.5869099999999996</v>
      </c>
      <c r="K195" s="620">
        <v>0.94265206896499998</v>
      </c>
    </row>
    <row r="196" spans="1:11" ht="14.4" customHeight="1" thickBot="1" x14ac:dyDescent="0.35">
      <c r="A196" s="641" t="s">
        <v>524</v>
      </c>
      <c r="B196" s="621">
        <v>121.44746401305299</v>
      </c>
      <c r="C196" s="621">
        <v>36.424019999999999</v>
      </c>
      <c r="D196" s="622">
        <v>-85.023444013052995</v>
      </c>
      <c r="E196" s="628">
        <v>0.29991585494099998</v>
      </c>
      <c r="F196" s="621">
        <v>29</v>
      </c>
      <c r="G196" s="622">
        <v>21.75</v>
      </c>
      <c r="H196" s="624">
        <v>0.30187999999999998</v>
      </c>
      <c r="I196" s="621">
        <v>27.33691</v>
      </c>
      <c r="J196" s="622">
        <v>5.5869099999999996</v>
      </c>
      <c r="K196" s="629">
        <v>0.94265206896499998</v>
      </c>
    </row>
    <row r="197" spans="1:11" ht="14.4" customHeight="1" thickBot="1" x14ac:dyDescent="0.35">
      <c r="A197" s="637" t="s">
        <v>525</v>
      </c>
      <c r="B197" s="621">
        <v>0</v>
      </c>
      <c r="C197" s="621">
        <v>-5.9999999999999995E-4</v>
      </c>
      <c r="D197" s="622">
        <v>-5.9999999999999995E-4</v>
      </c>
      <c r="E197" s="623" t="s">
        <v>336</v>
      </c>
      <c r="F197" s="621">
        <v>0</v>
      </c>
      <c r="G197" s="622">
        <v>0</v>
      </c>
      <c r="H197" s="624">
        <v>8.8000000000000003E-4</v>
      </c>
      <c r="I197" s="621">
        <v>8.0000000000000004E-4</v>
      </c>
      <c r="J197" s="622">
        <v>8.0000000000000004E-4</v>
      </c>
      <c r="K197" s="625" t="s">
        <v>336</v>
      </c>
    </row>
    <row r="198" spans="1:11" ht="14.4" customHeight="1" thickBot="1" x14ac:dyDescent="0.35">
      <c r="A198" s="638" t="s">
        <v>526</v>
      </c>
      <c r="B198" s="616">
        <v>0</v>
      </c>
      <c r="C198" s="616">
        <v>-5.9999999999999995E-4</v>
      </c>
      <c r="D198" s="617">
        <v>-5.9999999999999995E-4</v>
      </c>
      <c r="E198" s="626" t="s">
        <v>336</v>
      </c>
      <c r="F198" s="616">
        <v>0</v>
      </c>
      <c r="G198" s="617">
        <v>0</v>
      </c>
      <c r="H198" s="619">
        <v>8.8000000000000003E-4</v>
      </c>
      <c r="I198" s="616">
        <v>8.0000000000000004E-4</v>
      </c>
      <c r="J198" s="617">
        <v>8.0000000000000004E-4</v>
      </c>
      <c r="K198" s="627" t="s">
        <v>336</v>
      </c>
    </row>
    <row r="199" spans="1:11" ht="14.4" customHeight="1" thickBot="1" x14ac:dyDescent="0.35">
      <c r="A199" s="637" t="s">
        <v>527</v>
      </c>
      <c r="B199" s="621">
        <v>121.44746401305299</v>
      </c>
      <c r="C199" s="621">
        <v>36.424619999999997</v>
      </c>
      <c r="D199" s="622">
        <v>-85.022844013053003</v>
      </c>
      <c r="E199" s="628">
        <v>0.29992079534900001</v>
      </c>
      <c r="F199" s="621">
        <v>29</v>
      </c>
      <c r="G199" s="622">
        <v>21.75</v>
      </c>
      <c r="H199" s="624">
        <v>0.30099999999999999</v>
      </c>
      <c r="I199" s="621">
        <v>10.33611</v>
      </c>
      <c r="J199" s="622">
        <v>-11.41389</v>
      </c>
      <c r="K199" s="629">
        <v>0.356417586206</v>
      </c>
    </row>
    <row r="200" spans="1:11" ht="14.4" customHeight="1" thickBot="1" x14ac:dyDescent="0.35">
      <c r="A200" s="638" t="s">
        <v>528</v>
      </c>
      <c r="B200" s="616">
        <v>0</v>
      </c>
      <c r="C200" s="616">
        <v>0.81759999999999999</v>
      </c>
      <c r="D200" s="617">
        <v>0.81759999999999999</v>
      </c>
      <c r="E200" s="626" t="s">
        <v>336</v>
      </c>
      <c r="F200" s="616">
        <v>0</v>
      </c>
      <c r="G200" s="617">
        <v>0</v>
      </c>
      <c r="H200" s="619">
        <v>0.30099999999999999</v>
      </c>
      <c r="I200" s="616">
        <v>0.76500000000000001</v>
      </c>
      <c r="J200" s="617">
        <v>0.76500000000000001</v>
      </c>
      <c r="K200" s="627" t="s">
        <v>336</v>
      </c>
    </row>
    <row r="201" spans="1:11" ht="14.4" customHeight="1" thickBot="1" x14ac:dyDescent="0.35">
      <c r="A201" s="638" t="s">
        <v>529</v>
      </c>
      <c r="B201" s="616">
        <v>0</v>
      </c>
      <c r="C201" s="616">
        <v>26.25</v>
      </c>
      <c r="D201" s="617">
        <v>26.25</v>
      </c>
      <c r="E201" s="626" t="s">
        <v>336</v>
      </c>
      <c r="F201" s="616">
        <v>21</v>
      </c>
      <c r="G201" s="617">
        <v>15.75</v>
      </c>
      <c r="H201" s="619">
        <v>0</v>
      </c>
      <c r="I201" s="616">
        <v>1.4</v>
      </c>
      <c r="J201" s="617">
        <v>-14.35</v>
      </c>
      <c r="K201" s="620">
        <v>6.6666666666000005E-2</v>
      </c>
    </row>
    <row r="202" spans="1:11" ht="14.4" customHeight="1" thickBot="1" x14ac:dyDescent="0.35">
      <c r="A202" s="638" t="s">
        <v>530</v>
      </c>
      <c r="B202" s="616">
        <v>100.28334680445801</v>
      </c>
      <c r="C202" s="616">
        <v>0</v>
      </c>
      <c r="D202" s="617">
        <v>-100.28334680445801</v>
      </c>
      <c r="E202" s="618">
        <v>0</v>
      </c>
      <c r="F202" s="616">
        <v>0</v>
      </c>
      <c r="G202" s="617">
        <v>0</v>
      </c>
      <c r="H202" s="619">
        <v>0</v>
      </c>
      <c r="I202" s="616">
        <v>0</v>
      </c>
      <c r="J202" s="617">
        <v>0</v>
      </c>
      <c r="K202" s="620">
        <v>0</v>
      </c>
    </row>
    <row r="203" spans="1:11" ht="14.4" customHeight="1" thickBot="1" x14ac:dyDescent="0.35">
      <c r="A203" s="638" t="s">
        <v>531</v>
      </c>
      <c r="B203" s="616">
        <v>21.164117208594998</v>
      </c>
      <c r="C203" s="616">
        <v>9.3570200000000003</v>
      </c>
      <c r="D203" s="617">
        <v>-11.807097208595</v>
      </c>
      <c r="E203" s="618">
        <v>0.44211718862499999</v>
      </c>
      <c r="F203" s="616">
        <v>8</v>
      </c>
      <c r="G203" s="617">
        <v>6</v>
      </c>
      <c r="H203" s="619">
        <v>0</v>
      </c>
      <c r="I203" s="616">
        <v>8.1711100000000005</v>
      </c>
      <c r="J203" s="617">
        <v>2.1711100000000001</v>
      </c>
      <c r="K203" s="620">
        <v>1.0213887500000001</v>
      </c>
    </row>
    <row r="204" spans="1:11" ht="14.4" customHeight="1" thickBot="1" x14ac:dyDescent="0.35">
      <c r="A204" s="637" t="s">
        <v>532</v>
      </c>
      <c r="B204" s="621">
        <v>0</v>
      </c>
      <c r="C204" s="621">
        <v>0</v>
      </c>
      <c r="D204" s="622">
        <v>0</v>
      </c>
      <c r="E204" s="623" t="s">
        <v>336</v>
      </c>
      <c r="F204" s="621">
        <v>0</v>
      </c>
      <c r="G204" s="622">
        <v>0</v>
      </c>
      <c r="H204" s="624">
        <v>0</v>
      </c>
      <c r="I204" s="621">
        <v>17</v>
      </c>
      <c r="J204" s="622">
        <v>17</v>
      </c>
      <c r="K204" s="625" t="s">
        <v>373</v>
      </c>
    </row>
    <row r="205" spans="1:11" ht="14.4" customHeight="1" thickBot="1" x14ac:dyDescent="0.35">
      <c r="A205" s="638" t="s">
        <v>533</v>
      </c>
      <c r="B205" s="616">
        <v>0</v>
      </c>
      <c r="C205" s="616">
        <v>0</v>
      </c>
      <c r="D205" s="617">
        <v>0</v>
      </c>
      <c r="E205" s="626" t="s">
        <v>336</v>
      </c>
      <c r="F205" s="616">
        <v>0</v>
      </c>
      <c r="G205" s="617">
        <v>0</v>
      </c>
      <c r="H205" s="619">
        <v>0</v>
      </c>
      <c r="I205" s="616">
        <v>17</v>
      </c>
      <c r="J205" s="617">
        <v>17</v>
      </c>
      <c r="K205" s="627" t="s">
        <v>373</v>
      </c>
    </row>
    <row r="206" spans="1:11" ht="14.4" customHeight="1" thickBot="1" x14ac:dyDescent="0.35">
      <c r="A206" s="635" t="s">
        <v>534</v>
      </c>
      <c r="B206" s="616">
        <v>57</v>
      </c>
      <c r="C206" s="616">
        <v>96.8</v>
      </c>
      <c r="D206" s="617">
        <v>39.799999999999997</v>
      </c>
      <c r="E206" s="618">
        <v>1.698245614035</v>
      </c>
      <c r="F206" s="616">
        <v>182.000000000048</v>
      </c>
      <c r="G206" s="617">
        <v>136.50000000003601</v>
      </c>
      <c r="H206" s="619">
        <v>0</v>
      </c>
      <c r="I206" s="616">
        <v>91.328000000000003</v>
      </c>
      <c r="J206" s="617">
        <v>-45.172000000034998</v>
      </c>
      <c r="K206" s="620">
        <v>0.50180219780199997</v>
      </c>
    </row>
    <row r="207" spans="1:11" ht="14.4" customHeight="1" thickBot="1" x14ac:dyDescent="0.35">
      <c r="A207" s="641" t="s">
        <v>535</v>
      </c>
      <c r="B207" s="621">
        <v>57</v>
      </c>
      <c r="C207" s="621">
        <v>96.8</v>
      </c>
      <c r="D207" s="622">
        <v>39.799999999999997</v>
      </c>
      <c r="E207" s="628">
        <v>1.698245614035</v>
      </c>
      <c r="F207" s="621">
        <v>182.000000000048</v>
      </c>
      <c r="G207" s="622">
        <v>136.50000000003601</v>
      </c>
      <c r="H207" s="624">
        <v>0</v>
      </c>
      <c r="I207" s="621">
        <v>91.328000000000003</v>
      </c>
      <c r="J207" s="622">
        <v>-45.172000000034998</v>
      </c>
      <c r="K207" s="629">
        <v>0.50180219780199997</v>
      </c>
    </row>
    <row r="208" spans="1:11" ht="14.4" customHeight="1" thickBot="1" x14ac:dyDescent="0.35">
      <c r="A208" s="637" t="s">
        <v>536</v>
      </c>
      <c r="B208" s="621">
        <v>57</v>
      </c>
      <c r="C208" s="621">
        <v>96.8</v>
      </c>
      <c r="D208" s="622">
        <v>39.799999999999997</v>
      </c>
      <c r="E208" s="628">
        <v>1.698245614035</v>
      </c>
      <c r="F208" s="621">
        <v>182.000000000048</v>
      </c>
      <c r="G208" s="622">
        <v>136.50000000003601</v>
      </c>
      <c r="H208" s="624">
        <v>0</v>
      </c>
      <c r="I208" s="621">
        <v>91.328000000000003</v>
      </c>
      <c r="J208" s="622">
        <v>-45.172000000034998</v>
      </c>
      <c r="K208" s="629">
        <v>0.50180219780199997</v>
      </c>
    </row>
    <row r="209" spans="1:11" ht="14.4" customHeight="1" thickBot="1" x14ac:dyDescent="0.35">
      <c r="A209" s="638" t="s">
        <v>537</v>
      </c>
      <c r="B209" s="616">
        <v>57</v>
      </c>
      <c r="C209" s="616">
        <v>96.8</v>
      </c>
      <c r="D209" s="617">
        <v>39.799999999999997</v>
      </c>
      <c r="E209" s="618">
        <v>1.698245614035</v>
      </c>
      <c r="F209" s="616">
        <v>182.000000000048</v>
      </c>
      <c r="G209" s="617">
        <v>136.50000000003601</v>
      </c>
      <c r="H209" s="619">
        <v>0</v>
      </c>
      <c r="I209" s="616">
        <v>91.328000000000003</v>
      </c>
      <c r="J209" s="617">
        <v>-45.172000000034998</v>
      </c>
      <c r="K209" s="620">
        <v>0.50180219780199997</v>
      </c>
    </row>
    <row r="210" spans="1:11" ht="14.4" customHeight="1" thickBot="1" x14ac:dyDescent="0.35">
      <c r="A210" s="634" t="s">
        <v>538</v>
      </c>
      <c r="B210" s="616">
        <v>9638.1684150836409</v>
      </c>
      <c r="C210" s="616">
        <v>10690.499879999999</v>
      </c>
      <c r="D210" s="617">
        <v>1052.3314649163599</v>
      </c>
      <c r="E210" s="618">
        <v>1.1091837597759999</v>
      </c>
      <c r="F210" s="616">
        <v>10279.980135221</v>
      </c>
      <c r="G210" s="617">
        <v>7709.9851014157102</v>
      </c>
      <c r="H210" s="619">
        <v>958.94282999999996</v>
      </c>
      <c r="I210" s="616">
        <v>7898.3462300000101</v>
      </c>
      <c r="J210" s="617">
        <v>188.36112858429601</v>
      </c>
      <c r="K210" s="620">
        <v>0.76832310238900003</v>
      </c>
    </row>
    <row r="211" spans="1:11" ht="14.4" customHeight="1" thickBot="1" x14ac:dyDescent="0.35">
      <c r="A211" s="639" t="s">
        <v>539</v>
      </c>
      <c r="B211" s="621">
        <v>9638.1684150836409</v>
      </c>
      <c r="C211" s="621">
        <v>10690.499879999999</v>
      </c>
      <c r="D211" s="622">
        <v>1052.3314649163599</v>
      </c>
      <c r="E211" s="628">
        <v>1.1091837597759999</v>
      </c>
      <c r="F211" s="621">
        <v>10279.980135221</v>
      </c>
      <c r="G211" s="622">
        <v>7709.9851014157102</v>
      </c>
      <c r="H211" s="624">
        <v>958.94282999999996</v>
      </c>
      <c r="I211" s="621">
        <v>7898.3462300000101</v>
      </c>
      <c r="J211" s="622">
        <v>188.36112858429601</v>
      </c>
      <c r="K211" s="629">
        <v>0.76832310238900003</v>
      </c>
    </row>
    <row r="212" spans="1:11" ht="14.4" customHeight="1" thickBot="1" x14ac:dyDescent="0.35">
      <c r="A212" s="641" t="s">
        <v>54</v>
      </c>
      <c r="B212" s="621">
        <v>9638.1684150836409</v>
      </c>
      <c r="C212" s="621">
        <v>10690.499879999999</v>
      </c>
      <c r="D212" s="622">
        <v>1052.3314649163599</v>
      </c>
      <c r="E212" s="628">
        <v>1.1091837597759999</v>
      </c>
      <c r="F212" s="621">
        <v>10279.980135221</v>
      </c>
      <c r="G212" s="622">
        <v>7709.9851014157102</v>
      </c>
      <c r="H212" s="624">
        <v>958.94282999999996</v>
      </c>
      <c r="I212" s="621">
        <v>7898.3462300000101</v>
      </c>
      <c r="J212" s="622">
        <v>188.36112858429601</v>
      </c>
      <c r="K212" s="629">
        <v>0.76832310238900003</v>
      </c>
    </row>
    <row r="213" spans="1:11" ht="14.4" customHeight="1" thickBot="1" x14ac:dyDescent="0.35">
      <c r="A213" s="637" t="s">
        <v>540</v>
      </c>
      <c r="B213" s="621">
        <v>109</v>
      </c>
      <c r="C213" s="621">
        <v>135.84700000000001</v>
      </c>
      <c r="D213" s="622">
        <v>26.847000000000001</v>
      </c>
      <c r="E213" s="628">
        <v>1.2463027522929999</v>
      </c>
      <c r="F213" s="621">
        <v>147.05018822170399</v>
      </c>
      <c r="G213" s="622">
        <v>110.28764116627799</v>
      </c>
      <c r="H213" s="624">
        <v>10.763999999999999</v>
      </c>
      <c r="I213" s="621">
        <v>100.15875</v>
      </c>
      <c r="J213" s="622">
        <v>-10.128891166277</v>
      </c>
      <c r="K213" s="629">
        <v>0.68111949539899996</v>
      </c>
    </row>
    <row r="214" spans="1:11" ht="14.4" customHeight="1" thickBot="1" x14ac:dyDescent="0.35">
      <c r="A214" s="638" t="s">
        <v>541</v>
      </c>
      <c r="B214" s="616">
        <v>109</v>
      </c>
      <c r="C214" s="616">
        <v>135.84700000000001</v>
      </c>
      <c r="D214" s="617">
        <v>26.847000000000001</v>
      </c>
      <c r="E214" s="618">
        <v>1.2463027522929999</v>
      </c>
      <c r="F214" s="616">
        <v>147.05018822170399</v>
      </c>
      <c r="G214" s="617">
        <v>110.28764116627799</v>
      </c>
      <c r="H214" s="619">
        <v>10.763999999999999</v>
      </c>
      <c r="I214" s="616">
        <v>100.15875</v>
      </c>
      <c r="J214" s="617">
        <v>-10.128891166277</v>
      </c>
      <c r="K214" s="620">
        <v>0.68111949539899996</v>
      </c>
    </row>
    <row r="215" spans="1:11" ht="14.4" customHeight="1" thickBot="1" x14ac:dyDescent="0.35">
      <c r="A215" s="637" t="s">
        <v>542</v>
      </c>
      <c r="B215" s="621">
        <v>1188.16841508364</v>
      </c>
      <c r="C215" s="621">
        <v>1618.9573</v>
      </c>
      <c r="D215" s="622">
        <v>430.78888491636098</v>
      </c>
      <c r="E215" s="628">
        <v>1.3625655079250001</v>
      </c>
      <c r="F215" s="621">
        <v>1892.13075671571</v>
      </c>
      <c r="G215" s="622">
        <v>1419.09806753679</v>
      </c>
      <c r="H215" s="624">
        <v>175.99538000000001</v>
      </c>
      <c r="I215" s="621">
        <v>1368.3092200000001</v>
      </c>
      <c r="J215" s="622">
        <v>-50.788847536783003</v>
      </c>
      <c r="K215" s="629">
        <v>0.72315785531300003</v>
      </c>
    </row>
    <row r="216" spans="1:11" ht="14.4" customHeight="1" thickBot="1" x14ac:dyDescent="0.35">
      <c r="A216" s="638" t="s">
        <v>543</v>
      </c>
      <c r="B216" s="616">
        <v>1188.16841508364</v>
      </c>
      <c r="C216" s="616">
        <v>1618.9573</v>
      </c>
      <c r="D216" s="617">
        <v>430.78888491636098</v>
      </c>
      <c r="E216" s="618">
        <v>1.3625655079250001</v>
      </c>
      <c r="F216" s="616">
        <v>0</v>
      </c>
      <c r="G216" s="617">
        <v>0</v>
      </c>
      <c r="H216" s="619">
        <v>0</v>
      </c>
      <c r="I216" s="616">
        <v>1.9326762412674701E-12</v>
      </c>
      <c r="J216" s="617">
        <v>1.9326762412674701E-12</v>
      </c>
      <c r="K216" s="627" t="s">
        <v>336</v>
      </c>
    </row>
    <row r="217" spans="1:11" ht="14.4" customHeight="1" thickBot="1" x14ac:dyDescent="0.35">
      <c r="A217" s="638" t="s">
        <v>544</v>
      </c>
      <c r="B217" s="616">
        <v>0</v>
      </c>
      <c r="C217" s="616">
        <v>0</v>
      </c>
      <c r="D217" s="617">
        <v>0</v>
      </c>
      <c r="E217" s="618">
        <v>1</v>
      </c>
      <c r="F217" s="616">
        <v>1822.2790335151999</v>
      </c>
      <c r="G217" s="617">
        <v>1366.7092751364</v>
      </c>
      <c r="H217" s="619">
        <v>168.566</v>
      </c>
      <c r="I217" s="616">
        <v>1326.9159999999999</v>
      </c>
      <c r="J217" s="617">
        <v>-39.793275136398996</v>
      </c>
      <c r="K217" s="620">
        <v>0.728162907872</v>
      </c>
    </row>
    <row r="218" spans="1:11" ht="14.4" customHeight="1" thickBot="1" x14ac:dyDescent="0.35">
      <c r="A218" s="638" t="s">
        <v>545</v>
      </c>
      <c r="B218" s="616">
        <v>0</v>
      </c>
      <c r="C218" s="616">
        <v>0</v>
      </c>
      <c r="D218" s="617">
        <v>0</v>
      </c>
      <c r="E218" s="618">
        <v>1</v>
      </c>
      <c r="F218" s="616">
        <v>4.8727534148089999</v>
      </c>
      <c r="G218" s="617">
        <v>3.6545650611070002</v>
      </c>
      <c r="H218" s="619">
        <v>0</v>
      </c>
      <c r="I218" s="616">
        <v>6.2700000000000006E-2</v>
      </c>
      <c r="J218" s="617">
        <v>-3.5918650611070002</v>
      </c>
      <c r="K218" s="620">
        <v>1.2867468279E-2</v>
      </c>
    </row>
    <row r="219" spans="1:11" ht="14.4" customHeight="1" thickBot="1" x14ac:dyDescent="0.35">
      <c r="A219" s="638" t="s">
        <v>546</v>
      </c>
      <c r="B219" s="616">
        <v>0</v>
      </c>
      <c r="C219" s="616">
        <v>0</v>
      </c>
      <c r="D219" s="617">
        <v>0</v>
      </c>
      <c r="E219" s="618">
        <v>1</v>
      </c>
      <c r="F219" s="616">
        <v>64.978969785703995</v>
      </c>
      <c r="G219" s="617">
        <v>48.734227339278</v>
      </c>
      <c r="H219" s="619">
        <v>7.4293800000000001</v>
      </c>
      <c r="I219" s="616">
        <v>41.33052</v>
      </c>
      <c r="J219" s="617">
        <v>-7.4037073392780002</v>
      </c>
      <c r="K219" s="620">
        <v>0.63605994579900005</v>
      </c>
    </row>
    <row r="220" spans="1:11" ht="14.4" customHeight="1" thickBot="1" x14ac:dyDescent="0.35">
      <c r="A220" s="637" t="s">
        <v>547</v>
      </c>
      <c r="B220" s="621">
        <v>1732</v>
      </c>
      <c r="C220" s="621">
        <v>1434.9261899999999</v>
      </c>
      <c r="D220" s="622">
        <v>-297.07380999999998</v>
      </c>
      <c r="E220" s="628">
        <v>0.82847932447999995</v>
      </c>
      <c r="F220" s="621">
        <v>1413.7188372184801</v>
      </c>
      <c r="G220" s="622">
        <v>1060.2891279138601</v>
      </c>
      <c r="H220" s="624">
        <v>111.18510000000001</v>
      </c>
      <c r="I220" s="621">
        <v>990.81655000000103</v>
      </c>
      <c r="J220" s="622">
        <v>-69.472577913855005</v>
      </c>
      <c r="K220" s="629">
        <v>0.70085827812000001</v>
      </c>
    </row>
    <row r="221" spans="1:11" ht="14.4" customHeight="1" thickBot="1" x14ac:dyDescent="0.35">
      <c r="A221" s="638" t="s">
        <v>548</v>
      </c>
      <c r="B221" s="616">
        <v>1732</v>
      </c>
      <c r="C221" s="616">
        <v>1434.9261899999999</v>
      </c>
      <c r="D221" s="617">
        <v>-297.07380999999998</v>
      </c>
      <c r="E221" s="618">
        <v>0.82847932447999995</v>
      </c>
      <c r="F221" s="616">
        <v>1413.7188372184801</v>
      </c>
      <c r="G221" s="617">
        <v>1060.2891279138601</v>
      </c>
      <c r="H221" s="619">
        <v>111.18510000000001</v>
      </c>
      <c r="I221" s="616">
        <v>990.81655000000103</v>
      </c>
      <c r="J221" s="617">
        <v>-69.472577913855005</v>
      </c>
      <c r="K221" s="620">
        <v>0.70085827812000001</v>
      </c>
    </row>
    <row r="222" spans="1:11" ht="14.4" customHeight="1" thickBot="1" x14ac:dyDescent="0.35">
      <c r="A222" s="637" t="s">
        <v>549</v>
      </c>
      <c r="B222" s="621">
        <v>0</v>
      </c>
      <c r="C222" s="621">
        <v>6.0620000000000003</v>
      </c>
      <c r="D222" s="622">
        <v>6.0620000000000003</v>
      </c>
      <c r="E222" s="623" t="s">
        <v>373</v>
      </c>
      <c r="F222" s="621">
        <v>0</v>
      </c>
      <c r="G222" s="622">
        <v>0</v>
      </c>
      <c r="H222" s="624">
        <v>0.34599999999999997</v>
      </c>
      <c r="I222" s="621">
        <v>3.78</v>
      </c>
      <c r="J222" s="622">
        <v>3.78</v>
      </c>
      <c r="K222" s="625" t="s">
        <v>336</v>
      </c>
    </row>
    <row r="223" spans="1:11" ht="14.4" customHeight="1" thickBot="1" x14ac:dyDescent="0.35">
      <c r="A223" s="638" t="s">
        <v>550</v>
      </c>
      <c r="B223" s="616">
        <v>0</v>
      </c>
      <c r="C223" s="616">
        <v>6.0620000000000003</v>
      </c>
      <c r="D223" s="617">
        <v>6.0620000000000003</v>
      </c>
      <c r="E223" s="626" t="s">
        <v>373</v>
      </c>
      <c r="F223" s="616">
        <v>0</v>
      </c>
      <c r="G223" s="617">
        <v>0</v>
      </c>
      <c r="H223" s="619">
        <v>0.34599999999999997</v>
      </c>
      <c r="I223" s="616">
        <v>3.78</v>
      </c>
      <c r="J223" s="617">
        <v>3.78</v>
      </c>
      <c r="K223" s="627" t="s">
        <v>336</v>
      </c>
    </row>
    <row r="224" spans="1:11" ht="14.4" customHeight="1" thickBot="1" x14ac:dyDescent="0.35">
      <c r="A224" s="637" t="s">
        <v>551</v>
      </c>
      <c r="B224" s="621">
        <v>1039</v>
      </c>
      <c r="C224" s="621">
        <v>914.09703999999999</v>
      </c>
      <c r="D224" s="622">
        <v>-124.90295999999999</v>
      </c>
      <c r="E224" s="628">
        <v>0.87978540904699998</v>
      </c>
      <c r="F224" s="621">
        <v>1001</v>
      </c>
      <c r="G224" s="622">
        <v>750.75</v>
      </c>
      <c r="H224" s="624">
        <v>74.341530000000006</v>
      </c>
      <c r="I224" s="621">
        <v>636.24738000000104</v>
      </c>
      <c r="J224" s="622">
        <v>-114.502619999999</v>
      </c>
      <c r="K224" s="629">
        <v>0.63561176823099996</v>
      </c>
    </row>
    <row r="225" spans="1:11" ht="14.4" customHeight="1" thickBot="1" x14ac:dyDescent="0.35">
      <c r="A225" s="638" t="s">
        <v>552</v>
      </c>
      <c r="B225" s="616">
        <v>1024</v>
      </c>
      <c r="C225" s="616">
        <v>896.66434000000004</v>
      </c>
      <c r="D225" s="617">
        <v>-127.33566</v>
      </c>
      <c r="E225" s="618">
        <v>0.87564876953100002</v>
      </c>
      <c r="F225" s="616">
        <v>1001</v>
      </c>
      <c r="G225" s="617">
        <v>750.75</v>
      </c>
      <c r="H225" s="619">
        <v>74.341530000000006</v>
      </c>
      <c r="I225" s="616">
        <v>636.24738000000104</v>
      </c>
      <c r="J225" s="617">
        <v>-114.502619999999</v>
      </c>
      <c r="K225" s="620">
        <v>0.63561176823099996</v>
      </c>
    </row>
    <row r="226" spans="1:11" ht="14.4" customHeight="1" thickBot="1" x14ac:dyDescent="0.35">
      <c r="A226" s="638" t="s">
        <v>553</v>
      </c>
      <c r="B226" s="616">
        <v>15</v>
      </c>
      <c r="C226" s="616">
        <v>17.432700000000001</v>
      </c>
      <c r="D226" s="617">
        <v>2.4327000000000001</v>
      </c>
      <c r="E226" s="618">
        <v>1.16218</v>
      </c>
      <c r="F226" s="616">
        <v>0</v>
      </c>
      <c r="G226" s="617">
        <v>0</v>
      </c>
      <c r="H226" s="619">
        <v>0</v>
      </c>
      <c r="I226" s="616">
        <v>0</v>
      </c>
      <c r="J226" s="617">
        <v>0</v>
      </c>
      <c r="K226" s="627" t="s">
        <v>336</v>
      </c>
    </row>
    <row r="227" spans="1:11" ht="14.4" customHeight="1" thickBot="1" x14ac:dyDescent="0.35">
      <c r="A227" s="637" t="s">
        <v>554</v>
      </c>
      <c r="B227" s="621">
        <v>0</v>
      </c>
      <c r="C227" s="621">
        <v>571.13761999999997</v>
      </c>
      <c r="D227" s="622">
        <v>571.13761999999997</v>
      </c>
      <c r="E227" s="623" t="s">
        <v>373</v>
      </c>
      <c r="F227" s="621">
        <v>0</v>
      </c>
      <c r="G227" s="622">
        <v>0</v>
      </c>
      <c r="H227" s="624">
        <v>96.195059999999998</v>
      </c>
      <c r="I227" s="621">
        <v>539.74036000000103</v>
      </c>
      <c r="J227" s="622">
        <v>539.74036000000103</v>
      </c>
      <c r="K227" s="625" t="s">
        <v>336</v>
      </c>
    </row>
    <row r="228" spans="1:11" ht="14.4" customHeight="1" thickBot="1" x14ac:dyDescent="0.35">
      <c r="A228" s="638" t="s">
        <v>555</v>
      </c>
      <c r="B228" s="616">
        <v>0</v>
      </c>
      <c r="C228" s="616">
        <v>571.13761999999997</v>
      </c>
      <c r="D228" s="617">
        <v>571.13761999999997</v>
      </c>
      <c r="E228" s="626" t="s">
        <v>373</v>
      </c>
      <c r="F228" s="616">
        <v>0</v>
      </c>
      <c r="G228" s="617">
        <v>0</v>
      </c>
      <c r="H228" s="619">
        <v>96.195059999999998</v>
      </c>
      <c r="I228" s="616">
        <v>539.74036000000103</v>
      </c>
      <c r="J228" s="617">
        <v>539.74036000000103</v>
      </c>
      <c r="K228" s="627" t="s">
        <v>336</v>
      </c>
    </row>
    <row r="229" spans="1:11" ht="14.4" customHeight="1" thickBot="1" x14ac:dyDescent="0.35">
      <c r="A229" s="637" t="s">
        <v>556</v>
      </c>
      <c r="B229" s="621">
        <v>5570</v>
      </c>
      <c r="C229" s="621">
        <v>6009.4727300000004</v>
      </c>
      <c r="D229" s="622">
        <v>439.47273000000001</v>
      </c>
      <c r="E229" s="628">
        <v>1.078899951526</v>
      </c>
      <c r="F229" s="621">
        <v>5826.0803530650601</v>
      </c>
      <c r="G229" s="622">
        <v>4369.5602647987898</v>
      </c>
      <c r="H229" s="624">
        <v>490.11576000000002</v>
      </c>
      <c r="I229" s="621">
        <v>4259.2939700000097</v>
      </c>
      <c r="J229" s="622">
        <v>-110.266294798788</v>
      </c>
      <c r="K229" s="629">
        <v>0.73107367421699998</v>
      </c>
    </row>
    <row r="230" spans="1:11" ht="14.4" customHeight="1" thickBot="1" x14ac:dyDescent="0.35">
      <c r="A230" s="638" t="s">
        <v>557</v>
      </c>
      <c r="B230" s="616">
        <v>5570</v>
      </c>
      <c r="C230" s="616">
        <v>6009.4727300000004</v>
      </c>
      <c r="D230" s="617">
        <v>439.47273000000001</v>
      </c>
      <c r="E230" s="618">
        <v>1.078899951526</v>
      </c>
      <c r="F230" s="616">
        <v>5826.0803530650601</v>
      </c>
      <c r="G230" s="617">
        <v>4369.5602647987898</v>
      </c>
      <c r="H230" s="619">
        <v>490.11576000000002</v>
      </c>
      <c r="I230" s="616">
        <v>4259.2939700000097</v>
      </c>
      <c r="J230" s="617">
        <v>-110.266294798788</v>
      </c>
      <c r="K230" s="620">
        <v>0.73107367421699998</v>
      </c>
    </row>
    <row r="231" spans="1:11" ht="14.4" customHeight="1" thickBot="1" x14ac:dyDescent="0.35">
      <c r="A231" s="642" t="s">
        <v>558</v>
      </c>
      <c r="B231" s="621">
        <v>0</v>
      </c>
      <c r="C231" s="621">
        <v>0</v>
      </c>
      <c r="D231" s="622">
        <v>0</v>
      </c>
      <c r="E231" s="628">
        <v>1</v>
      </c>
      <c r="F231" s="621">
        <v>0</v>
      </c>
      <c r="G231" s="622">
        <v>0</v>
      </c>
      <c r="H231" s="624">
        <v>0</v>
      </c>
      <c r="I231" s="621">
        <v>0.70826999999999996</v>
      </c>
      <c r="J231" s="622">
        <v>0.70826999999999996</v>
      </c>
      <c r="K231" s="625" t="s">
        <v>336</v>
      </c>
    </row>
    <row r="232" spans="1:11" ht="14.4" customHeight="1" thickBot="1" x14ac:dyDescent="0.35">
      <c r="A232" s="639" t="s">
        <v>559</v>
      </c>
      <c r="B232" s="621">
        <v>0</v>
      </c>
      <c r="C232" s="621">
        <v>0</v>
      </c>
      <c r="D232" s="622">
        <v>0</v>
      </c>
      <c r="E232" s="628">
        <v>1</v>
      </c>
      <c r="F232" s="621">
        <v>0</v>
      </c>
      <c r="G232" s="622">
        <v>0</v>
      </c>
      <c r="H232" s="624">
        <v>0</v>
      </c>
      <c r="I232" s="621">
        <v>0.70826999999999996</v>
      </c>
      <c r="J232" s="622">
        <v>0.70826999999999996</v>
      </c>
      <c r="K232" s="625" t="s">
        <v>336</v>
      </c>
    </row>
    <row r="233" spans="1:11" ht="14.4" customHeight="1" thickBot="1" x14ac:dyDescent="0.35">
      <c r="A233" s="641" t="s">
        <v>560</v>
      </c>
      <c r="B233" s="621">
        <v>0</v>
      </c>
      <c r="C233" s="621">
        <v>0</v>
      </c>
      <c r="D233" s="622">
        <v>0</v>
      </c>
      <c r="E233" s="628">
        <v>1</v>
      </c>
      <c r="F233" s="621">
        <v>0</v>
      </c>
      <c r="G233" s="622">
        <v>0</v>
      </c>
      <c r="H233" s="624">
        <v>0</v>
      </c>
      <c r="I233" s="621">
        <v>0.70826999999999996</v>
      </c>
      <c r="J233" s="622">
        <v>0.70826999999999996</v>
      </c>
      <c r="K233" s="625" t="s">
        <v>336</v>
      </c>
    </row>
    <row r="234" spans="1:11" ht="14.4" customHeight="1" thickBot="1" x14ac:dyDescent="0.35">
      <c r="A234" s="637" t="s">
        <v>561</v>
      </c>
      <c r="B234" s="621">
        <v>0</v>
      </c>
      <c r="C234" s="621">
        <v>0</v>
      </c>
      <c r="D234" s="622">
        <v>0</v>
      </c>
      <c r="E234" s="628">
        <v>1</v>
      </c>
      <c r="F234" s="621">
        <v>0</v>
      </c>
      <c r="G234" s="622">
        <v>0</v>
      </c>
      <c r="H234" s="624">
        <v>0</v>
      </c>
      <c r="I234" s="621">
        <v>0.70826999999999996</v>
      </c>
      <c r="J234" s="622">
        <v>0.70826999999999996</v>
      </c>
      <c r="K234" s="625" t="s">
        <v>373</v>
      </c>
    </row>
    <row r="235" spans="1:11" ht="14.4" customHeight="1" thickBot="1" x14ac:dyDescent="0.35">
      <c r="A235" s="638" t="s">
        <v>562</v>
      </c>
      <c r="B235" s="616">
        <v>0</v>
      </c>
      <c r="C235" s="616">
        <v>0</v>
      </c>
      <c r="D235" s="617">
        <v>0</v>
      </c>
      <c r="E235" s="618">
        <v>1</v>
      </c>
      <c r="F235" s="616">
        <v>0</v>
      </c>
      <c r="G235" s="617">
        <v>0</v>
      </c>
      <c r="H235" s="619">
        <v>0</v>
      </c>
      <c r="I235" s="616">
        <v>0.70826999999999996</v>
      </c>
      <c r="J235" s="617">
        <v>0.70826999999999996</v>
      </c>
      <c r="K235" s="627" t="s">
        <v>373</v>
      </c>
    </row>
    <row r="236" spans="1:11" ht="14.4" customHeight="1" thickBot="1" x14ac:dyDescent="0.35">
      <c r="A236" s="643"/>
      <c r="B236" s="616">
        <v>-23486.492470070301</v>
      </c>
      <c r="C236" s="616">
        <v>-24855.739249999999</v>
      </c>
      <c r="D236" s="617">
        <v>-1369.2467799297599</v>
      </c>
      <c r="E236" s="618">
        <v>1.0582993302070001</v>
      </c>
      <c r="F236" s="616">
        <v>-24660.522110694001</v>
      </c>
      <c r="G236" s="617">
        <v>-18495.391583020501</v>
      </c>
      <c r="H236" s="619">
        <v>841.24720000000298</v>
      </c>
      <c r="I236" s="616">
        <v>-18617.483370000002</v>
      </c>
      <c r="J236" s="617">
        <v>-122.091786979519</v>
      </c>
      <c r="K236" s="620">
        <v>0.75495090032599999</v>
      </c>
    </row>
    <row r="237" spans="1:11" ht="14.4" customHeight="1" thickBot="1" x14ac:dyDescent="0.35">
      <c r="A237" s="644" t="s">
        <v>66</v>
      </c>
      <c r="B237" s="630">
        <v>-23486.492470070301</v>
      </c>
      <c r="C237" s="630">
        <v>-24855.739249999999</v>
      </c>
      <c r="D237" s="631">
        <v>-1369.2467799297699</v>
      </c>
      <c r="E237" s="632">
        <v>-0.10634142789500001</v>
      </c>
      <c r="F237" s="630">
        <v>-24660.522110694001</v>
      </c>
      <c r="G237" s="631">
        <v>-18495.391583020501</v>
      </c>
      <c r="H237" s="630">
        <v>841.24720000000298</v>
      </c>
      <c r="I237" s="630">
        <v>-18617.483370000002</v>
      </c>
      <c r="J237" s="631">
        <v>-122.09178697951501</v>
      </c>
      <c r="K237" s="633">
        <v>0.75495090032599999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563</v>
      </c>
      <c r="B5" s="646" t="s">
        <v>564</v>
      </c>
      <c r="C5" s="647" t="s">
        <v>565</v>
      </c>
      <c r="D5" s="647" t="s">
        <v>565</v>
      </c>
      <c r="E5" s="647"/>
      <c r="F5" s="647" t="s">
        <v>565</v>
      </c>
      <c r="G5" s="647" t="s">
        <v>565</v>
      </c>
      <c r="H5" s="647" t="s">
        <v>565</v>
      </c>
      <c r="I5" s="648" t="s">
        <v>565</v>
      </c>
      <c r="J5" s="649" t="s">
        <v>74</v>
      </c>
    </row>
    <row r="6" spans="1:10" ht="14.4" customHeight="1" x14ac:dyDescent="0.3">
      <c r="A6" s="645" t="s">
        <v>563</v>
      </c>
      <c r="B6" s="646" t="s">
        <v>344</v>
      </c>
      <c r="C6" s="647">
        <v>3295.9871999999996</v>
      </c>
      <c r="D6" s="647">
        <v>3386.0482100000022</v>
      </c>
      <c r="E6" s="647"/>
      <c r="F6" s="647">
        <v>2918.8517600000005</v>
      </c>
      <c r="G6" s="647">
        <v>3156.5288049751557</v>
      </c>
      <c r="H6" s="647">
        <v>-237.67704497515524</v>
      </c>
      <c r="I6" s="648">
        <v>0.92470303309111546</v>
      </c>
      <c r="J6" s="649" t="s">
        <v>1</v>
      </c>
    </row>
    <row r="7" spans="1:10" ht="14.4" customHeight="1" x14ac:dyDescent="0.3">
      <c r="A7" s="645" t="s">
        <v>563</v>
      </c>
      <c r="B7" s="646" t="s">
        <v>345</v>
      </c>
      <c r="C7" s="647" t="s">
        <v>565</v>
      </c>
      <c r="D7" s="647" t="s">
        <v>565</v>
      </c>
      <c r="E7" s="647"/>
      <c r="F7" s="647">
        <v>132.26077000000001</v>
      </c>
      <c r="G7" s="647">
        <v>132</v>
      </c>
      <c r="H7" s="647">
        <v>0.26077000000000794</v>
      </c>
      <c r="I7" s="648">
        <v>1.0019755303030304</v>
      </c>
      <c r="J7" s="649" t="s">
        <v>1</v>
      </c>
    </row>
    <row r="8" spans="1:10" ht="14.4" customHeight="1" x14ac:dyDescent="0.3">
      <c r="A8" s="645" t="s">
        <v>563</v>
      </c>
      <c r="B8" s="646" t="s">
        <v>346</v>
      </c>
      <c r="C8" s="647">
        <v>318.83045999999996</v>
      </c>
      <c r="D8" s="647">
        <v>262.41052999999999</v>
      </c>
      <c r="E8" s="647"/>
      <c r="F8" s="647">
        <v>129.14261000000002</v>
      </c>
      <c r="G8" s="647">
        <v>126.75</v>
      </c>
      <c r="H8" s="647">
        <v>2.392610000000019</v>
      </c>
      <c r="I8" s="648">
        <v>1.0188766074950693</v>
      </c>
      <c r="J8" s="649" t="s">
        <v>1</v>
      </c>
    </row>
    <row r="9" spans="1:10" ht="14.4" customHeight="1" x14ac:dyDescent="0.3">
      <c r="A9" s="645" t="s">
        <v>563</v>
      </c>
      <c r="B9" s="646" t="s">
        <v>347</v>
      </c>
      <c r="C9" s="647">
        <v>7.6840799999999998</v>
      </c>
      <c r="D9" s="647">
        <v>0</v>
      </c>
      <c r="E9" s="647"/>
      <c r="F9" s="647">
        <v>0</v>
      </c>
      <c r="G9" s="647">
        <v>5.7361109304375004</v>
      </c>
      <c r="H9" s="647">
        <v>-5.7361109304375004</v>
      </c>
      <c r="I9" s="648">
        <v>0</v>
      </c>
      <c r="J9" s="649" t="s">
        <v>1</v>
      </c>
    </row>
    <row r="10" spans="1:10" ht="14.4" customHeight="1" x14ac:dyDescent="0.3">
      <c r="A10" s="645" t="s">
        <v>563</v>
      </c>
      <c r="B10" s="646" t="s">
        <v>348</v>
      </c>
      <c r="C10" s="647">
        <v>377.56647999999996</v>
      </c>
      <c r="D10" s="647">
        <v>242.04852</v>
      </c>
      <c r="E10" s="647"/>
      <c r="F10" s="647">
        <v>382.80043000000001</v>
      </c>
      <c r="G10" s="647">
        <v>219.52071609988573</v>
      </c>
      <c r="H10" s="647">
        <v>163.27971390011427</v>
      </c>
      <c r="I10" s="648">
        <v>1.743800935059902</v>
      </c>
      <c r="J10" s="649" t="s">
        <v>1</v>
      </c>
    </row>
    <row r="11" spans="1:10" ht="14.4" customHeight="1" x14ac:dyDescent="0.3">
      <c r="A11" s="645" t="s">
        <v>563</v>
      </c>
      <c r="B11" s="646" t="s">
        <v>349</v>
      </c>
      <c r="C11" s="647">
        <v>7.9175700000000004</v>
      </c>
      <c r="D11" s="647">
        <v>8.45838</v>
      </c>
      <c r="E11" s="647"/>
      <c r="F11" s="647">
        <v>9.6101299999999998</v>
      </c>
      <c r="G11" s="647">
        <v>12.91329590855625</v>
      </c>
      <c r="H11" s="647">
        <v>-3.3031659085562506</v>
      </c>
      <c r="I11" s="648">
        <v>0.74420427349089102</v>
      </c>
      <c r="J11" s="649" t="s">
        <v>1</v>
      </c>
    </row>
    <row r="12" spans="1:10" ht="14.4" customHeight="1" x14ac:dyDescent="0.3">
      <c r="A12" s="645" t="s">
        <v>563</v>
      </c>
      <c r="B12" s="646" t="s">
        <v>566</v>
      </c>
      <c r="C12" s="647">
        <v>0</v>
      </c>
      <c r="D12" s="647" t="s">
        <v>565</v>
      </c>
      <c r="E12" s="647"/>
      <c r="F12" s="647" t="s">
        <v>565</v>
      </c>
      <c r="G12" s="647" t="s">
        <v>565</v>
      </c>
      <c r="H12" s="647" t="s">
        <v>565</v>
      </c>
      <c r="I12" s="648" t="s">
        <v>565</v>
      </c>
      <c r="J12" s="649" t="s">
        <v>1</v>
      </c>
    </row>
    <row r="13" spans="1:10" ht="14.4" customHeight="1" x14ac:dyDescent="0.3">
      <c r="A13" s="645" t="s">
        <v>563</v>
      </c>
      <c r="B13" s="646" t="s">
        <v>350</v>
      </c>
      <c r="C13" s="647">
        <v>421.96237999999698</v>
      </c>
      <c r="D13" s="647">
        <v>443.6730300000001</v>
      </c>
      <c r="E13" s="647"/>
      <c r="F13" s="647">
        <v>212.96299000000002</v>
      </c>
      <c r="G13" s="647">
        <v>433.29168162114229</v>
      </c>
      <c r="H13" s="647">
        <v>-220.32869162114227</v>
      </c>
      <c r="I13" s="648">
        <v>0.4915002965282142</v>
      </c>
      <c r="J13" s="649" t="s">
        <v>1</v>
      </c>
    </row>
    <row r="14" spans="1:10" ht="14.4" customHeight="1" x14ac:dyDescent="0.3">
      <c r="A14" s="645" t="s">
        <v>563</v>
      </c>
      <c r="B14" s="646" t="s">
        <v>351</v>
      </c>
      <c r="C14" s="647">
        <v>38.828289999999996</v>
      </c>
      <c r="D14" s="647">
        <v>22.887129999999999</v>
      </c>
      <c r="E14" s="647"/>
      <c r="F14" s="647">
        <v>4.2183299999999999</v>
      </c>
      <c r="G14" s="647">
        <v>15.065243021682749</v>
      </c>
      <c r="H14" s="647">
        <v>-10.846913021682749</v>
      </c>
      <c r="I14" s="648">
        <v>0.28000411237500389</v>
      </c>
      <c r="J14" s="649" t="s">
        <v>1</v>
      </c>
    </row>
    <row r="15" spans="1:10" ht="14.4" customHeight="1" x14ac:dyDescent="0.3">
      <c r="A15" s="645" t="s">
        <v>563</v>
      </c>
      <c r="B15" s="646" t="s">
        <v>352</v>
      </c>
      <c r="C15" s="647" t="s">
        <v>565</v>
      </c>
      <c r="D15" s="647" t="s">
        <v>565</v>
      </c>
      <c r="E15" s="647"/>
      <c r="F15" s="647">
        <v>105.82962000000001</v>
      </c>
      <c r="G15" s="647">
        <v>300</v>
      </c>
      <c r="H15" s="647">
        <v>-194.17037999999999</v>
      </c>
      <c r="I15" s="648">
        <v>0.35276540000000001</v>
      </c>
      <c r="J15" s="649" t="s">
        <v>1</v>
      </c>
    </row>
    <row r="16" spans="1:10" ht="14.4" customHeight="1" x14ac:dyDescent="0.3">
      <c r="A16" s="645" t="s">
        <v>563</v>
      </c>
      <c r="B16" s="646" t="s">
        <v>353</v>
      </c>
      <c r="C16" s="647">
        <v>217.33060999999901</v>
      </c>
      <c r="D16" s="647">
        <v>207.34703999999999</v>
      </c>
      <c r="E16" s="647"/>
      <c r="F16" s="647">
        <v>197.92158000000001</v>
      </c>
      <c r="G16" s="647">
        <v>214.84765752875248</v>
      </c>
      <c r="H16" s="647">
        <v>-16.926077528752472</v>
      </c>
      <c r="I16" s="648">
        <v>0.92121823563988681</v>
      </c>
      <c r="J16" s="649" t="s">
        <v>1</v>
      </c>
    </row>
    <row r="17" spans="1:10" ht="14.4" customHeight="1" x14ac:dyDescent="0.3">
      <c r="A17" s="645" t="s">
        <v>563</v>
      </c>
      <c r="B17" s="646" t="s">
        <v>567</v>
      </c>
      <c r="C17" s="647">
        <v>4686.1070699999964</v>
      </c>
      <c r="D17" s="647">
        <v>4572.8728400000018</v>
      </c>
      <c r="E17" s="647"/>
      <c r="F17" s="647">
        <v>4093.5982200000008</v>
      </c>
      <c r="G17" s="647">
        <v>4616.6535100856127</v>
      </c>
      <c r="H17" s="647">
        <v>-523.05529008561189</v>
      </c>
      <c r="I17" s="648">
        <v>0.88670250237689763</v>
      </c>
      <c r="J17" s="649" t="s">
        <v>568</v>
      </c>
    </row>
    <row r="19" spans="1:10" ht="14.4" customHeight="1" x14ac:dyDescent="0.3">
      <c r="A19" s="645" t="s">
        <v>563</v>
      </c>
      <c r="B19" s="646" t="s">
        <v>564</v>
      </c>
      <c r="C19" s="647" t="s">
        <v>565</v>
      </c>
      <c r="D19" s="647" t="s">
        <v>565</v>
      </c>
      <c r="E19" s="647"/>
      <c r="F19" s="647" t="s">
        <v>565</v>
      </c>
      <c r="G19" s="647" t="s">
        <v>565</v>
      </c>
      <c r="H19" s="647" t="s">
        <v>565</v>
      </c>
      <c r="I19" s="648" t="s">
        <v>565</v>
      </c>
      <c r="J19" s="649" t="s">
        <v>74</v>
      </c>
    </row>
    <row r="20" spans="1:10" ht="14.4" customHeight="1" x14ac:dyDescent="0.3">
      <c r="A20" s="645" t="s">
        <v>569</v>
      </c>
      <c r="B20" s="646" t="s">
        <v>570</v>
      </c>
      <c r="C20" s="647" t="s">
        <v>565</v>
      </c>
      <c r="D20" s="647" t="s">
        <v>565</v>
      </c>
      <c r="E20" s="647"/>
      <c r="F20" s="647" t="s">
        <v>565</v>
      </c>
      <c r="G20" s="647" t="s">
        <v>565</v>
      </c>
      <c r="H20" s="647" t="s">
        <v>565</v>
      </c>
      <c r="I20" s="648" t="s">
        <v>565</v>
      </c>
      <c r="J20" s="649" t="s">
        <v>0</v>
      </c>
    </row>
    <row r="21" spans="1:10" ht="14.4" customHeight="1" x14ac:dyDescent="0.3">
      <c r="A21" s="645" t="s">
        <v>569</v>
      </c>
      <c r="B21" s="646" t="s">
        <v>344</v>
      </c>
      <c r="C21" s="647">
        <v>154.03018999999998</v>
      </c>
      <c r="D21" s="647">
        <v>147.06768</v>
      </c>
      <c r="E21" s="647"/>
      <c r="F21" s="647">
        <v>120.59534000000002</v>
      </c>
      <c r="G21" s="647">
        <v>142.6674890492655</v>
      </c>
      <c r="H21" s="647">
        <v>-22.072149049265477</v>
      </c>
      <c r="I21" s="648">
        <v>0.84528956669557986</v>
      </c>
      <c r="J21" s="649" t="s">
        <v>1</v>
      </c>
    </row>
    <row r="22" spans="1:10" ht="14.4" customHeight="1" x14ac:dyDescent="0.3">
      <c r="A22" s="645" t="s">
        <v>569</v>
      </c>
      <c r="B22" s="646" t="s">
        <v>348</v>
      </c>
      <c r="C22" s="647">
        <v>0</v>
      </c>
      <c r="D22" s="647" t="s">
        <v>565</v>
      </c>
      <c r="E22" s="647"/>
      <c r="F22" s="647">
        <v>16.469200000000001</v>
      </c>
      <c r="G22" s="647">
        <v>0</v>
      </c>
      <c r="H22" s="647">
        <v>16.469200000000001</v>
      </c>
      <c r="I22" s="648" t="s">
        <v>565</v>
      </c>
      <c r="J22" s="649" t="s">
        <v>1</v>
      </c>
    </row>
    <row r="23" spans="1:10" ht="14.4" customHeight="1" x14ac:dyDescent="0.3">
      <c r="A23" s="645" t="s">
        <v>569</v>
      </c>
      <c r="B23" s="646" t="s">
        <v>350</v>
      </c>
      <c r="C23" s="647">
        <v>55.844369999998996</v>
      </c>
      <c r="D23" s="647">
        <v>108.09514</v>
      </c>
      <c r="E23" s="647"/>
      <c r="F23" s="647">
        <v>29.826920000000005</v>
      </c>
      <c r="G23" s="647">
        <v>93.548127192798006</v>
      </c>
      <c r="H23" s="647">
        <v>-63.721207192798005</v>
      </c>
      <c r="I23" s="648">
        <v>0.31884037548424904</v>
      </c>
      <c r="J23" s="649" t="s">
        <v>1</v>
      </c>
    </row>
    <row r="24" spans="1:10" ht="14.4" customHeight="1" x14ac:dyDescent="0.3">
      <c r="A24" s="645" t="s">
        <v>569</v>
      </c>
      <c r="B24" s="646" t="s">
        <v>351</v>
      </c>
      <c r="C24" s="647">
        <v>0</v>
      </c>
      <c r="D24" s="647" t="s">
        <v>565</v>
      </c>
      <c r="E24" s="647"/>
      <c r="F24" s="647">
        <v>6.2729999999999994E-2</v>
      </c>
      <c r="G24" s="647">
        <v>0</v>
      </c>
      <c r="H24" s="647">
        <v>6.2729999999999994E-2</v>
      </c>
      <c r="I24" s="648" t="s">
        <v>565</v>
      </c>
      <c r="J24" s="649" t="s">
        <v>1</v>
      </c>
    </row>
    <row r="25" spans="1:10" ht="14.4" customHeight="1" x14ac:dyDescent="0.3">
      <c r="A25" s="645" t="s">
        <v>569</v>
      </c>
      <c r="B25" s="646" t="s">
        <v>353</v>
      </c>
      <c r="C25" s="647">
        <v>23.835890000000003</v>
      </c>
      <c r="D25" s="647">
        <v>22.54186</v>
      </c>
      <c r="E25" s="647"/>
      <c r="F25" s="647">
        <v>21.889429999999997</v>
      </c>
      <c r="G25" s="647">
        <v>24.201654300494248</v>
      </c>
      <c r="H25" s="647">
        <v>-2.3122243004942504</v>
      </c>
      <c r="I25" s="648">
        <v>0.90446007236591963</v>
      </c>
      <c r="J25" s="649" t="s">
        <v>1</v>
      </c>
    </row>
    <row r="26" spans="1:10" ht="14.4" customHeight="1" x14ac:dyDescent="0.3">
      <c r="A26" s="645" t="s">
        <v>569</v>
      </c>
      <c r="B26" s="646" t="s">
        <v>571</v>
      </c>
      <c r="C26" s="647">
        <v>233.71044999999899</v>
      </c>
      <c r="D26" s="647">
        <v>277.70468</v>
      </c>
      <c r="E26" s="647"/>
      <c r="F26" s="647">
        <v>188.84362000000002</v>
      </c>
      <c r="G26" s="647">
        <v>260.41727054255773</v>
      </c>
      <c r="H26" s="647">
        <v>-71.573650542557715</v>
      </c>
      <c r="I26" s="648">
        <v>0.72515781924355494</v>
      </c>
      <c r="J26" s="649" t="s">
        <v>572</v>
      </c>
    </row>
    <row r="27" spans="1:10" ht="14.4" customHeight="1" x14ac:dyDescent="0.3">
      <c r="A27" s="645" t="s">
        <v>565</v>
      </c>
      <c r="B27" s="646" t="s">
        <v>565</v>
      </c>
      <c r="C27" s="647" t="s">
        <v>565</v>
      </c>
      <c r="D27" s="647" t="s">
        <v>565</v>
      </c>
      <c r="E27" s="647"/>
      <c r="F27" s="647" t="s">
        <v>565</v>
      </c>
      <c r="G27" s="647" t="s">
        <v>565</v>
      </c>
      <c r="H27" s="647" t="s">
        <v>565</v>
      </c>
      <c r="I27" s="648" t="s">
        <v>565</v>
      </c>
      <c r="J27" s="649" t="s">
        <v>573</v>
      </c>
    </row>
    <row r="28" spans="1:10" ht="14.4" customHeight="1" x14ac:dyDescent="0.3">
      <c r="A28" s="645" t="s">
        <v>574</v>
      </c>
      <c r="B28" s="646" t="s">
        <v>575</v>
      </c>
      <c r="C28" s="647" t="s">
        <v>565</v>
      </c>
      <c r="D28" s="647" t="s">
        <v>565</v>
      </c>
      <c r="E28" s="647"/>
      <c r="F28" s="647" t="s">
        <v>565</v>
      </c>
      <c r="G28" s="647" t="s">
        <v>565</v>
      </c>
      <c r="H28" s="647" t="s">
        <v>565</v>
      </c>
      <c r="I28" s="648" t="s">
        <v>565</v>
      </c>
      <c r="J28" s="649" t="s">
        <v>0</v>
      </c>
    </row>
    <row r="29" spans="1:10" ht="14.4" customHeight="1" x14ac:dyDescent="0.3">
      <c r="A29" s="645" t="s">
        <v>574</v>
      </c>
      <c r="B29" s="646" t="s">
        <v>344</v>
      </c>
      <c r="C29" s="647">
        <v>216.87115999999997</v>
      </c>
      <c r="D29" s="647">
        <v>221.03952999999998</v>
      </c>
      <c r="E29" s="647"/>
      <c r="F29" s="647">
        <v>177.38121000000001</v>
      </c>
      <c r="G29" s="647">
        <v>203.51806804650602</v>
      </c>
      <c r="H29" s="647">
        <v>-26.136858046506006</v>
      </c>
      <c r="I29" s="648">
        <v>0.87157475354702429</v>
      </c>
      <c r="J29" s="649" t="s">
        <v>1</v>
      </c>
    </row>
    <row r="30" spans="1:10" ht="14.4" customHeight="1" x14ac:dyDescent="0.3">
      <c r="A30" s="645" t="s">
        <v>574</v>
      </c>
      <c r="B30" s="646" t="s">
        <v>346</v>
      </c>
      <c r="C30" s="647">
        <v>0</v>
      </c>
      <c r="D30" s="647" t="s">
        <v>565</v>
      </c>
      <c r="E30" s="647"/>
      <c r="F30" s="647" t="s">
        <v>565</v>
      </c>
      <c r="G30" s="647" t="s">
        <v>565</v>
      </c>
      <c r="H30" s="647" t="s">
        <v>565</v>
      </c>
      <c r="I30" s="648" t="s">
        <v>565</v>
      </c>
      <c r="J30" s="649" t="s">
        <v>1</v>
      </c>
    </row>
    <row r="31" spans="1:10" ht="14.4" customHeight="1" x14ac:dyDescent="0.3">
      <c r="A31" s="645" t="s">
        <v>574</v>
      </c>
      <c r="B31" s="646" t="s">
        <v>350</v>
      </c>
      <c r="C31" s="647">
        <v>50.385349999999001</v>
      </c>
      <c r="D31" s="647">
        <v>65.95226000000001</v>
      </c>
      <c r="E31" s="647"/>
      <c r="F31" s="647">
        <v>35.027630000000002</v>
      </c>
      <c r="G31" s="647">
        <v>77.028755170533003</v>
      </c>
      <c r="H31" s="647">
        <v>-42.001125170533001</v>
      </c>
      <c r="I31" s="648">
        <v>0.45473446795878719</v>
      </c>
      <c r="J31" s="649" t="s">
        <v>1</v>
      </c>
    </row>
    <row r="32" spans="1:10" ht="14.4" customHeight="1" x14ac:dyDescent="0.3">
      <c r="A32" s="645" t="s">
        <v>574</v>
      </c>
      <c r="B32" s="646" t="s">
        <v>351</v>
      </c>
      <c r="C32" s="647">
        <v>0.54370999999999992</v>
      </c>
      <c r="D32" s="647">
        <v>0.31459999999999999</v>
      </c>
      <c r="E32" s="647"/>
      <c r="F32" s="647">
        <v>0</v>
      </c>
      <c r="G32" s="647">
        <v>0.19650474497099998</v>
      </c>
      <c r="H32" s="647">
        <v>-0.19650474497099998</v>
      </c>
      <c r="I32" s="648">
        <v>0</v>
      </c>
      <c r="J32" s="649" t="s">
        <v>1</v>
      </c>
    </row>
    <row r="33" spans="1:10" ht="14.4" customHeight="1" x14ac:dyDescent="0.3">
      <c r="A33" s="645" t="s">
        <v>574</v>
      </c>
      <c r="B33" s="646" t="s">
        <v>353</v>
      </c>
      <c r="C33" s="647">
        <v>0</v>
      </c>
      <c r="D33" s="647" t="s">
        <v>565</v>
      </c>
      <c r="E33" s="647"/>
      <c r="F33" s="647" t="s">
        <v>565</v>
      </c>
      <c r="G33" s="647" t="s">
        <v>565</v>
      </c>
      <c r="H33" s="647" t="s">
        <v>565</v>
      </c>
      <c r="I33" s="648" t="s">
        <v>565</v>
      </c>
      <c r="J33" s="649" t="s">
        <v>1</v>
      </c>
    </row>
    <row r="34" spans="1:10" ht="14.4" customHeight="1" x14ac:dyDescent="0.3">
      <c r="A34" s="645" t="s">
        <v>574</v>
      </c>
      <c r="B34" s="646" t="s">
        <v>576</v>
      </c>
      <c r="C34" s="647">
        <v>267.80021999999894</v>
      </c>
      <c r="D34" s="647">
        <v>287.30638999999996</v>
      </c>
      <c r="E34" s="647"/>
      <c r="F34" s="647">
        <v>212.40884</v>
      </c>
      <c r="G34" s="647">
        <v>280.74332796200997</v>
      </c>
      <c r="H34" s="647">
        <v>-68.334487962009973</v>
      </c>
      <c r="I34" s="648">
        <v>0.75659443642679569</v>
      </c>
      <c r="J34" s="649" t="s">
        <v>572</v>
      </c>
    </row>
    <row r="35" spans="1:10" ht="14.4" customHeight="1" x14ac:dyDescent="0.3">
      <c r="A35" s="645" t="s">
        <v>565</v>
      </c>
      <c r="B35" s="646" t="s">
        <v>565</v>
      </c>
      <c r="C35" s="647" t="s">
        <v>565</v>
      </c>
      <c r="D35" s="647" t="s">
        <v>565</v>
      </c>
      <c r="E35" s="647"/>
      <c r="F35" s="647" t="s">
        <v>565</v>
      </c>
      <c r="G35" s="647" t="s">
        <v>565</v>
      </c>
      <c r="H35" s="647" t="s">
        <v>565</v>
      </c>
      <c r="I35" s="648" t="s">
        <v>565</v>
      </c>
      <c r="J35" s="649" t="s">
        <v>573</v>
      </c>
    </row>
    <row r="36" spans="1:10" ht="14.4" customHeight="1" x14ac:dyDescent="0.3">
      <c r="A36" s="645" t="s">
        <v>577</v>
      </c>
      <c r="B36" s="646" t="s">
        <v>578</v>
      </c>
      <c r="C36" s="647" t="s">
        <v>565</v>
      </c>
      <c r="D36" s="647" t="s">
        <v>565</v>
      </c>
      <c r="E36" s="647"/>
      <c r="F36" s="647" t="s">
        <v>565</v>
      </c>
      <c r="G36" s="647" t="s">
        <v>565</v>
      </c>
      <c r="H36" s="647" t="s">
        <v>565</v>
      </c>
      <c r="I36" s="648" t="s">
        <v>565</v>
      </c>
      <c r="J36" s="649" t="s">
        <v>0</v>
      </c>
    </row>
    <row r="37" spans="1:10" ht="14.4" customHeight="1" x14ac:dyDescent="0.3">
      <c r="A37" s="645" t="s">
        <v>577</v>
      </c>
      <c r="B37" s="646" t="s">
        <v>344</v>
      </c>
      <c r="C37" s="647">
        <v>1.4880899999999999</v>
      </c>
      <c r="D37" s="647">
        <v>2.1296200000000001</v>
      </c>
      <c r="E37" s="647"/>
      <c r="F37" s="647">
        <v>2.7903199999999999</v>
      </c>
      <c r="G37" s="647">
        <v>1.988504393967</v>
      </c>
      <c r="H37" s="647">
        <v>0.80181560603299995</v>
      </c>
      <c r="I37" s="648">
        <v>1.4032254635522352</v>
      </c>
      <c r="J37" s="649" t="s">
        <v>1</v>
      </c>
    </row>
    <row r="38" spans="1:10" ht="14.4" customHeight="1" x14ac:dyDescent="0.3">
      <c r="A38" s="645" t="s">
        <v>577</v>
      </c>
      <c r="B38" s="646" t="s">
        <v>352</v>
      </c>
      <c r="C38" s="647" t="s">
        <v>565</v>
      </c>
      <c r="D38" s="647" t="s">
        <v>565</v>
      </c>
      <c r="E38" s="647"/>
      <c r="F38" s="647">
        <v>105.82962000000001</v>
      </c>
      <c r="G38" s="647">
        <v>300</v>
      </c>
      <c r="H38" s="647">
        <v>-194.17037999999999</v>
      </c>
      <c r="I38" s="648">
        <v>0.35276540000000001</v>
      </c>
      <c r="J38" s="649" t="s">
        <v>1</v>
      </c>
    </row>
    <row r="39" spans="1:10" ht="14.4" customHeight="1" x14ac:dyDescent="0.3">
      <c r="A39" s="645" t="s">
        <v>577</v>
      </c>
      <c r="B39" s="646" t="s">
        <v>579</v>
      </c>
      <c r="C39" s="647">
        <v>1.4880899999999999</v>
      </c>
      <c r="D39" s="647">
        <v>2.1296200000000001</v>
      </c>
      <c r="E39" s="647"/>
      <c r="F39" s="647">
        <v>108.61994</v>
      </c>
      <c r="G39" s="647">
        <v>301.98850439396699</v>
      </c>
      <c r="H39" s="647">
        <v>-193.36856439396701</v>
      </c>
      <c r="I39" s="648">
        <v>0.35968236677743542</v>
      </c>
      <c r="J39" s="649" t="s">
        <v>572</v>
      </c>
    </row>
    <row r="40" spans="1:10" ht="14.4" customHeight="1" x14ac:dyDescent="0.3">
      <c r="A40" s="645" t="s">
        <v>565</v>
      </c>
      <c r="B40" s="646" t="s">
        <v>565</v>
      </c>
      <c r="C40" s="647" t="s">
        <v>565</v>
      </c>
      <c r="D40" s="647" t="s">
        <v>565</v>
      </c>
      <c r="E40" s="647"/>
      <c r="F40" s="647" t="s">
        <v>565</v>
      </c>
      <c r="G40" s="647" t="s">
        <v>565</v>
      </c>
      <c r="H40" s="647" t="s">
        <v>565</v>
      </c>
      <c r="I40" s="648" t="s">
        <v>565</v>
      </c>
      <c r="J40" s="649" t="s">
        <v>573</v>
      </c>
    </row>
    <row r="41" spans="1:10" ht="14.4" customHeight="1" x14ac:dyDescent="0.3">
      <c r="A41" s="645" t="s">
        <v>580</v>
      </c>
      <c r="B41" s="646" t="s">
        <v>581</v>
      </c>
      <c r="C41" s="647" t="s">
        <v>565</v>
      </c>
      <c r="D41" s="647" t="s">
        <v>565</v>
      </c>
      <c r="E41" s="647"/>
      <c r="F41" s="647" t="s">
        <v>565</v>
      </c>
      <c r="G41" s="647" t="s">
        <v>565</v>
      </c>
      <c r="H41" s="647" t="s">
        <v>565</v>
      </c>
      <c r="I41" s="648" t="s">
        <v>565</v>
      </c>
      <c r="J41" s="649" t="s">
        <v>0</v>
      </c>
    </row>
    <row r="42" spans="1:10" ht="14.4" customHeight="1" x14ac:dyDescent="0.3">
      <c r="A42" s="645" t="s">
        <v>580</v>
      </c>
      <c r="B42" s="646" t="s">
        <v>344</v>
      </c>
      <c r="C42" s="647">
        <v>2190.2539800000004</v>
      </c>
      <c r="D42" s="647">
        <v>1974.0100300000013</v>
      </c>
      <c r="E42" s="647"/>
      <c r="F42" s="647">
        <v>1656.5765200000001</v>
      </c>
      <c r="G42" s="647">
        <v>1855.7893575453897</v>
      </c>
      <c r="H42" s="647">
        <v>-199.21283754538968</v>
      </c>
      <c r="I42" s="648">
        <v>0.89265331394674885</v>
      </c>
      <c r="J42" s="649" t="s">
        <v>1</v>
      </c>
    </row>
    <row r="43" spans="1:10" ht="14.4" customHeight="1" x14ac:dyDescent="0.3">
      <c r="A43" s="645" t="s">
        <v>580</v>
      </c>
      <c r="B43" s="646" t="s">
        <v>345</v>
      </c>
      <c r="C43" s="647" t="s">
        <v>565</v>
      </c>
      <c r="D43" s="647" t="s">
        <v>565</v>
      </c>
      <c r="E43" s="647"/>
      <c r="F43" s="647">
        <v>132.26077000000001</v>
      </c>
      <c r="G43" s="647">
        <v>132</v>
      </c>
      <c r="H43" s="647">
        <v>0.26077000000000794</v>
      </c>
      <c r="I43" s="648">
        <v>1.0019755303030304</v>
      </c>
      <c r="J43" s="649" t="s">
        <v>1</v>
      </c>
    </row>
    <row r="44" spans="1:10" ht="14.4" customHeight="1" x14ac:dyDescent="0.3">
      <c r="A44" s="645" t="s">
        <v>580</v>
      </c>
      <c r="B44" s="646" t="s">
        <v>346</v>
      </c>
      <c r="C44" s="647">
        <v>318.83045999999996</v>
      </c>
      <c r="D44" s="647">
        <v>262.41052999999999</v>
      </c>
      <c r="E44" s="647"/>
      <c r="F44" s="647">
        <v>129.14261000000002</v>
      </c>
      <c r="G44" s="647">
        <v>126.75</v>
      </c>
      <c r="H44" s="647">
        <v>2.392610000000019</v>
      </c>
      <c r="I44" s="648">
        <v>1.0188766074950693</v>
      </c>
      <c r="J44" s="649" t="s">
        <v>1</v>
      </c>
    </row>
    <row r="45" spans="1:10" ht="14.4" customHeight="1" x14ac:dyDescent="0.3">
      <c r="A45" s="645" t="s">
        <v>580</v>
      </c>
      <c r="B45" s="646" t="s">
        <v>347</v>
      </c>
      <c r="C45" s="647">
        <v>7.6840799999999998</v>
      </c>
      <c r="D45" s="647">
        <v>0</v>
      </c>
      <c r="E45" s="647"/>
      <c r="F45" s="647" t="s">
        <v>565</v>
      </c>
      <c r="G45" s="647" t="s">
        <v>565</v>
      </c>
      <c r="H45" s="647" t="s">
        <v>565</v>
      </c>
      <c r="I45" s="648" t="s">
        <v>565</v>
      </c>
      <c r="J45" s="649" t="s">
        <v>1</v>
      </c>
    </row>
    <row r="46" spans="1:10" ht="14.4" customHeight="1" x14ac:dyDescent="0.3">
      <c r="A46" s="645" t="s">
        <v>580</v>
      </c>
      <c r="B46" s="646" t="s">
        <v>348</v>
      </c>
      <c r="C46" s="647">
        <v>377.56647999999996</v>
      </c>
      <c r="D46" s="647">
        <v>242.04852</v>
      </c>
      <c r="E46" s="647"/>
      <c r="F46" s="647">
        <v>366.33123000000001</v>
      </c>
      <c r="G46" s="647">
        <v>219.52071609988573</v>
      </c>
      <c r="H46" s="647">
        <v>146.81051390011427</v>
      </c>
      <c r="I46" s="648">
        <v>1.6687774917484914</v>
      </c>
      <c r="J46" s="649" t="s">
        <v>1</v>
      </c>
    </row>
    <row r="47" spans="1:10" ht="14.4" customHeight="1" x14ac:dyDescent="0.3">
      <c r="A47" s="645" t="s">
        <v>580</v>
      </c>
      <c r="B47" s="646" t="s">
        <v>566</v>
      </c>
      <c r="C47" s="647">
        <v>0</v>
      </c>
      <c r="D47" s="647" t="s">
        <v>565</v>
      </c>
      <c r="E47" s="647"/>
      <c r="F47" s="647" t="s">
        <v>565</v>
      </c>
      <c r="G47" s="647" t="s">
        <v>565</v>
      </c>
      <c r="H47" s="647" t="s">
        <v>565</v>
      </c>
      <c r="I47" s="648" t="s">
        <v>565</v>
      </c>
      <c r="J47" s="649" t="s">
        <v>1</v>
      </c>
    </row>
    <row r="48" spans="1:10" ht="14.4" customHeight="1" x14ac:dyDescent="0.3">
      <c r="A48" s="645" t="s">
        <v>580</v>
      </c>
      <c r="B48" s="646" t="s">
        <v>350</v>
      </c>
      <c r="C48" s="647">
        <v>314.89839000000001</v>
      </c>
      <c r="D48" s="647">
        <v>268.82257000000004</v>
      </c>
      <c r="E48" s="647"/>
      <c r="F48" s="647">
        <v>147.23563999999999</v>
      </c>
      <c r="G48" s="647">
        <v>261.81897248947053</v>
      </c>
      <c r="H48" s="647">
        <v>-114.58333248947054</v>
      </c>
      <c r="I48" s="648">
        <v>0.56235664894728477</v>
      </c>
      <c r="J48" s="649" t="s">
        <v>1</v>
      </c>
    </row>
    <row r="49" spans="1:10" ht="14.4" customHeight="1" x14ac:dyDescent="0.3">
      <c r="A49" s="645" t="s">
        <v>580</v>
      </c>
      <c r="B49" s="646" t="s">
        <v>351</v>
      </c>
      <c r="C49" s="647">
        <v>38.284579999999998</v>
      </c>
      <c r="D49" s="647">
        <v>22.57253</v>
      </c>
      <c r="E49" s="647"/>
      <c r="F49" s="647">
        <v>4.1555999999999997</v>
      </c>
      <c r="G49" s="647">
        <v>14.868738276711749</v>
      </c>
      <c r="H49" s="647">
        <v>-10.713138276711749</v>
      </c>
      <c r="I49" s="648">
        <v>0.27948571846938308</v>
      </c>
      <c r="J49" s="649" t="s">
        <v>1</v>
      </c>
    </row>
    <row r="50" spans="1:10" ht="14.4" customHeight="1" x14ac:dyDescent="0.3">
      <c r="A50" s="645" t="s">
        <v>580</v>
      </c>
      <c r="B50" s="646" t="s">
        <v>353</v>
      </c>
      <c r="C50" s="647">
        <v>73.963059999999004</v>
      </c>
      <c r="D50" s="647">
        <v>74.707719999999995</v>
      </c>
      <c r="E50" s="647"/>
      <c r="F50" s="647">
        <v>78.968850000000003</v>
      </c>
      <c r="G50" s="647">
        <v>77.919377530032747</v>
      </c>
      <c r="H50" s="647">
        <v>1.049472469967256</v>
      </c>
      <c r="I50" s="648">
        <v>1.0134686967893545</v>
      </c>
      <c r="J50" s="649" t="s">
        <v>1</v>
      </c>
    </row>
    <row r="51" spans="1:10" ht="14.4" customHeight="1" x14ac:dyDescent="0.3">
      <c r="A51" s="645" t="s">
        <v>580</v>
      </c>
      <c r="B51" s="646" t="s">
        <v>582</v>
      </c>
      <c r="C51" s="647">
        <v>3321.4810299999995</v>
      </c>
      <c r="D51" s="647">
        <v>2844.5719000000008</v>
      </c>
      <c r="E51" s="647"/>
      <c r="F51" s="647">
        <v>2514.6712200000002</v>
      </c>
      <c r="G51" s="647">
        <v>2688.6671619414906</v>
      </c>
      <c r="H51" s="647">
        <v>-173.9959419414904</v>
      </c>
      <c r="I51" s="648">
        <v>0.93528542900198641</v>
      </c>
      <c r="J51" s="649" t="s">
        <v>572</v>
      </c>
    </row>
    <row r="52" spans="1:10" ht="14.4" customHeight="1" x14ac:dyDescent="0.3">
      <c r="A52" s="645" t="s">
        <v>565</v>
      </c>
      <c r="B52" s="646" t="s">
        <v>565</v>
      </c>
      <c r="C52" s="647" t="s">
        <v>565</v>
      </c>
      <c r="D52" s="647" t="s">
        <v>565</v>
      </c>
      <c r="E52" s="647"/>
      <c r="F52" s="647" t="s">
        <v>565</v>
      </c>
      <c r="G52" s="647" t="s">
        <v>565</v>
      </c>
      <c r="H52" s="647" t="s">
        <v>565</v>
      </c>
      <c r="I52" s="648" t="s">
        <v>565</v>
      </c>
      <c r="J52" s="649" t="s">
        <v>573</v>
      </c>
    </row>
    <row r="53" spans="1:10" ht="14.4" customHeight="1" x14ac:dyDescent="0.3">
      <c r="A53" s="645" t="s">
        <v>583</v>
      </c>
      <c r="B53" s="646" t="s">
        <v>584</v>
      </c>
      <c r="C53" s="647" t="s">
        <v>565</v>
      </c>
      <c r="D53" s="647" t="s">
        <v>565</v>
      </c>
      <c r="E53" s="647"/>
      <c r="F53" s="647" t="s">
        <v>565</v>
      </c>
      <c r="G53" s="647" t="s">
        <v>565</v>
      </c>
      <c r="H53" s="647" t="s">
        <v>565</v>
      </c>
      <c r="I53" s="648" t="s">
        <v>565</v>
      </c>
      <c r="J53" s="649" t="s">
        <v>0</v>
      </c>
    </row>
    <row r="54" spans="1:10" ht="14.4" customHeight="1" x14ac:dyDescent="0.3">
      <c r="A54" s="645" t="s">
        <v>583</v>
      </c>
      <c r="B54" s="646" t="s">
        <v>344</v>
      </c>
      <c r="C54" s="647">
        <v>733.34377999999901</v>
      </c>
      <c r="D54" s="647">
        <v>1041.8013500000011</v>
      </c>
      <c r="E54" s="647"/>
      <c r="F54" s="647">
        <v>961.50837000000024</v>
      </c>
      <c r="G54" s="647">
        <v>952.56538594002757</v>
      </c>
      <c r="H54" s="647">
        <v>8.9429840599726731</v>
      </c>
      <c r="I54" s="648">
        <v>1.0093883151665723</v>
      </c>
      <c r="J54" s="649" t="s">
        <v>1</v>
      </c>
    </row>
    <row r="55" spans="1:10" ht="14.4" customHeight="1" x14ac:dyDescent="0.3">
      <c r="A55" s="645" t="s">
        <v>583</v>
      </c>
      <c r="B55" s="646" t="s">
        <v>346</v>
      </c>
      <c r="C55" s="647">
        <v>0</v>
      </c>
      <c r="D55" s="647" t="s">
        <v>565</v>
      </c>
      <c r="E55" s="647"/>
      <c r="F55" s="647" t="s">
        <v>565</v>
      </c>
      <c r="G55" s="647" t="s">
        <v>565</v>
      </c>
      <c r="H55" s="647" t="s">
        <v>565</v>
      </c>
      <c r="I55" s="648" t="s">
        <v>565</v>
      </c>
      <c r="J55" s="649" t="s">
        <v>1</v>
      </c>
    </row>
    <row r="56" spans="1:10" ht="14.4" customHeight="1" x14ac:dyDescent="0.3">
      <c r="A56" s="645" t="s">
        <v>583</v>
      </c>
      <c r="B56" s="646" t="s">
        <v>347</v>
      </c>
      <c r="C56" s="647" t="s">
        <v>565</v>
      </c>
      <c r="D56" s="647" t="s">
        <v>565</v>
      </c>
      <c r="E56" s="647"/>
      <c r="F56" s="647">
        <v>0</v>
      </c>
      <c r="G56" s="647">
        <v>5.7361109304375004</v>
      </c>
      <c r="H56" s="647">
        <v>-5.7361109304375004</v>
      </c>
      <c r="I56" s="648">
        <v>0</v>
      </c>
      <c r="J56" s="649" t="s">
        <v>1</v>
      </c>
    </row>
    <row r="57" spans="1:10" ht="14.4" customHeight="1" x14ac:dyDescent="0.3">
      <c r="A57" s="645" t="s">
        <v>583</v>
      </c>
      <c r="B57" s="646" t="s">
        <v>349</v>
      </c>
      <c r="C57" s="647">
        <v>7.9175700000000004</v>
      </c>
      <c r="D57" s="647">
        <v>8.45838</v>
      </c>
      <c r="E57" s="647"/>
      <c r="F57" s="647">
        <v>9.6101299999999998</v>
      </c>
      <c r="G57" s="647">
        <v>12.91329590855625</v>
      </c>
      <c r="H57" s="647">
        <v>-3.3031659085562506</v>
      </c>
      <c r="I57" s="648">
        <v>0.74420427349089102</v>
      </c>
      <c r="J57" s="649" t="s">
        <v>1</v>
      </c>
    </row>
    <row r="58" spans="1:10" ht="14.4" customHeight="1" x14ac:dyDescent="0.3">
      <c r="A58" s="645" t="s">
        <v>583</v>
      </c>
      <c r="B58" s="646" t="s">
        <v>350</v>
      </c>
      <c r="C58" s="647">
        <v>0.83426999999899998</v>
      </c>
      <c r="D58" s="647">
        <v>0.80306000000000011</v>
      </c>
      <c r="E58" s="647"/>
      <c r="F58" s="647">
        <v>0.87280000000000002</v>
      </c>
      <c r="G58" s="647">
        <v>0.89582676834074992</v>
      </c>
      <c r="H58" s="647">
        <v>-2.3026768340749904E-2</v>
      </c>
      <c r="I58" s="648">
        <v>0.97429551208499821</v>
      </c>
      <c r="J58" s="649" t="s">
        <v>1</v>
      </c>
    </row>
    <row r="59" spans="1:10" ht="14.4" customHeight="1" x14ac:dyDescent="0.3">
      <c r="A59" s="645" t="s">
        <v>583</v>
      </c>
      <c r="B59" s="646" t="s">
        <v>353</v>
      </c>
      <c r="C59" s="647">
        <v>119.53166</v>
      </c>
      <c r="D59" s="647">
        <v>110.09746</v>
      </c>
      <c r="E59" s="647"/>
      <c r="F59" s="647">
        <v>97.063299999999998</v>
      </c>
      <c r="G59" s="647">
        <v>112.72662569822549</v>
      </c>
      <c r="H59" s="647">
        <v>-15.663325698225492</v>
      </c>
      <c r="I59" s="648">
        <v>0.86105034546002512</v>
      </c>
      <c r="J59" s="649" t="s">
        <v>1</v>
      </c>
    </row>
    <row r="60" spans="1:10" ht="14.4" customHeight="1" x14ac:dyDescent="0.3">
      <c r="A60" s="645" t="s">
        <v>583</v>
      </c>
      <c r="B60" s="646" t="s">
        <v>585</v>
      </c>
      <c r="C60" s="647">
        <v>861.627279999998</v>
      </c>
      <c r="D60" s="647">
        <v>1161.160250000001</v>
      </c>
      <c r="E60" s="647"/>
      <c r="F60" s="647">
        <v>1069.0546000000002</v>
      </c>
      <c r="G60" s="647">
        <v>1084.8372452455876</v>
      </c>
      <c r="H60" s="647">
        <v>-15.782645245587446</v>
      </c>
      <c r="I60" s="648">
        <v>0.98545160086016903</v>
      </c>
      <c r="J60" s="649" t="s">
        <v>572</v>
      </c>
    </row>
    <row r="61" spans="1:10" ht="14.4" customHeight="1" x14ac:dyDescent="0.3">
      <c r="A61" s="645" t="s">
        <v>565</v>
      </c>
      <c r="B61" s="646" t="s">
        <v>565</v>
      </c>
      <c r="C61" s="647" t="s">
        <v>565</v>
      </c>
      <c r="D61" s="647" t="s">
        <v>565</v>
      </c>
      <c r="E61" s="647"/>
      <c r="F61" s="647" t="s">
        <v>565</v>
      </c>
      <c r="G61" s="647" t="s">
        <v>565</v>
      </c>
      <c r="H61" s="647" t="s">
        <v>565</v>
      </c>
      <c r="I61" s="648" t="s">
        <v>565</v>
      </c>
      <c r="J61" s="649" t="s">
        <v>573</v>
      </c>
    </row>
    <row r="62" spans="1:10" ht="14.4" customHeight="1" x14ac:dyDescent="0.3">
      <c r="A62" s="645" t="s">
        <v>563</v>
      </c>
      <c r="B62" s="646" t="s">
        <v>567</v>
      </c>
      <c r="C62" s="647">
        <v>4686.1070699999946</v>
      </c>
      <c r="D62" s="647">
        <v>4572.8728400000027</v>
      </c>
      <c r="E62" s="647"/>
      <c r="F62" s="647">
        <v>4093.5982199999999</v>
      </c>
      <c r="G62" s="647">
        <v>4616.6535100856136</v>
      </c>
      <c r="H62" s="647">
        <v>-523.05529008561371</v>
      </c>
      <c r="I62" s="648">
        <v>0.88670250237689729</v>
      </c>
      <c r="J62" s="649" t="s">
        <v>568</v>
      </c>
    </row>
  </sheetData>
  <mergeCells count="3">
    <mergeCell ref="F3:I3"/>
    <mergeCell ref="C4:D4"/>
    <mergeCell ref="A1:I1"/>
  </mergeCells>
  <conditionalFormatting sqref="F18 F63:F65537">
    <cfRule type="cellIs" dxfId="72" priority="18" stopIfTrue="1" operator="greaterThan">
      <formula>1</formula>
    </cfRule>
  </conditionalFormatting>
  <conditionalFormatting sqref="H5:H17">
    <cfRule type="expression" dxfId="71" priority="14">
      <formula>$H5&gt;0</formula>
    </cfRule>
  </conditionalFormatting>
  <conditionalFormatting sqref="I5:I17">
    <cfRule type="expression" dxfId="70" priority="15">
      <formula>$I5&gt;1</formula>
    </cfRule>
  </conditionalFormatting>
  <conditionalFormatting sqref="B5:B17">
    <cfRule type="expression" dxfId="69" priority="11">
      <formula>OR($J5="NS",$J5="SumaNS",$J5="Účet")</formula>
    </cfRule>
  </conditionalFormatting>
  <conditionalFormatting sqref="B5:D17 F5:I17">
    <cfRule type="expression" dxfId="68" priority="17">
      <formula>AND($J5&lt;&gt;"",$J5&lt;&gt;"mezeraKL")</formula>
    </cfRule>
  </conditionalFormatting>
  <conditionalFormatting sqref="B5:D17 F5:I17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6" priority="13">
      <formula>OR($J5="SumaNS",$J5="NS")</formula>
    </cfRule>
  </conditionalFormatting>
  <conditionalFormatting sqref="A5:A17">
    <cfRule type="expression" dxfId="65" priority="9">
      <formula>AND($J5&lt;&gt;"mezeraKL",$J5&lt;&gt;"")</formula>
    </cfRule>
  </conditionalFormatting>
  <conditionalFormatting sqref="A5:A17">
    <cfRule type="expression" dxfId="64" priority="10">
      <formula>AND($J5&lt;&gt;"",$J5&lt;&gt;"mezeraKL")</formula>
    </cfRule>
  </conditionalFormatting>
  <conditionalFormatting sqref="H19:H62">
    <cfRule type="expression" dxfId="63" priority="5">
      <formula>$H19&gt;0</formula>
    </cfRule>
  </conditionalFormatting>
  <conditionalFormatting sqref="A19:A62">
    <cfRule type="expression" dxfId="62" priority="2">
      <formula>AND($J19&lt;&gt;"mezeraKL",$J19&lt;&gt;"")</formula>
    </cfRule>
  </conditionalFormatting>
  <conditionalFormatting sqref="I19:I62">
    <cfRule type="expression" dxfId="61" priority="6">
      <formula>$I19&gt;1</formula>
    </cfRule>
  </conditionalFormatting>
  <conditionalFormatting sqref="B19:B62">
    <cfRule type="expression" dxfId="60" priority="1">
      <formula>OR($J19="NS",$J19="SumaNS",$J19="Účet")</formula>
    </cfRule>
  </conditionalFormatting>
  <conditionalFormatting sqref="A19:D62 F19:I62">
    <cfRule type="expression" dxfId="59" priority="8">
      <formula>AND($J19&lt;&gt;"",$J19&lt;&gt;"mezeraKL")</formula>
    </cfRule>
  </conditionalFormatting>
  <conditionalFormatting sqref="B19:D62 F19:I62">
    <cfRule type="expression" dxfId="58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2 F19:I62">
    <cfRule type="expression" dxfId="57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3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174.62000536958502</v>
      </c>
      <c r="M3" s="207">
        <f>SUBTOTAL(9,M5:M1048576)</f>
        <v>22309.449999999993</v>
      </c>
      <c r="N3" s="208">
        <f>SUBTOTAL(9,N5:N1048576)</f>
        <v>3895676.278792487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563</v>
      </c>
      <c r="B5" s="656" t="s">
        <v>564</v>
      </c>
      <c r="C5" s="657" t="s">
        <v>569</v>
      </c>
      <c r="D5" s="658" t="s">
        <v>2673</v>
      </c>
      <c r="E5" s="657" t="s">
        <v>586</v>
      </c>
      <c r="F5" s="658" t="s">
        <v>2678</v>
      </c>
      <c r="G5" s="657"/>
      <c r="H5" s="657" t="s">
        <v>587</v>
      </c>
      <c r="I5" s="657" t="s">
        <v>587</v>
      </c>
      <c r="J5" s="657" t="s">
        <v>588</v>
      </c>
      <c r="K5" s="657" t="s">
        <v>589</v>
      </c>
      <c r="L5" s="659">
        <v>21.64</v>
      </c>
      <c r="M5" s="659">
        <v>1</v>
      </c>
      <c r="N5" s="660">
        <v>21.64</v>
      </c>
    </row>
    <row r="6" spans="1:14" ht="14.4" customHeight="1" x14ac:dyDescent="0.3">
      <c r="A6" s="661" t="s">
        <v>563</v>
      </c>
      <c r="B6" s="662" t="s">
        <v>564</v>
      </c>
      <c r="C6" s="663" t="s">
        <v>569</v>
      </c>
      <c r="D6" s="664" t="s">
        <v>2673</v>
      </c>
      <c r="E6" s="663" t="s">
        <v>586</v>
      </c>
      <c r="F6" s="664" t="s">
        <v>2678</v>
      </c>
      <c r="G6" s="663" t="s">
        <v>590</v>
      </c>
      <c r="H6" s="663" t="s">
        <v>591</v>
      </c>
      <c r="I6" s="663" t="s">
        <v>591</v>
      </c>
      <c r="J6" s="663" t="s">
        <v>592</v>
      </c>
      <c r="K6" s="663" t="s">
        <v>593</v>
      </c>
      <c r="L6" s="665">
        <v>171.59999999999997</v>
      </c>
      <c r="M6" s="665">
        <v>27</v>
      </c>
      <c r="N6" s="666">
        <v>4633.1999999999989</v>
      </c>
    </row>
    <row r="7" spans="1:14" ht="14.4" customHeight="1" x14ac:dyDescent="0.3">
      <c r="A7" s="661" t="s">
        <v>563</v>
      </c>
      <c r="B7" s="662" t="s">
        <v>564</v>
      </c>
      <c r="C7" s="663" t="s">
        <v>569</v>
      </c>
      <c r="D7" s="664" t="s">
        <v>2673</v>
      </c>
      <c r="E7" s="663" t="s">
        <v>586</v>
      </c>
      <c r="F7" s="664" t="s">
        <v>2678</v>
      </c>
      <c r="G7" s="663" t="s">
        <v>590</v>
      </c>
      <c r="H7" s="663" t="s">
        <v>594</v>
      </c>
      <c r="I7" s="663" t="s">
        <v>594</v>
      </c>
      <c r="J7" s="663" t="s">
        <v>595</v>
      </c>
      <c r="K7" s="663" t="s">
        <v>596</v>
      </c>
      <c r="L7" s="665">
        <v>174.56777777777779</v>
      </c>
      <c r="M7" s="665">
        <v>9</v>
      </c>
      <c r="N7" s="666">
        <v>1571.1100000000001</v>
      </c>
    </row>
    <row r="8" spans="1:14" ht="14.4" customHeight="1" x14ac:dyDescent="0.3">
      <c r="A8" s="661" t="s">
        <v>563</v>
      </c>
      <c r="B8" s="662" t="s">
        <v>564</v>
      </c>
      <c r="C8" s="663" t="s">
        <v>569</v>
      </c>
      <c r="D8" s="664" t="s">
        <v>2673</v>
      </c>
      <c r="E8" s="663" t="s">
        <v>586</v>
      </c>
      <c r="F8" s="664" t="s">
        <v>2678</v>
      </c>
      <c r="G8" s="663" t="s">
        <v>590</v>
      </c>
      <c r="H8" s="663" t="s">
        <v>597</v>
      </c>
      <c r="I8" s="663" t="s">
        <v>597</v>
      </c>
      <c r="J8" s="663" t="s">
        <v>598</v>
      </c>
      <c r="K8" s="663" t="s">
        <v>596</v>
      </c>
      <c r="L8" s="665">
        <v>145.16666666666666</v>
      </c>
      <c r="M8" s="665">
        <v>3</v>
      </c>
      <c r="N8" s="666">
        <v>435.5</v>
      </c>
    </row>
    <row r="9" spans="1:14" ht="14.4" customHeight="1" x14ac:dyDescent="0.3">
      <c r="A9" s="661" t="s">
        <v>563</v>
      </c>
      <c r="B9" s="662" t="s">
        <v>564</v>
      </c>
      <c r="C9" s="663" t="s">
        <v>569</v>
      </c>
      <c r="D9" s="664" t="s">
        <v>2673</v>
      </c>
      <c r="E9" s="663" t="s">
        <v>586</v>
      </c>
      <c r="F9" s="664" t="s">
        <v>2678</v>
      </c>
      <c r="G9" s="663" t="s">
        <v>590</v>
      </c>
      <c r="H9" s="663" t="s">
        <v>599</v>
      </c>
      <c r="I9" s="663" t="s">
        <v>599</v>
      </c>
      <c r="J9" s="663" t="s">
        <v>592</v>
      </c>
      <c r="K9" s="663" t="s">
        <v>600</v>
      </c>
      <c r="L9" s="665">
        <v>93.5</v>
      </c>
      <c r="M9" s="665">
        <v>8</v>
      </c>
      <c r="N9" s="666">
        <v>748</v>
      </c>
    </row>
    <row r="10" spans="1:14" ht="14.4" customHeight="1" x14ac:dyDescent="0.3">
      <c r="A10" s="661" t="s">
        <v>563</v>
      </c>
      <c r="B10" s="662" t="s">
        <v>564</v>
      </c>
      <c r="C10" s="663" t="s">
        <v>569</v>
      </c>
      <c r="D10" s="664" t="s">
        <v>2673</v>
      </c>
      <c r="E10" s="663" t="s">
        <v>586</v>
      </c>
      <c r="F10" s="664" t="s">
        <v>2678</v>
      </c>
      <c r="G10" s="663" t="s">
        <v>590</v>
      </c>
      <c r="H10" s="663" t="s">
        <v>601</v>
      </c>
      <c r="I10" s="663" t="s">
        <v>602</v>
      </c>
      <c r="J10" s="663" t="s">
        <v>603</v>
      </c>
      <c r="K10" s="663" t="s">
        <v>604</v>
      </c>
      <c r="L10" s="665">
        <v>87.029699156505956</v>
      </c>
      <c r="M10" s="665">
        <v>3</v>
      </c>
      <c r="N10" s="666">
        <v>261.08909746951787</v>
      </c>
    </row>
    <row r="11" spans="1:14" ht="14.4" customHeight="1" x14ac:dyDescent="0.3">
      <c r="A11" s="661" t="s">
        <v>563</v>
      </c>
      <c r="B11" s="662" t="s">
        <v>564</v>
      </c>
      <c r="C11" s="663" t="s">
        <v>569</v>
      </c>
      <c r="D11" s="664" t="s">
        <v>2673</v>
      </c>
      <c r="E11" s="663" t="s">
        <v>586</v>
      </c>
      <c r="F11" s="664" t="s">
        <v>2678</v>
      </c>
      <c r="G11" s="663" t="s">
        <v>590</v>
      </c>
      <c r="H11" s="663" t="s">
        <v>605</v>
      </c>
      <c r="I11" s="663" t="s">
        <v>606</v>
      </c>
      <c r="J11" s="663" t="s">
        <v>607</v>
      </c>
      <c r="K11" s="663" t="s">
        <v>608</v>
      </c>
      <c r="L11" s="665">
        <v>96.820000000000022</v>
      </c>
      <c r="M11" s="665">
        <v>2</v>
      </c>
      <c r="N11" s="666">
        <v>193.64000000000004</v>
      </c>
    </row>
    <row r="12" spans="1:14" ht="14.4" customHeight="1" x14ac:dyDescent="0.3">
      <c r="A12" s="661" t="s">
        <v>563</v>
      </c>
      <c r="B12" s="662" t="s">
        <v>564</v>
      </c>
      <c r="C12" s="663" t="s">
        <v>569</v>
      </c>
      <c r="D12" s="664" t="s">
        <v>2673</v>
      </c>
      <c r="E12" s="663" t="s">
        <v>586</v>
      </c>
      <c r="F12" s="664" t="s">
        <v>2678</v>
      </c>
      <c r="G12" s="663" t="s">
        <v>590</v>
      </c>
      <c r="H12" s="663" t="s">
        <v>609</v>
      </c>
      <c r="I12" s="663" t="s">
        <v>610</v>
      </c>
      <c r="J12" s="663" t="s">
        <v>611</v>
      </c>
      <c r="K12" s="663" t="s">
        <v>612</v>
      </c>
      <c r="L12" s="665">
        <v>167.61</v>
      </c>
      <c r="M12" s="665">
        <v>2</v>
      </c>
      <c r="N12" s="666">
        <v>335.22</v>
      </c>
    </row>
    <row r="13" spans="1:14" ht="14.4" customHeight="1" x14ac:dyDescent="0.3">
      <c r="A13" s="661" t="s">
        <v>563</v>
      </c>
      <c r="B13" s="662" t="s">
        <v>564</v>
      </c>
      <c r="C13" s="663" t="s">
        <v>569</v>
      </c>
      <c r="D13" s="664" t="s">
        <v>2673</v>
      </c>
      <c r="E13" s="663" t="s">
        <v>586</v>
      </c>
      <c r="F13" s="664" t="s">
        <v>2678</v>
      </c>
      <c r="G13" s="663" t="s">
        <v>590</v>
      </c>
      <c r="H13" s="663" t="s">
        <v>613</v>
      </c>
      <c r="I13" s="663" t="s">
        <v>614</v>
      </c>
      <c r="J13" s="663" t="s">
        <v>615</v>
      </c>
      <c r="K13" s="663" t="s">
        <v>616</v>
      </c>
      <c r="L13" s="665">
        <v>64.539604256178535</v>
      </c>
      <c r="M13" s="665">
        <v>7</v>
      </c>
      <c r="N13" s="666">
        <v>451.77722979324972</v>
      </c>
    </row>
    <row r="14" spans="1:14" ht="14.4" customHeight="1" x14ac:dyDescent="0.3">
      <c r="A14" s="661" t="s">
        <v>563</v>
      </c>
      <c r="B14" s="662" t="s">
        <v>564</v>
      </c>
      <c r="C14" s="663" t="s">
        <v>569</v>
      </c>
      <c r="D14" s="664" t="s">
        <v>2673</v>
      </c>
      <c r="E14" s="663" t="s">
        <v>586</v>
      </c>
      <c r="F14" s="664" t="s">
        <v>2678</v>
      </c>
      <c r="G14" s="663" t="s">
        <v>590</v>
      </c>
      <c r="H14" s="663" t="s">
        <v>617</v>
      </c>
      <c r="I14" s="663" t="s">
        <v>618</v>
      </c>
      <c r="J14" s="663" t="s">
        <v>619</v>
      </c>
      <c r="K14" s="663" t="s">
        <v>620</v>
      </c>
      <c r="L14" s="665">
        <v>44.057499999999997</v>
      </c>
      <c r="M14" s="665">
        <v>4</v>
      </c>
      <c r="N14" s="666">
        <v>176.23</v>
      </c>
    </row>
    <row r="15" spans="1:14" ht="14.4" customHeight="1" x14ac:dyDescent="0.3">
      <c r="A15" s="661" t="s">
        <v>563</v>
      </c>
      <c r="B15" s="662" t="s">
        <v>564</v>
      </c>
      <c r="C15" s="663" t="s">
        <v>569</v>
      </c>
      <c r="D15" s="664" t="s">
        <v>2673</v>
      </c>
      <c r="E15" s="663" t="s">
        <v>586</v>
      </c>
      <c r="F15" s="664" t="s">
        <v>2678</v>
      </c>
      <c r="G15" s="663" t="s">
        <v>590</v>
      </c>
      <c r="H15" s="663" t="s">
        <v>621</v>
      </c>
      <c r="I15" s="663" t="s">
        <v>622</v>
      </c>
      <c r="J15" s="663" t="s">
        <v>623</v>
      </c>
      <c r="K15" s="663" t="s">
        <v>624</v>
      </c>
      <c r="L15" s="665">
        <v>51.892993091338347</v>
      </c>
      <c r="M15" s="665">
        <v>6</v>
      </c>
      <c r="N15" s="666">
        <v>311.35795854803007</v>
      </c>
    </row>
    <row r="16" spans="1:14" ht="14.4" customHeight="1" x14ac:dyDescent="0.3">
      <c r="A16" s="661" t="s">
        <v>563</v>
      </c>
      <c r="B16" s="662" t="s">
        <v>564</v>
      </c>
      <c r="C16" s="663" t="s">
        <v>569</v>
      </c>
      <c r="D16" s="664" t="s">
        <v>2673</v>
      </c>
      <c r="E16" s="663" t="s">
        <v>586</v>
      </c>
      <c r="F16" s="664" t="s">
        <v>2678</v>
      </c>
      <c r="G16" s="663" t="s">
        <v>590</v>
      </c>
      <c r="H16" s="663" t="s">
        <v>625</v>
      </c>
      <c r="I16" s="663" t="s">
        <v>626</v>
      </c>
      <c r="J16" s="663" t="s">
        <v>627</v>
      </c>
      <c r="K16" s="663" t="s">
        <v>628</v>
      </c>
      <c r="L16" s="665">
        <v>64.014817371453418</v>
      </c>
      <c r="M16" s="665">
        <v>2</v>
      </c>
      <c r="N16" s="666">
        <v>128.02963474290684</v>
      </c>
    </row>
    <row r="17" spans="1:14" ht="14.4" customHeight="1" x14ac:dyDescent="0.3">
      <c r="A17" s="661" t="s">
        <v>563</v>
      </c>
      <c r="B17" s="662" t="s">
        <v>564</v>
      </c>
      <c r="C17" s="663" t="s">
        <v>569</v>
      </c>
      <c r="D17" s="664" t="s">
        <v>2673</v>
      </c>
      <c r="E17" s="663" t="s">
        <v>586</v>
      </c>
      <c r="F17" s="664" t="s">
        <v>2678</v>
      </c>
      <c r="G17" s="663" t="s">
        <v>590</v>
      </c>
      <c r="H17" s="663" t="s">
        <v>629</v>
      </c>
      <c r="I17" s="663" t="s">
        <v>630</v>
      </c>
      <c r="J17" s="663" t="s">
        <v>631</v>
      </c>
      <c r="K17" s="663" t="s">
        <v>632</v>
      </c>
      <c r="L17" s="665">
        <v>40.627500000000012</v>
      </c>
      <c r="M17" s="665">
        <v>4</v>
      </c>
      <c r="N17" s="666">
        <v>162.51000000000005</v>
      </c>
    </row>
    <row r="18" spans="1:14" ht="14.4" customHeight="1" x14ac:dyDescent="0.3">
      <c r="A18" s="661" t="s">
        <v>563</v>
      </c>
      <c r="B18" s="662" t="s">
        <v>564</v>
      </c>
      <c r="C18" s="663" t="s">
        <v>569</v>
      </c>
      <c r="D18" s="664" t="s">
        <v>2673</v>
      </c>
      <c r="E18" s="663" t="s">
        <v>586</v>
      </c>
      <c r="F18" s="664" t="s">
        <v>2678</v>
      </c>
      <c r="G18" s="663" t="s">
        <v>590</v>
      </c>
      <c r="H18" s="663" t="s">
        <v>633</v>
      </c>
      <c r="I18" s="663" t="s">
        <v>634</v>
      </c>
      <c r="J18" s="663" t="s">
        <v>631</v>
      </c>
      <c r="K18" s="663" t="s">
        <v>635</v>
      </c>
      <c r="L18" s="665">
        <v>77.696068203588325</v>
      </c>
      <c r="M18" s="665">
        <v>58</v>
      </c>
      <c r="N18" s="666">
        <v>4506.3719558081229</v>
      </c>
    </row>
    <row r="19" spans="1:14" ht="14.4" customHeight="1" x14ac:dyDescent="0.3">
      <c r="A19" s="661" t="s">
        <v>563</v>
      </c>
      <c r="B19" s="662" t="s">
        <v>564</v>
      </c>
      <c r="C19" s="663" t="s">
        <v>569</v>
      </c>
      <c r="D19" s="664" t="s">
        <v>2673</v>
      </c>
      <c r="E19" s="663" t="s">
        <v>586</v>
      </c>
      <c r="F19" s="664" t="s">
        <v>2678</v>
      </c>
      <c r="G19" s="663" t="s">
        <v>590</v>
      </c>
      <c r="H19" s="663" t="s">
        <v>636</v>
      </c>
      <c r="I19" s="663" t="s">
        <v>637</v>
      </c>
      <c r="J19" s="663" t="s">
        <v>638</v>
      </c>
      <c r="K19" s="663" t="s">
        <v>639</v>
      </c>
      <c r="L19" s="665">
        <v>62.020051421288322</v>
      </c>
      <c r="M19" s="665">
        <v>1</v>
      </c>
      <c r="N19" s="666">
        <v>62.020051421288322</v>
      </c>
    </row>
    <row r="20" spans="1:14" ht="14.4" customHeight="1" x14ac:dyDescent="0.3">
      <c r="A20" s="661" t="s">
        <v>563</v>
      </c>
      <c r="B20" s="662" t="s">
        <v>564</v>
      </c>
      <c r="C20" s="663" t="s">
        <v>569</v>
      </c>
      <c r="D20" s="664" t="s">
        <v>2673</v>
      </c>
      <c r="E20" s="663" t="s">
        <v>586</v>
      </c>
      <c r="F20" s="664" t="s">
        <v>2678</v>
      </c>
      <c r="G20" s="663" t="s">
        <v>590</v>
      </c>
      <c r="H20" s="663" t="s">
        <v>640</v>
      </c>
      <c r="I20" s="663" t="s">
        <v>641</v>
      </c>
      <c r="J20" s="663" t="s">
        <v>642</v>
      </c>
      <c r="K20" s="663" t="s">
        <v>643</v>
      </c>
      <c r="L20" s="665">
        <v>52.980000000000032</v>
      </c>
      <c r="M20" s="665">
        <v>1</v>
      </c>
      <c r="N20" s="666">
        <v>52.980000000000032</v>
      </c>
    </row>
    <row r="21" spans="1:14" ht="14.4" customHeight="1" x14ac:dyDescent="0.3">
      <c r="A21" s="661" t="s">
        <v>563</v>
      </c>
      <c r="B21" s="662" t="s">
        <v>564</v>
      </c>
      <c r="C21" s="663" t="s">
        <v>569</v>
      </c>
      <c r="D21" s="664" t="s">
        <v>2673</v>
      </c>
      <c r="E21" s="663" t="s">
        <v>586</v>
      </c>
      <c r="F21" s="664" t="s">
        <v>2678</v>
      </c>
      <c r="G21" s="663" t="s">
        <v>590</v>
      </c>
      <c r="H21" s="663" t="s">
        <v>644</v>
      </c>
      <c r="I21" s="663" t="s">
        <v>645</v>
      </c>
      <c r="J21" s="663" t="s">
        <v>646</v>
      </c>
      <c r="K21" s="663" t="s">
        <v>647</v>
      </c>
      <c r="L21" s="665">
        <v>65.60982624276437</v>
      </c>
      <c r="M21" s="665">
        <v>2</v>
      </c>
      <c r="N21" s="666">
        <v>131.21965248552874</v>
      </c>
    </row>
    <row r="22" spans="1:14" ht="14.4" customHeight="1" x14ac:dyDescent="0.3">
      <c r="A22" s="661" t="s">
        <v>563</v>
      </c>
      <c r="B22" s="662" t="s">
        <v>564</v>
      </c>
      <c r="C22" s="663" t="s">
        <v>569</v>
      </c>
      <c r="D22" s="664" t="s">
        <v>2673</v>
      </c>
      <c r="E22" s="663" t="s">
        <v>586</v>
      </c>
      <c r="F22" s="664" t="s">
        <v>2678</v>
      </c>
      <c r="G22" s="663" t="s">
        <v>590</v>
      </c>
      <c r="H22" s="663" t="s">
        <v>648</v>
      </c>
      <c r="I22" s="663" t="s">
        <v>649</v>
      </c>
      <c r="J22" s="663" t="s">
        <v>650</v>
      </c>
      <c r="K22" s="663" t="s">
        <v>651</v>
      </c>
      <c r="L22" s="665">
        <v>57.589238843489774</v>
      </c>
      <c r="M22" s="665">
        <v>139</v>
      </c>
      <c r="N22" s="666">
        <v>8004.9041992450784</v>
      </c>
    </row>
    <row r="23" spans="1:14" ht="14.4" customHeight="1" x14ac:dyDescent="0.3">
      <c r="A23" s="661" t="s">
        <v>563</v>
      </c>
      <c r="B23" s="662" t="s">
        <v>564</v>
      </c>
      <c r="C23" s="663" t="s">
        <v>569</v>
      </c>
      <c r="D23" s="664" t="s">
        <v>2673</v>
      </c>
      <c r="E23" s="663" t="s">
        <v>586</v>
      </c>
      <c r="F23" s="664" t="s">
        <v>2678</v>
      </c>
      <c r="G23" s="663" t="s">
        <v>590</v>
      </c>
      <c r="H23" s="663" t="s">
        <v>652</v>
      </c>
      <c r="I23" s="663" t="s">
        <v>653</v>
      </c>
      <c r="J23" s="663" t="s">
        <v>654</v>
      </c>
      <c r="K23" s="663" t="s">
        <v>655</v>
      </c>
      <c r="L23" s="665">
        <v>43.229999999999961</v>
      </c>
      <c r="M23" s="665">
        <v>1</v>
      </c>
      <c r="N23" s="666">
        <v>43.229999999999961</v>
      </c>
    </row>
    <row r="24" spans="1:14" ht="14.4" customHeight="1" x14ac:dyDescent="0.3">
      <c r="A24" s="661" t="s">
        <v>563</v>
      </c>
      <c r="B24" s="662" t="s">
        <v>564</v>
      </c>
      <c r="C24" s="663" t="s">
        <v>569</v>
      </c>
      <c r="D24" s="664" t="s">
        <v>2673</v>
      </c>
      <c r="E24" s="663" t="s">
        <v>586</v>
      </c>
      <c r="F24" s="664" t="s">
        <v>2678</v>
      </c>
      <c r="G24" s="663" t="s">
        <v>590</v>
      </c>
      <c r="H24" s="663" t="s">
        <v>656</v>
      </c>
      <c r="I24" s="663" t="s">
        <v>657</v>
      </c>
      <c r="J24" s="663" t="s">
        <v>658</v>
      </c>
      <c r="K24" s="663" t="s">
        <v>659</v>
      </c>
      <c r="L24" s="665">
        <v>238.39999999999998</v>
      </c>
      <c r="M24" s="665">
        <v>3</v>
      </c>
      <c r="N24" s="666">
        <v>715.19999999999993</v>
      </c>
    </row>
    <row r="25" spans="1:14" ht="14.4" customHeight="1" x14ac:dyDescent="0.3">
      <c r="A25" s="661" t="s">
        <v>563</v>
      </c>
      <c r="B25" s="662" t="s">
        <v>564</v>
      </c>
      <c r="C25" s="663" t="s">
        <v>569</v>
      </c>
      <c r="D25" s="664" t="s">
        <v>2673</v>
      </c>
      <c r="E25" s="663" t="s">
        <v>586</v>
      </c>
      <c r="F25" s="664" t="s">
        <v>2678</v>
      </c>
      <c r="G25" s="663" t="s">
        <v>590</v>
      </c>
      <c r="H25" s="663" t="s">
        <v>660</v>
      </c>
      <c r="I25" s="663" t="s">
        <v>661</v>
      </c>
      <c r="J25" s="663" t="s">
        <v>662</v>
      </c>
      <c r="K25" s="663" t="s">
        <v>663</v>
      </c>
      <c r="L25" s="665">
        <v>40.349992140455036</v>
      </c>
      <c r="M25" s="665">
        <v>1</v>
      </c>
      <c r="N25" s="666">
        <v>40.349992140455036</v>
      </c>
    </row>
    <row r="26" spans="1:14" ht="14.4" customHeight="1" x14ac:dyDescent="0.3">
      <c r="A26" s="661" t="s">
        <v>563</v>
      </c>
      <c r="B26" s="662" t="s">
        <v>564</v>
      </c>
      <c r="C26" s="663" t="s">
        <v>569</v>
      </c>
      <c r="D26" s="664" t="s">
        <v>2673</v>
      </c>
      <c r="E26" s="663" t="s">
        <v>586</v>
      </c>
      <c r="F26" s="664" t="s">
        <v>2678</v>
      </c>
      <c r="G26" s="663" t="s">
        <v>590</v>
      </c>
      <c r="H26" s="663" t="s">
        <v>664</v>
      </c>
      <c r="I26" s="663" t="s">
        <v>665</v>
      </c>
      <c r="J26" s="663" t="s">
        <v>666</v>
      </c>
      <c r="K26" s="663" t="s">
        <v>667</v>
      </c>
      <c r="L26" s="665">
        <v>111.65</v>
      </c>
      <c r="M26" s="665">
        <v>1</v>
      </c>
      <c r="N26" s="666">
        <v>111.65</v>
      </c>
    </row>
    <row r="27" spans="1:14" ht="14.4" customHeight="1" x14ac:dyDescent="0.3">
      <c r="A27" s="661" t="s">
        <v>563</v>
      </c>
      <c r="B27" s="662" t="s">
        <v>564</v>
      </c>
      <c r="C27" s="663" t="s">
        <v>569</v>
      </c>
      <c r="D27" s="664" t="s">
        <v>2673</v>
      </c>
      <c r="E27" s="663" t="s">
        <v>586</v>
      </c>
      <c r="F27" s="664" t="s">
        <v>2678</v>
      </c>
      <c r="G27" s="663" t="s">
        <v>590</v>
      </c>
      <c r="H27" s="663" t="s">
        <v>668</v>
      </c>
      <c r="I27" s="663" t="s">
        <v>669</v>
      </c>
      <c r="J27" s="663" t="s">
        <v>670</v>
      </c>
      <c r="K27" s="663" t="s">
        <v>671</v>
      </c>
      <c r="L27" s="665">
        <v>41.319261981726484</v>
      </c>
      <c r="M27" s="665">
        <v>1</v>
      </c>
      <c r="N27" s="666">
        <v>41.319261981726484</v>
      </c>
    </row>
    <row r="28" spans="1:14" ht="14.4" customHeight="1" x14ac:dyDescent="0.3">
      <c r="A28" s="661" t="s">
        <v>563</v>
      </c>
      <c r="B28" s="662" t="s">
        <v>564</v>
      </c>
      <c r="C28" s="663" t="s">
        <v>569</v>
      </c>
      <c r="D28" s="664" t="s">
        <v>2673</v>
      </c>
      <c r="E28" s="663" t="s">
        <v>586</v>
      </c>
      <c r="F28" s="664" t="s">
        <v>2678</v>
      </c>
      <c r="G28" s="663" t="s">
        <v>590</v>
      </c>
      <c r="H28" s="663" t="s">
        <v>672</v>
      </c>
      <c r="I28" s="663" t="s">
        <v>672</v>
      </c>
      <c r="J28" s="663" t="s">
        <v>673</v>
      </c>
      <c r="K28" s="663" t="s">
        <v>674</v>
      </c>
      <c r="L28" s="665">
        <v>36.541952975103271</v>
      </c>
      <c r="M28" s="665">
        <v>72</v>
      </c>
      <c r="N28" s="666">
        <v>2631.0206142074358</v>
      </c>
    </row>
    <row r="29" spans="1:14" ht="14.4" customHeight="1" x14ac:dyDescent="0.3">
      <c r="A29" s="661" t="s">
        <v>563</v>
      </c>
      <c r="B29" s="662" t="s">
        <v>564</v>
      </c>
      <c r="C29" s="663" t="s">
        <v>569</v>
      </c>
      <c r="D29" s="664" t="s">
        <v>2673</v>
      </c>
      <c r="E29" s="663" t="s">
        <v>586</v>
      </c>
      <c r="F29" s="664" t="s">
        <v>2678</v>
      </c>
      <c r="G29" s="663" t="s">
        <v>590</v>
      </c>
      <c r="H29" s="663" t="s">
        <v>675</v>
      </c>
      <c r="I29" s="663" t="s">
        <v>676</v>
      </c>
      <c r="J29" s="663" t="s">
        <v>677</v>
      </c>
      <c r="K29" s="663" t="s">
        <v>678</v>
      </c>
      <c r="L29" s="665">
        <v>43.3</v>
      </c>
      <c r="M29" s="665">
        <v>2</v>
      </c>
      <c r="N29" s="666">
        <v>86.6</v>
      </c>
    </row>
    <row r="30" spans="1:14" ht="14.4" customHeight="1" x14ac:dyDescent="0.3">
      <c r="A30" s="661" t="s">
        <v>563</v>
      </c>
      <c r="B30" s="662" t="s">
        <v>564</v>
      </c>
      <c r="C30" s="663" t="s">
        <v>569</v>
      </c>
      <c r="D30" s="664" t="s">
        <v>2673</v>
      </c>
      <c r="E30" s="663" t="s">
        <v>586</v>
      </c>
      <c r="F30" s="664" t="s">
        <v>2678</v>
      </c>
      <c r="G30" s="663" t="s">
        <v>590</v>
      </c>
      <c r="H30" s="663" t="s">
        <v>679</v>
      </c>
      <c r="I30" s="663" t="s">
        <v>680</v>
      </c>
      <c r="J30" s="663" t="s">
        <v>681</v>
      </c>
      <c r="K30" s="663" t="s">
        <v>682</v>
      </c>
      <c r="L30" s="665">
        <v>55.249913993279726</v>
      </c>
      <c r="M30" s="665">
        <v>1</v>
      </c>
      <c r="N30" s="666">
        <v>55.249913993279726</v>
      </c>
    </row>
    <row r="31" spans="1:14" ht="14.4" customHeight="1" x14ac:dyDescent="0.3">
      <c r="A31" s="661" t="s">
        <v>563</v>
      </c>
      <c r="B31" s="662" t="s">
        <v>564</v>
      </c>
      <c r="C31" s="663" t="s">
        <v>569</v>
      </c>
      <c r="D31" s="664" t="s">
        <v>2673</v>
      </c>
      <c r="E31" s="663" t="s">
        <v>586</v>
      </c>
      <c r="F31" s="664" t="s">
        <v>2678</v>
      </c>
      <c r="G31" s="663" t="s">
        <v>590</v>
      </c>
      <c r="H31" s="663" t="s">
        <v>683</v>
      </c>
      <c r="I31" s="663" t="s">
        <v>684</v>
      </c>
      <c r="J31" s="663" t="s">
        <v>685</v>
      </c>
      <c r="K31" s="663" t="s">
        <v>686</v>
      </c>
      <c r="L31" s="665">
        <v>324.95622576577898</v>
      </c>
      <c r="M31" s="665">
        <v>6</v>
      </c>
      <c r="N31" s="666">
        <v>1949.7373545946739</v>
      </c>
    </row>
    <row r="32" spans="1:14" ht="14.4" customHeight="1" x14ac:dyDescent="0.3">
      <c r="A32" s="661" t="s">
        <v>563</v>
      </c>
      <c r="B32" s="662" t="s">
        <v>564</v>
      </c>
      <c r="C32" s="663" t="s">
        <v>569</v>
      </c>
      <c r="D32" s="664" t="s">
        <v>2673</v>
      </c>
      <c r="E32" s="663" t="s">
        <v>586</v>
      </c>
      <c r="F32" s="664" t="s">
        <v>2678</v>
      </c>
      <c r="G32" s="663" t="s">
        <v>590</v>
      </c>
      <c r="H32" s="663" t="s">
        <v>687</v>
      </c>
      <c r="I32" s="663" t="s">
        <v>688</v>
      </c>
      <c r="J32" s="663" t="s">
        <v>689</v>
      </c>
      <c r="K32" s="663" t="s">
        <v>690</v>
      </c>
      <c r="L32" s="665">
        <v>88.564999999999969</v>
      </c>
      <c r="M32" s="665">
        <v>2</v>
      </c>
      <c r="N32" s="666">
        <v>177.12999999999994</v>
      </c>
    </row>
    <row r="33" spans="1:14" ht="14.4" customHeight="1" x14ac:dyDescent="0.3">
      <c r="A33" s="661" t="s">
        <v>563</v>
      </c>
      <c r="B33" s="662" t="s">
        <v>564</v>
      </c>
      <c r="C33" s="663" t="s">
        <v>569</v>
      </c>
      <c r="D33" s="664" t="s">
        <v>2673</v>
      </c>
      <c r="E33" s="663" t="s">
        <v>586</v>
      </c>
      <c r="F33" s="664" t="s">
        <v>2678</v>
      </c>
      <c r="G33" s="663" t="s">
        <v>590</v>
      </c>
      <c r="H33" s="663" t="s">
        <v>691</v>
      </c>
      <c r="I33" s="663" t="s">
        <v>692</v>
      </c>
      <c r="J33" s="663" t="s">
        <v>650</v>
      </c>
      <c r="K33" s="663" t="s">
        <v>693</v>
      </c>
      <c r="L33" s="665">
        <v>34.1472444224285</v>
      </c>
      <c r="M33" s="665">
        <v>227</v>
      </c>
      <c r="N33" s="666">
        <v>7751.4244838912691</v>
      </c>
    </row>
    <row r="34" spans="1:14" ht="14.4" customHeight="1" x14ac:dyDescent="0.3">
      <c r="A34" s="661" t="s">
        <v>563</v>
      </c>
      <c r="B34" s="662" t="s">
        <v>564</v>
      </c>
      <c r="C34" s="663" t="s">
        <v>569</v>
      </c>
      <c r="D34" s="664" t="s">
        <v>2673</v>
      </c>
      <c r="E34" s="663" t="s">
        <v>586</v>
      </c>
      <c r="F34" s="664" t="s">
        <v>2678</v>
      </c>
      <c r="G34" s="663" t="s">
        <v>590</v>
      </c>
      <c r="H34" s="663" t="s">
        <v>694</v>
      </c>
      <c r="I34" s="663" t="s">
        <v>695</v>
      </c>
      <c r="J34" s="663" t="s">
        <v>696</v>
      </c>
      <c r="K34" s="663" t="s">
        <v>697</v>
      </c>
      <c r="L34" s="665">
        <v>73.706462206144963</v>
      </c>
      <c r="M34" s="665">
        <v>6</v>
      </c>
      <c r="N34" s="666">
        <v>442.23877323686975</v>
      </c>
    </row>
    <row r="35" spans="1:14" ht="14.4" customHeight="1" x14ac:dyDescent="0.3">
      <c r="A35" s="661" t="s">
        <v>563</v>
      </c>
      <c r="B35" s="662" t="s">
        <v>564</v>
      </c>
      <c r="C35" s="663" t="s">
        <v>569</v>
      </c>
      <c r="D35" s="664" t="s">
        <v>2673</v>
      </c>
      <c r="E35" s="663" t="s">
        <v>586</v>
      </c>
      <c r="F35" s="664" t="s">
        <v>2678</v>
      </c>
      <c r="G35" s="663" t="s">
        <v>590</v>
      </c>
      <c r="H35" s="663" t="s">
        <v>698</v>
      </c>
      <c r="I35" s="663" t="s">
        <v>699</v>
      </c>
      <c r="J35" s="663" t="s">
        <v>700</v>
      </c>
      <c r="K35" s="663" t="s">
        <v>701</v>
      </c>
      <c r="L35" s="665">
        <v>99.149999999999991</v>
      </c>
      <c r="M35" s="665">
        <v>1</v>
      </c>
      <c r="N35" s="666">
        <v>99.149999999999991</v>
      </c>
    </row>
    <row r="36" spans="1:14" ht="14.4" customHeight="1" x14ac:dyDescent="0.3">
      <c r="A36" s="661" t="s">
        <v>563</v>
      </c>
      <c r="B36" s="662" t="s">
        <v>564</v>
      </c>
      <c r="C36" s="663" t="s">
        <v>569</v>
      </c>
      <c r="D36" s="664" t="s">
        <v>2673</v>
      </c>
      <c r="E36" s="663" t="s">
        <v>586</v>
      </c>
      <c r="F36" s="664" t="s">
        <v>2678</v>
      </c>
      <c r="G36" s="663" t="s">
        <v>590</v>
      </c>
      <c r="H36" s="663" t="s">
        <v>702</v>
      </c>
      <c r="I36" s="663" t="s">
        <v>703</v>
      </c>
      <c r="J36" s="663" t="s">
        <v>704</v>
      </c>
      <c r="K36" s="663" t="s">
        <v>705</v>
      </c>
      <c r="L36" s="665">
        <v>65.894999999999996</v>
      </c>
      <c r="M36" s="665">
        <v>2</v>
      </c>
      <c r="N36" s="666">
        <v>131.79</v>
      </c>
    </row>
    <row r="37" spans="1:14" ht="14.4" customHeight="1" x14ac:dyDescent="0.3">
      <c r="A37" s="661" t="s">
        <v>563</v>
      </c>
      <c r="B37" s="662" t="s">
        <v>564</v>
      </c>
      <c r="C37" s="663" t="s">
        <v>569</v>
      </c>
      <c r="D37" s="664" t="s">
        <v>2673</v>
      </c>
      <c r="E37" s="663" t="s">
        <v>586</v>
      </c>
      <c r="F37" s="664" t="s">
        <v>2678</v>
      </c>
      <c r="G37" s="663" t="s">
        <v>590</v>
      </c>
      <c r="H37" s="663" t="s">
        <v>706</v>
      </c>
      <c r="I37" s="663" t="s">
        <v>707</v>
      </c>
      <c r="J37" s="663" t="s">
        <v>708</v>
      </c>
      <c r="K37" s="663" t="s">
        <v>709</v>
      </c>
      <c r="L37" s="665">
        <v>128.39021659246728</v>
      </c>
      <c r="M37" s="665">
        <v>1</v>
      </c>
      <c r="N37" s="666">
        <v>128.39021659246728</v>
      </c>
    </row>
    <row r="38" spans="1:14" ht="14.4" customHeight="1" x14ac:dyDescent="0.3">
      <c r="A38" s="661" t="s">
        <v>563</v>
      </c>
      <c r="B38" s="662" t="s">
        <v>564</v>
      </c>
      <c r="C38" s="663" t="s">
        <v>569</v>
      </c>
      <c r="D38" s="664" t="s">
        <v>2673</v>
      </c>
      <c r="E38" s="663" t="s">
        <v>586</v>
      </c>
      <c r="F38" s="664" t="s">
        <v>2678</v>
      </c>
      <c r="G38" s="663" t="s">
        <v>590</v>
      </c>
      <c r="H38" s="663" t="s">
        <v>710</v>
      </c>
      <c r="I38" s="663" t="s">
        <v>711</v>
      </c>
      <c r="J38" s="663" t="s">
        <v>712</v>
      </c>
      <c r="K38" s="663" t="s">
        <v>713</v>
      </c>
      <c r="L38" s="665">
        <v>63.696666747542778</v>
      </c>
      <c r="M38" s="665">
        <v>15</v>
      </c>
      <c r="N38" s="666">
        <v>955.45000121314172</v>
      </c>
    </row>
    <row r="39" spans="1:14" ht="14.4" customHeight="1" x14ac:dyDescent="0.3">
      <c r="A39" s="661" t="s">
        <v>563</v>
      </c>
      <c r="B39" s="662" t="s">
        <v>564</v>
      </c>
      <c r="C39" s="663" t="s">
        <v>569</v>
      </c>
      <c r="D39" s="664" t="s">
        <v>2673</v>
      </c>
      <c r="E39" s="663" t="s">
        <v>586</v>
      </c>
      <c r="F39" s="664" t="s">
        <v>2678</v>
      </c>
      <c r="G39" s="663" t="s">
        <v>590</v>
      </c>
      <c r="H39" s="663" t="s">
        <v>714</v>
      </c>
      <c r="I39" s="663" t="s">
        <v>715</v>
      </c>
      <c r="J39" s="663" t="s">
        <v>716</v>
      </c>
      <c r="K39" s="663" t="s">
        <v>717</v>
      </c>
      <c r="L39" s="665">
        <v>126.41430471824954</v>
      </c>
      <c r="M39" s="665">
        <v>6</v>
      </c>
      <c r="N39" s="666">
        <v>758.48582830949726</v>
      </c>
    </row>
    <row r="40" spans="1:14" ht="14.4" customHeight="1" x14ac:dyDescent="0.3">
      <c r="A40" s="661" t="s">
        <v>563</v>
      </c>
      <c r="B40" s="662" t="s">
        <v>564</v>
      </c>
      <c r="C40" s="663" t="s">
        <v>569</v>
      </c>
      <c r="D40" s="664" t="s">
        <v>2673</v>
      </c>
      <c r="E40" s="663" t="s">
        <v>586</v>
      </c>
      <c r="F40" s="664" t="s">
        <v>2678</v>
      </c>
      <c r="G40" s="663" t="s">
        <v>590</v>
      </c>
      <c r="H40" s="663" t="s">
        <v>718</v>
      </c>
      <c r="I40" s="663" t="s">
        <v>719</v>
      </c>
      <c r="J40" s="663" t="s">
        <v>720</v>
      </c>
      <c r="K40" s="663" t="s">
        <v>721</v>
      </c>
      <c r="L40" s="665">
        <v>67.779785275955845</v>
      </c>
      <c r="M40" s="665">
        <v>2</v>
      </c>
      <c r="N40" s="666">
        <v>135.55957055191169</v>
      </c>
    </row>
    <row r="41" spans="1:14" ht="14.4" customHeight="1" x14ac:dyDescent="0.3">
      <c r="A41" s="661" t="s">
        <v>563</v>
      </c>
      <c r="B41" s="662" t="s">
        <v>564</v>
      </c>
      <c r="C41" s="663" t="s">
        <v>569</v>
      </c>
      <c r="D41" s="664" t="s">
        <v>2673</v>
      </c>
      <c r="E41" s="663" t="s">
        <v>586</v>
      </c>
      <c r="F41" s="664" t="s">
        <v>2678</v>
      </c>
      <c r="G41" s="663" t="s">
        <v>590</v>
      </c>
      <c r="H41" s="663" t="s">
        <v>722</v>
      </c>
      <c r="I41" s="663" t="s">
        <v>723</v>
      </c>
      <c r="J41" s="663" t="s">
        <v>724</v>
      </c>
      <c r="K41" s="663" t="s">
        <v>725</v>
      </c>
      <c r="L41" s="665">
        <v>48.678997711925106</v>
      </c>
      <c r="M41" s="665">
        <v>2</v>
      </c>
      <c r="N41" s="666">
        <v>97.357995423850213</v>
      </c>
    </row>
    <row r="42" spans="1:14" ht="14.4" customHeight="1" x14ac:dyDescent="0.3">
      <c r="A42" s="661" t="s">
        <v>563</v>
      </c>
      <c r="B42" s="662" t="s">
        <v>564</v>
      </c>
      <c r="C42" s="663" t="s">
        <v>569</v>
      </c>
      <c r="D42" s="664" t="s">
        <v>2673</v>
      </c>
      <c r="E42" s="663" t="s">
        <v>586</v>
      </c>
      <c r="F42" s="664" t="s">
        <v>2678</v>
      </c>
      <c r="G42" s="663" t="s">
        <v>590</v>
      </c>
      <c r="H42" s="663" t="s">
        <v>726</v>
      </c>
      <c r="I42" s="663" t="s">
        <v>727</v>
      </c>
      <c r="J42" s="663" t="s">
        <v>728</v>
      </c>
      <c r="K42" s="663" t="s">
        <v>729</v>
      </c>
      <c r="L42" s="665">
        <v>40.429998453892225</v>
      </c>
      <c r="M42" s="665">
        <v>1</v>
      </c>
      <c r="N42" s="666">
        <v>40.429998453892225</v>
      </c>
    </row>
    <row r="43" spans="1:14" ht="14.4" customHeight="1" x14ac:dyDescent="0.3">
      <c r="A43" s="661" t="s">
        <v>563</v>
      </c>
      <c r="B43" s="662" t="s">
        <v>564</v>
      </c>
      <c r="C43" s="663" t="s">
        <v>569</v>
      </c>
      <c r="D43" s="664" t="s">
        <v>2673</v>
      </c>
      <c r="E43" s="663" t="s">
        <v>586</v>
      </c>
      <c r="F43" s="664" t="s">
        <v>2678</v>
      </c>
      <c r="G43" s="663" t="s">
        <v>590</v>
      </c>
      <c r="H43" s="663" t="s">
        <v>730</v>
      </c>
      <c r="I43" s="663" t="s">
        <v>731</v>
      </c>
      <c r="J43" s="663" t="s">
        <v>732</v>
      </c>
      <c r="K43" s="663" t="s">
        <v>733</v>
      </c>
      <c r="L43" s="665">
        <v>107.69999999999996</v>
      </c>
      <c r="M43" s="665">
        <v>1</v>
      </c>
      <c r="N43" s="666">
        <v>107.69999999999996</v>
      </c>
    </row>
    <row r="44" spans="1:14" ht="14.4" customHeight="1" x14ac:dyDescent="0.3">
      <c r="A44" s="661" t="s">
        <v>563</v>
      </c>
      <c r="B44" s="662" t="s">
        <v>564</v>
      </c>
      <c r="C44" s="663" t="s">
        <v>569</v>
      </c>
      <c r="D44" s="664" t="s">
        <v>2673</v>
      </c>
      <c r="E44" s="663" t="s">
        <v>586</v>
      </c>
      <c r="F44" s="664" t="s">
        <v>2678</v>
      </c>
      <c r="G44" s="663" t="s">
        <v>590</v>
      </c>
      <c r="H44" s="663" t="s">
        <v>734</v>
      </c>
      <c r="I44" s="663" t="s">
        <v>735</v>
      </c>
      <c r="J44" s="663" t="s">
        <v>736</v>
      </c>
      <c r="K44" s="663" t="s">
        <v>737</v>
      </c>
      <c r="L44" s="665">
        <v>132.07</v>
      </c>
      <c r="M44" s="665">
        <v>1</v>
      </c>
      <c r="N44" s="666">
        <v>132.07</v>
      </c>
    </row>
    <row r="45" spans="1:14" ht="14.4" customHeight="1" x14ac:dyDescent="0.3">
      <c r="A45" s="661" t="s">
        <v>563</v>
      </c>
      <c r="B45" s="662" t="s">
        <v>564</v>
      </c>
      <c r="C45" s="663" t="s">
        <v>569</v>
      </c>
      <c r="D45" s="664" t="s">
        <v>2673</v>
      </c>
      <c r="E45" s="663" t="s">
        <v>586</v>
      </c>
      <c r="F45" s="664" t="s">
        <v>2678</v>
      </c>
      <c r="G45" s="663" t="s">
        <v>590</v>
      </c>
      <c r="H45" s="663" t="s">
        <v>738</v>
      </c>
      <c r="I45" s="663" t="s">
        <v>739</v>
      </c>
      <c r="J45" s="663" t="s">
        <v>740</v>
      </c>
      <c r="K45" s="663" t="s">
        <v>741</v>
      </c>
      <c r="L45" s="665">
        <v>54.40188953618938</v>
      </c>
      <c r="M45" s="665">
        <v>5</v>
      </c>
      <c r="N45" s="666">
        <v>272.00944768094689</v>
      </c>
    </row>
    <row r="46" spans="1:14" ht="14.4" customHeight="1" x14ac:dyDescent="0.3">
      <c r="A46" s="661" t="s">
        <v>563</v>
      </c>
      <c r="B46" s="662" t="s">
        <v>564</v>
      </c>
      <c r="C46" s="663" t="s">
        <v>569</v>
      </c>
      <c r="D46" s="664" t="s">
        <v>2673</v>
      </c>
      <c r="E46" s="663" t="s">
        <v>586</v>
      </c>
      <c r="F46" s="664" t="s">
        <v>2678</v>
      </c>
      <c r="G46" s="663" t="s">
        <v>590</v>
      </c>
      <c r="H46" s="663" t="s">
        <v>742</v>
      </c>
      <c r="I46" s="663" t="s">
        <v>215</v>
      </c>
      <c r="J46" s="663" t="s">
        <v>743</v>
      </c>
      <c r="K46" s="663"/>
      <c r="L46" s="665">
        <v>216.1399999999999</v>
      </c>
      <c r="M46" s="665">
        <v>1</v>
      </c>
      <c r="N46" s="666">
        <v>216.1399999999999</v>
      </c>
    </row>
    <row r="47" spans="1:14" ht="14.4" customHeight="1" x14ac:dyDescent="0.3">
      <c r="A47" s="661" t="s">
        <v>563</v>
      </c>
      <c r="B47" s="662" t="s">
        <v>564</v>
      </c>
      <c r="C47" s="663" t="s">
        <v>569</v>
      </c>
      <c r="D47" s="664" t="s">
        <v>2673</v>
      </c>
      <c r="E47" s="663" t="s">
        <v>586</v>
      </c>
      <c r="F47" s="664" t="s">
        <v>2678</v>
      </c>
      <c r="G47" s="663" t="s">
        <v>590</v>
      </c>
      <c r="H47" s="663" t="s">
        <v>744</v>
      </c>
      <c r="I47" s="663" t="s">
        <v>215</v>
      </c>
      <c r="J47" s="663" t="s">
        <v>745</v>
      </c>
      <c r="K47" s="663"/>
      <c r="L47" s="665">
        <v>147.50000000000003</v>
      </c>
      <c r="M47" s="665">
        <v>1</v>
      </c>
      <c r="N47" s="666">
        <v>147.50000000000003</v>
      </c>
    </row>
    <row r="48" spans="1:14" ht="14.4" customHeight="1" x14ac:dyDescent="0.3">
      <c r="A48" s="661" t="s">
        <v>563</v>
      </c>
      <c r="B48" s="662" t="s">
        <v>564</v>
      </c>
      <c r="C48" s="663" t="s">
        <v>569</v>
      </c>
      <c r="D48" s="664" t="s">
        <v>2673</v>
      </c>
      <c r="E48" s="663" t="s">
        <v>586</v>
      </c>
      <c r="F48" s="664" t="s">
        <v>2678</v>
      </c>
      <c r="G48" s="663" t="s">
        <v>590</v>
      </c>
      <c r="H48" s="663" t="s">
        <v>746</v>
      </c>
      <c r="I48" s="663" t="s">
        <v>215</v>
      </c>
      <c r="J48" s="663" t="s">
        <v>747</v>
      </c>
      <c r="K48" s="663"/>
      <c r="L48" s="665">
        <v>99.980641648524269</v>
      </c>
      <c r="M48" s="665">
        <v>12</v>
      </c>
      <c r="N48" s="666">
        <v>1199.7676997822912</v>
      </c>
    </row>
    <row r="49" spans="1:14" ht="14.4" customHeight="1" x14ac:dyDescent="0.3">
      <c r="A49" s="661" t="s">
        <v>563</v>
      </c>
      <c r="B49" s="662" t="s">
        <v>564</v>
      </c>
      <c r="C49" s="663" t="s">
        <v>569</v>
      </c>
      <c r="D49" s="664" t="s">
        <v>2673</v>
      </c>
      <c r="E49" s="663" t="s">
        <v>586</v>
      </c>
      <c r="F49" s="664" t="s">
        <v>2678</v>
      </c>
      <c r="G49" s="663" t="s">
        <v>590</v>
      </c>
      <c r="H49" s="663" t="s">
        <v>748</v>
      </c>
      <c r="I49" s="663" t="s">
        <v>749</v>
      </c>
      <c r="J49" s="663" t="s">
        <v>750</v>
      </c>
      <c r="K49" s="663" t="s">
        <v>751</v>
      </c>
      <c r="L49" s="665">
        <v>25.63150466150244</v>
      </c>
      <c r="M49" s="665">
        <v>13</v>
      </c>
      <c r="N49" s="666">
        <v>333.2095605995317</v>
      </c>
    </row>
    <row r="50" spans="1:14" ht="14.4" customHeight="1" x14ac:dyDescent="0.3">
      <c r="A50" s="661" t="s">
        <v>563</v>
      </c>
      <c r="B50" s="662" t="s">
        <v>564</v>
      </c>
      <c r="C50" s="663" t="s">
        <v>569</v>
      </c>
      <c r="D50" s="664" t="s">
        <v>2673</v>
      </c>
      <c r="E50" s="663" t="s">
        <v>586</v>
      </c>
      <c r="F50" s="664" t="s">
        <v>2678</v>
      </c>
      <c r="G50" s="663" t="s">
        <v>590</v>
      </c>
      <c r="H50" s="663" t="s">
        <v>752</v>
      </c>
      <c r="I50" s="663" t="s">
        <v>753</v>
      </c>
      <c r="J50" s="663" t="s">
        <v>754</v>
      </c>
      <c r="K50" s="663" t="s">
        <v>755</v>
      </c>
      <c r="L50" s="665">
        <v>63.360816053224532</v>
      </c>
      <c r="M50" s="665">
        <v>12</v>
      </c>
      <c r="N50" s="666">
        <v>760.32979263869436</v>
      </c>
    </row>
    <row r="51" spans="1:14" ht="14.4" customHeight="1" x14ac:dyDescent="0.3">
      <c r="A51" s="661" t="s">
        <v>563</v>
      </c>
      <c r="B51" s="662" t="s">
        <v>564</v>
      </c>
      <c r="C51" s="663" t="s">
        <v>569</v>
      </c>
      <c r="D51" s="664" t="s">
        <v>2673</v>
      </c>
      <c r="E51" s="663" t="s">
        <v>586</v>
      </c>
      <c r="F51" s="664" t="s">
        <v>2678</v>
      </c>
      <c r="G51" s="663" t="s">
        <v>590</v>
      </c>
      <c r="H51" s="663" t="s">
        <v>756</v>
      </c>
      <c r="I51" s="663" t="s">
        <v>757</v>
      </c>
      <c r="J51" s="663" t="s">
        <v>758</v>
      </c>
      <c r="K51" s="663" t="s">
        <v>759</v>
      </c>
      <c r="L51" s="665">
        <v>116.6299984517636</v>
      </c>
      <c r="M51" s="665">
        <v>1</v>
      </c>
      <c r="N51" s="666">
        <v>116.6299984517636</v>
      </c>
    </row>
    <row r="52" spans="1:14" ht="14.4" customHeight="1" x14ac:dyDescent="0.3">
      <c r="A52" s="661" t="s">
        <v>563</v>
      </c>
      <c r="B52" s="662" t="s">
        <v>564</v>
      </c>
      <c r="C52" s="663" t="s">
        <v>569</v>
      </c>
      <c r="D52" s="664" t="s">
        <v>2673</v>
      </c>
      <c r="E52" s="663" t="s">
        <v>586</v>
      </c>
      <c r="F52" s="664" t="s">
        <v>2678</v>
      </c>
      <c r="G52" s="663" t="s">
        <v>590</v>
      </c>
      <c r="H52" s="663" t="s">
        <v>760</v>
      </c>
      <c r="I52" s="663" t="s">
        <v>761</v>
      </c>
      <c r="J52" s="663" t="s">
        <v>762</v>
      </c>
      <c r="K52" s="663" t="s">
        <v>763</v>
      </c>
      <c r="L52" s="665">
        <v>89.456591498288546</v>
      </c>
      <c r="M52" s="665">
        <v>9</v>
      </c>
      <c r="N52" s="666">
        <v>805.10932348459687</v>
      </c>
    </row>
    <row r="53" spans="1:14" ht="14.4" customHeight="1" x14ac:dyDescent="0.3">
      <c r="A53" s="661" t="s">
        <v>563</v>
      </c>
      <c r="B53" s="662" t="s">
        <v>564</v>
      </c>
      <c r="C53" s="663" t="s">
        <v>569</v>
      </c>
      <c r="D53" s="664" t="s">
        <v>2673</v>
      </c>
      <c r="E53" s="663" t="s">
        <v>586</v>
      </c>
      <c r="F53" s="664" t="s">
        <v>2678</v>
      </c>
      <c r="G53" s="663" t="s">
        <v>590</v>
      </c>
      <c r="H53" s="663" t="s">
        <v>764</v>
      </c>
      <c r="I53" s="663" t="s">
        <v>765</v>
      </c>
      <c r="J53" s="663" t="s">
        <v>689</v>
      </c>
      <c r="K53" s="663" t="s">
        <v>766</v>
      </c>
      <c r="L53" s="665">
        <v>70.488</v>
      </c>
      <c r="M53" s="665">
        <v>1</v>
      </c>
      <c r="N53" s="666">
        <v>70.488</v>
      </c>
    </row>
    <row r="54" spans="1:14" ht="14.4" customHeight="1" x14ac:dyDescent="0.3">
      <c r="A54" s="661" t="s">
        <v>563</v>
      </c>
      <c r="B54" s="662" t="s">
        <v>564</v>
      </c>
      <c r="C54" s="663" t="s">
        <v>569</v>
      </c>
      <c r="D54" s="664" t="s">
        <v>2673</v>
      </c>
      <c r="E54" s="663" t="s">
        <v>586</v>
      </c>
      <c r="F54" s="664" t="s">
        <v>2678</v>
      </c>
      <c r="G54" s="663" t="s">
        <v>590</v>
      </c>
      <c r="H54" s="663" t="s">
        <v>767</v>
      </c>
      <c r="I54" s="663" t="s">
        <v>768</v>
      </c>
      <c r="J54" s="663" t="s">
        <v>769</v>
      </c>
      <c r="K54" s="663" t="s">
        <v>770</v>
      </c>
      <c r="L54" s="665">
        <v>18.292465554335216</v>
      </c>
      <c r="M54" s="665">
        <v>51</v>
      </c>
      <c r="N54" s="666">
        <v>932.91574327109595</v>
      </c>
    </row>
    <row r="55" spans="1:14" ht="14.4" customHeight="1" x14ac:dyDescent="0.3">
      <c r="A55" s="661" t="s">
        <v>563</v>
      </c>
      <c r="B55" s="662" t="s">
        <v>564</v>
      </c>
      <c r="C55" s="663" t="s">
        <v>569</v>
      </c>
      <c r="D55" s="664" t="s">
        <v>2673</v>
      </c>
      <c r="E55" s="663" t="s">
        <v>586</v>
      </c>
      <c r="F55" s="664" t="s">
        <v>2678</v>
      </c>
      <c r="G55" s="663" t="s">
        <v>590</v>
      </c>
      <c r="H55" s="663" t="s">
        <v>771</v>
      </c>
      <c r="I55" s="663" t="s">
        <v>772</v>
      </c>
      <c r="J55" s="663" t="s">
        <v>773</v>
      </c>
      <c r="K55" s="663" t="s">
        <v>774</v>
      </c>
      <c r="L55" s="665">
        <v>208.69050765187896</v>
      </c>
      <c r="M55" s="665">
        <v>1</v>
      </c>
      <c r="N55" s="666">
        <v>208.69050765187896</v>
      </c>
    </row>
    <row r="56" spans="1:14" ht="14.4" customHeight="1" x14ac:dyDescent="0.3">
      <c r="A56" s="661" t="s">
        <v>563</v>
      </c>
      <c r="B56" s="662" t="s">
        <v>564</v>
      </c>
      <c r="C56" s="663" t="s">
        <v>569</v>
      </c>
      <c r="D56" s="664" t="s">
        <v>2673</v>
      </c>
      <c r="E56" s="663" t="s">
        <v>586</v>
      </c>
      <c r="F56" s="664" t="s">
        <v>2678</v>
      </c>
      <c r="G56" s="663" t="s">
        <v>590</v>
      </c>
      <c r="H56" s="663" t="s">
        <v>775</v>
      </c>
      <c r="I56" s="663" t="s">
        <v>215</v>
      </c>
      <c r="J56" s="663" t="s">
        <v>776</v>
      </c>
      <c r="K56" s="663"/>
      <c r="L56" s="665">
        <v>162.88913581912732</v>
      </c>
      <c r="M56" s="665">
        <v>1</v>
      </c>
      <c r="N56" s="666">
        <v>162.88913581912732</v>
      </c>
    </row>
    <row r="57" spans="1:14" ht="14.4" customHeight="1" x14ac:dyDescent="0.3">
      <c r="A57" s="661" t="s">
        <v>563</v>
      </c>
      <c r="B57" s="662" t="s">
        <v>564</v>
      </c>
      <c r="C57" s="663" t="s">
        <v>569</v>
      </c>
      <c r="D57" s="664" t="s">
        <v>2673</v>
      </c>
      <c r="E57" s="663" t="s">
        <v>586</v>
      </c>
      <c r="F57" s="664" t="s">
        <v>2678</v>
      </c>
      <c r="G57" s="663" t="s">
        <v>590</v>
      </c>
      <c r="H57" s="663" t="s">
        <v>777</v>
      </c>
      <c r="I57" s="663" t="s">
        <v>778</v>
      </c>
      <c r="J57" s="663" t="s">
        <v>779</v>
      </c>
      <c r="K57" s="663" t="s">
        <v>780</v>
      </c>
      <c r="L57" s="665">
        <v>42.170000000000009</v>
      </c>
      <c r="M57" s="665">
        <v>1</v>
      </c>
      <c r="N57" s="666">
        <v>42.170000000000009</v>
      </c>
    </row>
    <row r="58" spans="1:14" ht="14.4" customHeight="1" x14ac:dyDescent="0.3">
      <c r="A58" s="661" t="s">
        <v>563</v>
      </c>
      <c r="B58" s="662" t="s">
        <v>564</v>
      </c>
      <c r="C58" s="663" t="s">
        <v>569</v>
      </c>
      <c r="D58" s="664" t="s">
        <v>2673</v>
      </c>
      <c r="E58" s="663" t="s">
        <v>586</v>
      </c>
      <c r="F58" s="664" t="s">
        <v>2678</v>
      </c>
      <c r="G58" s="663" t="s">
        <v>590</v>
      </c>
      <c r="H58" s="663" t="s">
        <v>781</v>
      </c>
      <c r="I58" s="663" t="s">
        <v>782</v>
      </c>
      <c r="J58" s="663" t="s">
        <v>783</v>
      </c>
      <c r="K58" s="663" t="s">
        <v>604</v>
      </c>
      <c r="L58" s="665">
        <v>123.9396988649419</v>
      </c>
      <c r="M58" s="665">
        <v>1</v>
      </c>
      <c r="N58" s="666">
        <v>123.9396988649419</v>
      </c>
    </row>
    <row r="59" spans="1:14" ht="14.4" customHeight="1" x14ac:dyDescent="0.3">
      <c r="A59" s="661" t="s">
        <v>563</v>
      </c>
      <c r="B59" s="662" t="s">
        <v>564</v>
      </c>
      <c r="C59" s="663" t="s">
        <v>569</v>
      </c>
      <c r="D59" s="664" t="s">
        <v>2673</v>
      </c>
      <c r="E59" s="663" t="s">
        <v>586</v>
      </c>
      <c r="F59" s="664" t="s">
        <v>2678</v>
      </c>
      <c r="G59" s="663" t="s">
        <v>590</v>
      </c>
      <c r="H59" s="663" t="s">
        <v>784</v>
      </c>
      <c r="I59" s="663" t="s">
        <v>785</v>
      </c>
      <c r="J59" s="663" t="s">
        <v>786</v>
      </c>
      <c r="K59" s="663" t="s">
        <v>787</v>
      </c>
      <c r="L59" s="665">
        <v>107.64757681917314</v>
      </c>
      <c r="M59" s="665">
        <v>4</v>
      </c>
      <c r="N59" s="666">
        <v>430.59030727669256</v>
      </c>
    </row>
    <row r="60" spans="1:14" ht="14.4" customHeight="1" x14ac:dyDescent="0.3">
      <c r="A60" s="661" t="s">
        <v>563</v>
      </c>
      <c r="B60" s="662" t="s">
        <v>564</v>
      </c>
      <c r="C60" s="663" t="s">
        <v>569</v>
      </c>
      <c r="D60" s="664" t="s">
        <v>2673</v>
      </c>
      <c r="E60" s="663" t="s">
        <v>586</v>
      </c>
      <c r="F60" s="664" t="s">
        <v>2678</v>
      </c>
      <c r="G60" s="663" t="s">
        <v>590</v>
      </c>
      <c r="H60" s="663" t="s">
        <v>788</v>
      </c>
      <c r="I60" s="663" t="s">
        <v>789</v>
      </c>
      <c r="J60" s="663" t="s">
        <v>790</v>
      </c>
      <c r="K60" s="663" t="s">
        <v>791</v>
      </c>
      <c r="L60" s="665">
        <v>676.25968438560619</v>
      </c>
      <c r="M60" s="665">
        <v>1</v>
      </c>
      <c r="N60" s="666">
        <v>676.25968438560619</v>
      </c>
    </row>
    <row r="61" spans="1:14" ht="14.4" customHeight="1" x14ac:dyDescent="0.3">
      <c r="A61" s="661" t="s">
        <v>563</v>
      </c>
      <c r="B61" s="662" t="s">
        <v>564</v>
      </c>
      <c r="C61" s="663" t="s">
        <v>569</v>
      </c>
      <c r="D61" s="664" t="s">
        <v>2673</v>
      </c>
      <c r="E61" s="663" t="s">
        <v>586</v>
      </c>
      <c r="F61" s="664" t="s">
        <v>2678</v>
      </c>
      <c r="G61" s="663" t="s">
        <v>590</v>
      </c>
      <c r="H61" s="663" t="s">
        <v>792</v>
      </c>
      <c r="I61" s="663" t="s">
        <v>793</v>
      </c>
      <c r="J61" s="663" t="s">
        <v>654</v>
      </c>
      <c r="K61" s="663" t="s">
        <v>794</v>
      </c>
      <c r="L61" s="665">
        <v>76.95999999999998</v>
      </c>
      <c r="M61" s="665">
        <v>1</v>
      </c>
      <c r="N61" s="666">
        <v>76.95999999999998</v>
      </c>
    </row>
    <row r="62" spans="1:14" ht="14.4" customHeight="1" x14ac:dyDescent="0.3">
      <c r="A62" s="661" t="s">
        <v>563</v>
      </c>
      <c r="B62" s="662" t="s">
        <v>564</v>
      </c>
      <c r="C62" s="663" t="s">
        <v>569</v>
      </c>
      <c r="D62" s="664" t="s">
        <v>2673</v>
      </c>
      <c r="E62" s="663" t="s">
        <v>586</v>
      </c>
      <c r="F62" s="664" t="s">
        <v>2678</v>
      </c>
      <c r="G62" s="663" t="s">
        <v>590</v>
      </c>
      <c r="H62" s="663" t="s">
        <v>795</v>
      </c>
      <c r="I62" s="663" t="s">
        <v>796</v>
      </c>
      <c r="J62" s="663" t="s">
        <v>797</v>
      </c>
      <c r="K62" s="663" t="s">
        <v>798</v>
      </c>
      <c r="L62" s="665">
        <v>1561.0931975434642</v>
      </c>
      <c r="M62" s="665">
        <v>1.6</v>
      </c>
      <c r="N62" s="666">
        <v>2497.7491160695427</v>
      </c>
    </row>
    <row r="63" spans="1:14" ht="14.4" customHeight="1" x14ac:dyDescent="0.3">
      <c r="A63" s="661" t="s">
        <v>563</v>
      </c>
      <c r="B63" s="662" t="s">
        <v>564</v>
      </c>
      <c r="C63" s="663" t="s">
        <v>569</v>
      </c>
      <c r="D63" s="664" t="s">
        <v>2673</v>
      </c>
      <c r="E63" s="663" t="s">
        <v>586</v>
      </c>
      <c r="F63" s="664" t="s">
        <v>2678</v>
      </c>
      <c r="G63" s="663" t="s">
        <v>590</v>
      </c>
      <c r="H63" s="663" t="s">
        <v>799</v>
      </c>
      <c r="I63" s="663" t="s">
        <v>800</v>
      </c>
      <c r="J63" s="663" t="s">
        <v>801</v>
      </c>
      <c r="K63" s="663" t="s">
        <v>802</v>
      </c>
      <c r="L63" s="665">
        <v>62.530000000000008</v>
      </c>
      <c r="M63" s="665">
        <v>3</v>
      </c>
      <c r="N63" s="666">
        <v>187.59000000000003</v>
      </c>
    </row>
    <row r="64" spans="1:14" ht="14.4" customHeight="1" x14ac:dyDescent="0.3">
      <c r="A64" s="661" t="s">
        <v>563</v>
      </c>
      <c r="B64" s="662" t="s">
        <v>564</v>
      </c>
      <c r="C64" s="663" t="s">
        <v>569</v>
      </c>
      <c r="D64" s="664" t="s">
        <v>2673</v>
      </c>
      <c r="E64" s="663" t="s">
        <v>586</v>
      </c>
      <c r="F64" s="664" t="s">
        <v>2678</v>
      </c>
      <c r="G64" s="663" t="s">
        <v>590</v>
      </c>
      <c r="H64" s="663" t="s">
        <v>803</v>
      </c>
      <c r="I64" s="663" t="s">
        <v>804</v>
      </c>
      <c r="J64" s="663" t="s">
        <v>805</v>
      </c>
      <c r="K64" s="663" t="s">
        <v>806</v>
      </c>
      <c r="L64" s="665">
        <v>239.48275862068962</v>
      </c>
      <c r="M64" s="665">
        <v>29</v>
      </c>
      <c r="N64" s="666">
        <v>6944.9999999999991</v>
      </c>
    </row>
    <row r="65" spans="1:14" ht="14.4" customHeight="1" x14ac:dyDescent="0.3">
      <c r="A65" s="661" t="s">
        <v>563</v>
      </c>
      <c r="B65" s="662" t="s">
        <v>564</v>
      </c>
      <c r="C65" s="663" t="s">
        <v>569</v>
      </c>
      <c r="D65" s="664" t="s">
        <v>2673</v>
      </c>
      <c r="E65" s="663" t="s">
        <v>586</v>
      </c>
      <c r="F65" s="664" t="s">
        <v>2678</v>
      </c>
      <c r="G65" s="663" t="s">
        <v>590</v>
      </c>
      <c r="H65" s="663" t="s">
        <v>807</v>
      </c>
      <c r="I65" s="663" t="s">
        <v>808</v>
      </c>
      <c r="J65" s="663" t="s">
        <v>809</v>
      </c>
      <c r="K65" s="663" t="s">
        <v>810</v>
      </c>
      <c r="L65" s="665">
        <v>76.627733548037256</v>
      </c>
      <c r="M65" s="665">
        <v>1</v>
      </c>
      <c r="N65" s="666">
        <v>76.627733548037256</v>
      </c>
    </row>
    <row r="66" spans="1:14" ht="14.4" customHeight="1" x14ac:dyDescent="0.3">
      <c r="A66" s="661" t="s">
        <v>563</v>
      </c>
      <c r="B66" s="662" t="s">
        <v>564</v>
      </c>
      <c r="C66" s="663" t="s">
        <v>569</v>
      </c>
      <c r="D66" s="664" t="s">
        <v>2673</v>
      </c>
      <c r="E66" s="663" t="s">
        <v>586</v>
      </c>
      <c r="F66" s="664" t="s">
        <v>2678</v>
      </c>
      <c r="G66" s="663" t="s">
        <v>590</v>
      </c>
      <c r="H66" s="663" t="s">
        <v>811</v>
      </c>
      <c r="I66" s="663" t="s">
        <v>812</v>
      </c>
      <c r="J66" s="663" t="s">
        <v>809</v>
      </c>
      <c r="K66" s="663" t="s">
        <v>813</v>
      </c>
      <c r="L66" s="665">
        <v>131.89999999999998</v>
      </c>
      <c r="M66" s="665">
        <v>1</v>
      </c>
      <c r="N66" s="666">
        <v>131.89999999999998</v>
      </c>
    </row>
    <row r="67" spans="1:14" ht="14.4" customHeight="1" x14ac:dyDescent="0.3">
      <c r="A67" s="661" t="s">
        <v>563</v>
      </c>
      <c r="B67" s="662" t="s">
        <v>564</v>
      </c>
      <c r="C67" s="663" t="s">
        <v>569</v>
      </c>
      <c r="D67" s="664" t="s">
        <v>2673</v>
      </c>
      <c r="E67" s="663" t="s">
        <v>586</v>
      </c>
      <c r="F67" s="664" t="s">
        <v>2678</v>
      </c>
      <c r="G67" s="663" t="s">
        <v>590</v>
      </c>
      <c r="H67" s="663" t="s">
        <v>814</v>
      </c>
      <c r="I67" s="663" t="s">
        <v>815</v>
      </c>
      <c r="J67" s="663" t="s">
        <v>650</v>
      </c>
      <c r="K67" s="663" t="s">
        <v>816</v>
      </c>
      <c r="L67" s="665">
        <v>57.583171878820153</v>
      </c>
      <c r="M67" s="665">
        <v>29</v>
      </c>
      <c r="N67" s="666">
        <v>1669.9119844857844</v>
      </c>
    </row>
    <row r="68" spans="1:14" ht="14.4" customHeight="1" x14ac:dyDescent="0.3">
      <c r="A68" s="661" t="s">
        <v>563</v>
      </c>
      <c r="B68" s="662" t="s">
        <v>564</v>
      </c>
      <c r="C68" s="663" t="s">
        <v>569</v>
      </c>
      <c r="D68" s="664" t="s">
        <v>2673</v>
      </c>
      <c r="E68" s="663" t="s">
        <v>586</v>
      </c>
      <c r="F68" s="664" t="s">
        <v>2678</v>
      </c>
      <c r="G68" s="663" t="s">
        <v>590</v>
      </c>
      <c r="H68" s="663" t="s">
        <v>817</v>
      </c>
      <c r="I68" s="663" t="s">
        <v>818</v>
      </c>
      <c r="J68" s="663" t="s">
        <v>819</v>
      </c>
      <c r="K68" s="663" t="s">
        <v>820</v>
      </c>
      <c r="L68" s="665">
        <v>52.203293524473004</v>
      </c>
      <c r="M68" s="665">
        <v>3</v>
      </c>
      <c r="N68" s="666">
        <v>156.60988057341902</v>
      </c>
    </row>
    <row r="69" spans="1:14" ht="14.4" customHeight="1" x14ac:dyDescent="0.3">
      <c r="A69" s="661" t="s">
        <v>563</v>
      </c>
      <c r="B69" s="662" t="s">
        <v>564</v>
      </c>
      <c r="C69" s="663" t="s">
        <v>569</v>
      </c>
      <c r="D69" s="664" t="s">
        <v>2673</v>
      </c>
      <c r="E69" s="663" t="s">
        <v>586</v>
      </c>
      <c r="F69" s="664" t="s">
        <v>2678</v>
      </c>
      <c r="G69" s="663" t="s">
        <v>590</v>
      </c>
      <c r="H69" s="663" t="s">
        <v>821</v>
      </c>
      <c r="I69" s="663" t="s">
        <v>215</v>
      </c>
      <c r="J69" s="663" t="s">
        <v>822</v>
      </c>
      <c r="K69" s="663"/>
      <c r="L69" s="665">
        <v>61.564851850517435</v>
      </c>
      <c r="M69" s="665">
        <v>2</v>
      </c>
      <c r="N69" s="666">
        <v>123.12970370103487</v>
      </c>
    </row>
    <row r="70" spans="1:14" ht="14.4" customHeight="1" x14ac:dyDescent="0.3">
      <c r="A70" s="661" t="s">
        <v>563</v>
      </c>
      <c r="B70" s="662" t="s">
        <v>564</v>
      </c>
      <c r="C70" s="663" t="s">
        <v>569</v>
      </c>
      <c r="D70" s="664" t="s">
        <v>2673</v>
      </c>
      <c r="E70" s="663" t="s">
        <v>586</v>
      </c>
      <c r="F70" s="664" t="s">
        <v>2678</v>
      </c>
      <c r="G70" s="663" t="s">
        <v>590</v>
      </c>
      <c r="H70" s="663" t="s">
        <v>823</v>
      </c>
      <c r="I70" s="663" t="s">
        <v>215</v>
      </c>
      <c r="J70" s="663" t="s">
        <v>824</v>
      </c>
      <c r="K70" s="663"/>
      <c r="L70" s="665">
        <v>111.35985338960556</v>
      </c>
      <c r="M70" s="665">
        <v>5</v>
      </c>
      <c r="N70" s="666">
        <v>556.79926694802782</v>
      </c>
    </row>
    <row r="71" spans="1:14" ht="14.4" customHeight="1" x14ac:dyDescent="0.3">
      <c r="A71" s="661" t="s">
        <v>563</v>
      </c>
      <c r="B71" s="662" t="s">
        <v>564</v>
      </c>
      <c r="C71" s="663" t="s">
        <v>569</v>
      </c>
      <c r="D71" s="664" t="s">
        <v>2673</v>
      </c>
      <c r="E71" s="663" t="s">
        <v>586</v>
      </c>
      <c r="F71" s="664" t="s">
        <v>2678</v>
      </c>
      <c r="G71" s="663" t="s">
        <v>590</v>
      </c>
      <c r="H71" s="663" t="s">
        <v>825</v>
      </c>
      <c r="I71" s="663" t="s">
        <v>215</v>
      </c>
      <c r="J71" s="663" t="s">
        <v>826</v>
      </c>
      <c r="K71" s="663"/>
      <c r="L71" s="665">
        <v>137.88963535498056</v>
      </c>
      <c r="M71" s="665">
        <v>1</v>
      </c>
      <c r="N71" s="666">
        <v>137.88963535498056</v>
      </c>
    </row>
    <row r="72" spans="1:14" ht="14.4" customHeight="1" x14ac:dyDescent="0.3">
      <c r="A72" s="661" t="s">
        <v>563</v>
      </c>
      <c r="B72" s="662" t="s">
        <v>564</v>
      </c>
      <c r="C72" s="663" t="s">
        <v>569</v>
      </c>
      <c r="D72" s="664" t="s">
        <v>2673</v>
      </c>
      <c r="E72" s="663" t="s">
        <v>586</v>
      </c>
      <c r="F72" s="664" t="s">
        <v>2678</v>
      </c>
      <c r="G72" s="663" t="s">
        <v>590</v>
      </c>
      <c r="H72" s="663" t="s">
        <v>827</v>
      </c>
      <c r="I72" s="663" t="s">
        <v>828</v>
      </c>
      <c r="J72" s="663" t="s">
        <v>829</v>
      </c>
      <c r="K72" s="663" t="s">
        <v>830</v>
      </c>
      <c r="L72" s="665">
        <v>169.78868414444824</v>
      </c>
      <c r="M72" s="665">
        <v>1</v>
      </c>
      <c r="N72" s="666">
        <v>169.78868414444824</v>
      </c>
    </row>
    <row r="73" spans="1:14" ht="14.4" customHeight="1" x14ac:dyDescent="0.3">
      <c r="A73" s="661" t="s">
        <v>563</v>
      </c>
      <c r="B73" s="662" t="s">
        <v>564</v>
      </c>
      <c r="C73" s="663" t="s">
        <v>569</v>
      </c>
      <c r="D73" s="664" t="s">
        <v>2673</v>
      </c>
      <c r="E73" s="663" t="s">
        <v>586</v>
      </c>
      <c r="F73" s="664" t="s">
        <v>2678</v>
      </c>
      <c r="G73" s="663" t="s">
        <v>590</v>
      </c>
      <c r="H73" s="663" t="s">
        <v>831</v>
      </c>
      <c r="I73" s="663" t="s">
        <v>215</v>
      </c>
      <c r="J73" s="663" t="s">
        <v>832</v>
      </c>
      <c r="K73" s="663"/>
      <c r="L73" s="665">
        <v>68.53000000000003</v>
      </c>
      <c r="M73" s="665">
        <v>1</v>
      </c>
      <c r="N73" s="666">
        <v>68.53000000000003</v>
      </c>
    </row>
    <row r="74" spans="1:14" ht="14.4" customHeight="1" x14ac:dyDescent="0.3">
      <c r="A74" s="661" t="s">
        <v>563</v>
      </c>
      <c r="B74" s="662" t="s">
        <v>564</v>
      </c>
      <c r="C74" s="663" t="s">
        <v>569</v>
      </c>
      <c r="D74" s="664" t="s">
        <v>2673</v>
      </c>
      <c r="E74" s="663" t="s">
        <v>586</v>
      </c>
      <c r="F74" s="664" t="s">
        <v>2678</v>
      </c>
      <c r="G74" s="663" t="s">
        <v>590</v>
      </c>
      <c r="H74" s="663" t="s">
        <v>833</v>
      </c>
      <c r="I74" s="663" t="s">
        <v>834</v>
      </c>
      <c r="J74" s="663" t="s">
        <v>835</v>
      </c>
      <c r="K74" s="663" t="s">
        <v>836</v>
      </c>
      <c r="L74" s="665">
        <v>56.489671460804281</v>
      </c>
      <c r="M74" s="665">
        <v>1</v>
      </c>
      <c r="N74" s="666">
        <v>56.489671460804281</v>
      </c>
    </row>
    <row r="75" spans="1:14" ht="14.4" customHeight="1" x14ac:dyDescent="0.3">
      <c r="A75" s="661" t="s">
        <v>563</v>
      </c>
      <c r="B75" s="662" t="s">
        <v>564</v>
      </c>
      <c r="C75" s="663" t="s">
        <v>569</v>
      </c>
      <c r="D75" s="664" t="s">
        <v>2673</v>
      </c>
      <c r="E75" s="663" t="s">
        <v>586</v>
      </c>
      <c r="F75" s="664" t="s">
        <v>2678</v>
      </c>
      <c r="G75" s="663" t="s">
        <v>590</v>
      </c>
      <c r="H75" s="663" t="s">
        <v>837</v>
      </c>
      <c r="I75" s="663" t="s">
        <v>838</v>
      </c>
      <c r="J75" s="663" t="s">
        <v>611</v>
      </c>
      <c r="K75" s="663" t="s">
        <v>839</v>
      </c>
      <c r="L75" s="665">
        <v>69.752414777523768</v>
      </c>
      <c r="M75" s="665">
        <v>4</v>
      </c>
      <c r="N75" s="666">
        <v>279.00965911009507</v>
      </c>
    </row>
    <row r="76" spans="1:14" ht="14.4" customHeight="1" x14ac:dyDescent="0.3">
      <c r="A76" s="661" t="s">
        <v>563</v>
      </c>
      <c r="B76" s="662" t="s">
        <v>564</v>
      </c>
      <c r="C76" s="663" t="s">
        <v>569</v>
      </c>
      <c r="D76" s="664" t="s">
        <v>2673</v>
      </c>
      <c r="E76" s="663" t="s">
        <v>586</v>
      </c>
      <c r="F76" s="664" t="s">
        <v>2678</v>
      </c>
      <c r="G76" s="663" t="s">
        <v>590</v>
      </c>
      <c r="H76" s="663" t="s">
        <v>840</v>
      </c>
      <c r="I76" s="663" t="s">
        <v>841</v>
      </c>
      <c r="J76" s="663" t="s">
        <v>842</v>
      </c>
      <c r="K76" s="663" t="s">
        <v>843</v>
      </c>
      <c r="L76" s="665">
        <v>52.03</v>
      </c>
      <c r="M76" s="665">
        <v>1</v>
      </c>
      <c r="N76" s="666">
        <v>52.03</v>
      </c>
    </row>
    <row r="77" spans="1:14" ht="14.4" customHeight="1" x14ac:dyDescent="0.3">
      <c r="A77" s="661" t="s">
        <v>563</v>
      </c>
      <c r="B77" s="662" t="s">
        <v>564</v>
      </c>
      <c r="C77" s="663" t="s">
        <v>569</v>
      </c>
      <c r="D77" s="664" t="s">
        <v>2673</v>
      </c>
      <c r="E77" s="663" t="s">
        <v>586</v>
      </c>
      <c r="F77" s="664" t="s">
        <v>2678</v>
      </c>
      <c r="G77" s="663" t="s">
        <v>590</v>
      </c>
      <c r="H77" s="663" t="s">
        <v>844</v>
      </c>
      <c r="I77" s="663" t="s">
        <v>845</v>
      </c>
      <c r="J77" s="663" t="s">
        <v>846</v>
      </c>
      <c r="K77" s="663" t="s">
        <v>628</v>
      </c>
      <c r="L77" s="665">
        <v>40.779959968890559</v>
      </c>
      <c r="M77" s="665">
        <v>1</v>
      </c>
      <c r="N77" s="666">
        <v>40.779959968890559</v>
      </c>
    </row>
    <row r="78" spans="1:14" ht="14.4" customHeight="1" x14ac:dyDescent="0.3">
      <c r="A78" s="661" t="s">
        <v>563</v>
      </c>
      <c r="B78" s="662" t="s">
        <v>564</v>
      </c>
      <c r="C78" s="663" t="s">
        <v>569</v>
      </c>
      <c r="D78" s="664" t="s">
        <v>2673</v>
      </c>
      <c r="E78" s="663" t="s">
        <v>586</v>
      </c>
      <c r="F78" s="664" t="s">
        <v>2678</v>
      </c>
      <c r="G78" s="663" t="s">
        <v>590</v>
      </c>
      <c r="H78" s="663" t="s">
        <v>847</v>
      </c>
      <c r="I78" s="663" t="s">
        <v>848</v>
      </c>
      <c r="J78" s="663" t="s">
        <v>849</v>
      </c>
      <c r="K78" s="663" t="s">
        <v>850</v>
      </c>
      <c r="L78" s="665">
        <v>126.95999999999997</v>
      </c>
      <c r="M78" s="665">
        <v>1</v>
      </c>
      <c r="N78" s="666">
        <v>126.95999999999997</v>
      </c>
    </row>
    <row r="79" spans="1:14" ht="14.4" customHeight="1" x14ac:dyDescent="0.3">
      <c r="A79" s="661" t="s">
        <v>563</v>
      </c>
      <c r="B79" s="662" t="s">
        <v>564</v>
      </c>
      <c r="C79" s="663" t="s">
        <v>569</v>
      </c>
      <c r="D79" s="664" t="s">
        <v>2673</v>
      </c>
      <c r="E79" s="663" t="s">
        <v>586</v>
      </c>
      <c r="F79" s="664" t="s">
        <v>2678</v>
      </c>
      <c r="G79" s="663" t="s">
        <v>590</v>
      </c>
      <c r="H79" s="663" t="s">
        <v>851</v>
      </c>
      <c r="I79" s="663" t="s">
        <v>852</v>
      </c>
      <c r="J79" s="663" t="s">
        <v>853</v>
      </c>
      <c r="K79" s="663" t="s">
        <v>854</v>
      </c>
      <c r="L79" s="665">
        <v>72.300000447523573</v>
      </c>
      <c r="M79" s="665">
        <v>3</v>
      </c>
      <c r="N79" s="666">
        <v>216.90000134257073</v>
      </c>
    </row>
    <row r="80" spans="1:14" ht="14.4" customHeight="1" x14ac:dyDescent="0.3">
      <c r="A80" s="661" t="s">
        <v>563</v>
      </c>
      <c r="B80" s="662" t="s">
        <v>564</v>
      </c>
      <c r="C80" s="663" t="s">
        <v>569</v>
      </c>
      <c r="D80" s="664" t="s">
        <v>2673</v>
      </c>
      <c r="E80" s="663" t="s">
        <v>586</v>
      </c>
      <c r="F80" s="664" t="s">
        <v>2678</v>
      </c>
      <c r="G80" s="663" t="s">
        <v>590</v>
      </c>
      <c r="H80" s="663" t="s">
        <v>855</v>
      </c>
      <c r="I80" s="663" t="s">
        <v>215</v>
      </c>
      <c r="J80" s="663" t="s">
        <v>856</v>
      </c>
      <c r="K80" s="663"/>
      <c r="L80" s="665">
        <v>63.357252081490806</v>
      </c>
      <c r="M80" s="665">
        <v>15</v>
      </c>
      <c r="N80" s="666">
        <v>950.35878122236204</v>
      </c>
    </row>
    <row r="81" spans="1:14" ht="14.4" customHeight="1" x14ac:dyDescent="0.3">
      <c r="A81" s="661" t="s">
        <v>563</v>
      </c>
      <c r="B81" s="662" t="s">
        <v>564</v>
      </c>
      <c r="C81" s="663" t="s">
        <v>569</v>
      </c>
      <c r="D81" s="664" t="s">
        <v>2673</v>
      </c>
      <c r="E81" s="663" t="s">
        <v>586</v>
      </c>
      <c r="F81" s="664" t="s">
        <v>2678</v>
      </c>
      <c r="G81" s="663" t="s">
        <v>590</v>
      </c>
      <c r="H81" s="663" t="s">
        <v>857</v>
      </c>
      <c r="I81" s="663" t="s">
        <v>858</v>
      </c>
      <c r="J81" s="663" t="s">
        <v>859</v>
      </c>
      <c r="K81" s="663" t="s">
        <v>860</v>
      </c>
      <c r="L81" s="665">
        <v>65.430000000000035</v>
      </c>
      <c r="M81" s="665">
        <v>1</v>
      </c>
      <c r="N81" s="666">
        <v>65.430000000000035</v>
      </c>
    </row>
    <row r="82" spans="1:14" ht="14.4" customHeight="1" x14ac:dyDescent="0.3">
      <c r="A82" s="661" t="s">
        <v>563</v>
      </c>
      <c r="B82" s="662" t="s">
        <v>564</v>
      </c>
      <c r="C82" s="663" t="s">
        <v>569</v>
      </c>
      <c r="D82" s="664" t="s">
        <v>2673</v>
      </c>
      <c r="E82" s="663" t="s">
        <v>586</v>
      </c>
      <c r="F82" s="664" t="s">
        <v>2678</v>
      </c>
      <c r="G82" s="663" t="s">
        <v>590</v>
      </c>
      <c r="H82" s="663" t="s">
        <v>861</v>
      </c>
      <c r="I82" s="663" t="s">
        <v>862</v>
      </c>
      <c r="J82" s="663" t="s">
        <v>863</v>
      </c>
      <c r="K82" s="663" t="s">
        <v>864</v>
      </c>
      <c r="L82" s="665">
        <v>31.45999999999999</v>
      </c>
      <c r="M82" s="665">
        <v>1</v>
      </c>
      <c r="N82" s="666">
        <v>31.45999999999999</v>
      </c>
    </row>
    <row r="83" spans="1:14" ht="14.4" customHeight="1" x14ac:dyDescent="0.3">
      <c r="A83" s="661" t="s">
        <v>563</v>
      </c>
      <c r="B83" s="662" t="s">
        <v>564</v>
      </c>
      <c r="C83" s="663" t="s">
        <v>569</v>
      </c>
      <c r="D83" s="664" t="s">
        <v>2673</v>
      </c>
      <c r="E83" s="663" t="s">
        <v>586</v>
      </c>
      <c r="F83" s="664" t="s">
        <v>2678</v>
      </c>
      <c r="G83" s="663" t="s">
        <v>590</v>
      </c>
      <c r="H83" s="663" t="s">
        <v>865</v>
      </c>
      <c r="I83" s="663" t="s">
        <v>866</v>
      </c>
      <c r="J83" s="663" t="s">
        <v>867</v>
      </c>
      <c r="K83" s="663" t="s">
        <v>868</v>
      </c>
      <c r="L83" s="665">
        <v>28.52</v>
      </c>
      <c r="M83" s="665">
        <v>1</v>
      </c>
      <c r="N83" s="666">
        <v>28.52</v>
      </c>
    </row>
    <row r="84" spans="1:14" ht="14.4" customHeight="1" x14ac:dyDescent="0.3">
      <c r="A84" s="661" t="s">
        <v>563</v>
      </c>
      <c r="B84" s="662" t="s">
        <v>564</v>
      </c>
      <c r="C84" s="663" t="s">
        <v>569</v>
      </c>
      <c r="D84" s="664" t="s">
        <v>2673</v>
      </c>
      <c r="E84" s="663" t="s">
        <v>586</v>
      </c>
      <c r="F84" s="664" t="s">
        <v>2678</v>
      </c>
      <c r="G84" s="663" t="s">
        <v>590</v>
      </c>
      <c r="H84" s="663" t="s">
        <v>869</v>
      </c>
      <c r="I84" s="663" t="s">
        <v>870</v>
      </c>
      <c r="J84" s="663" t="s">
        <v>871</v>
      </c>
      <c r="K84" s="663" t="s">
        <v>632</v>
      </c>
      <c r="L84" s="665">
        <v>79.549999999999983</v>
      </c>
      <c r="M84" s="665">
        <v>1</v>
      </c>
      <c r="N84" s="666">
        <v>79.549999999999983</v>
      </c>
    </row>
    <row r="85" spans="1:14" ht="14.4" customHeight="1" x14ac:dyDescent="0.3">
      <c r="A85" s="661" t="s">
        <v>563</v>
      </c>
      <c r="B85" s="662" t="s">
        <v>564</v>
      </c>
      <c r="C85" s="663" t="s">
        <v>569</v>
      </c>
      <c r="D85" s="664" t="s">
        <v>2673</v>
      </c>
      <c r="E85" s="663" t="s">
        <v>586</v>
      </c>
      <c r="F85" s="664" t="s">
        <v>2678</v>
      </c>
      <c r="G85" s="663" t="s">
        <v>590</v>
      </c>
      <c r="H85" s="663" t="s">
        <v>872</v>
      </c>
      <c r="I85" s="663" t="s">
        <v>873</v>
      </c>
      <c r="J85" s="663" t="s">
        <v>874</v>
      </c>
      <c r="K85" s="663" t="s">
        <v>875</v>
      </c>
      <c r="L85" s="665">
        <v>292.42000000000013</v>
      </c>
      <c r="M85" s="665">
        <v>1</v>
      </c>
      <c r="N85" s="666">
        <v>292.42000000000013</v>
      </c>
    </row>
    <row r="86" spans="1:14" ht="14.4" customHeight="1" x14ac:dyDescent="0.3">
      <c r="A86" s="661" t="s">
        <v>563</v>
      </c>
      <c r="B86" s="662" t="s">
        <v>564</v>
      </c>
      <c r="C86" s="663" t="s">
        <v>569</v>
      </c>
      <c r="D86" s="664" t="s">
        <v>2673</v>
      </c>
      <c r="E86" s="663" t="s">
        <v>586</v>
      </c>
      <c r="F86" s="664" t="s">
        <v>2678</v>
      </c>
      <c r="G86" s="663" t="s">
        <v>590</v>
      </c>
      <c r="H86" s="663" t="s">
        <v>876</v>
      </c>
      <c r="I86" s="663" t="s">
        <v>877</v>
      </c>
      <c r="J86" s="663" t="s">
        <v>878</v>
      </c>
      <c r="K86" s="663" t="s">
        <v>879</v>
      </c>
      <c r="L86" s="665">
        <v>97.65</v>
      </c>
      <c r="M86" s="665">
        <v>1</v>
      </c>
      <c r="N86" s="666">
        <v>97.65</v>
      </c>
    </row>
    <row r="87" spans="1:14" ht="14.4" customHeight="1" x14ac:dyDescent="0.3">
      <c r="A87" s="661" t="s">
        <v>563</v>
      </c>
      <c r="B87" s="662" t="s">
        <v>564</v>
      </c>
      <c r="C87" s="663" t="s">
        <v>569</v>
      </c>
      <c r="D87" s="664" t="s">
        <v>2673</v>
      </c>
      <c r="E87" s="663" t="s">
        <v>586</v>
      </c>
      <c r="F87" s="664" t="s">
        <v>2678</v>
      </c>
      <c r="G87" s="663" t="s">
        <v>590</v>
      </c>
      <c r="H87" s="663" t="s">
        <v>880</v>
      </c>
      <c r="I87" s="663" t="s">
        <v>881</v>
      </c>
      <c r="J87" s="663" t="s">
        <v>882</v>
      </c>
      <c r="K87" s="663" t="s">
        <v>883</v>
      </c>
      <c r="L87" s="665">
        <v>292.73340675534752</v>
      </c>
      <c r="M87" s="665">
        <v>19</v>
      </c>
      <c r="N87" s="666">
        <v>5561.9347283516026</v>
      </c>
    </row>
    <row r="88" spans="1:14" ht="14.4" customHeight="1" x14ac:dyDescent="0.3">
      <c r="A88" s="661" t="s">
        <v>563</v>
      </c>
      <c r="B88" s="662" t="s">
        <v>564</v>
      </c>
      <c r="C88" s="663" t="s">
        <v>569</v>
      </c>
      <c r="D88" s="664" t="s">
        <v>2673</v>
      </c>
      <c r="E88" s="663" t="s">
        <v>586</v>
      </c>
      <c r="F88" s="664" t="s">
        <v>2678</v>
      </c>
      <c r="G88" s="663" t="s">
        <v>590</v>
      </c>
      <c r="H88" s="663" t="s">
        <v>884</v>
      </c>
      <c r="I88" s="663" t="s">
        <v>885</v>
      </c>
      <c r="J88" s="663" t="s">
        <v>886</v>
      </c>
      <c r="K88" s="663" t="s">
        <v>887</v>
      </c>
      <c r="L88" s="665">
        <v>58.080000000000005</v>
      </c>
      <c r="M88" s="665">
        <v>5</v>
      </c>
      <c r="N88" s="666">
        <v>290.40000000000003</v>
      </c>
    </row>
    <row r="89" spans="1:14" ht="14.4" customHeight="1" x14ac:dyDescent="0.3">
      <c r="A89" s="661" t="s">
        <v>563</v>
      </c>
      <c r="B89" s="662" t="s">
        <v>564</v>
      </c>
      <c r="C89" s="663" t="s">
        <v>569</v>
      </c>
      <c r="D89" s="664" t="s">
        <v>2673</v>
      </c>
      <c r="E89" s="663" t="s">
        <v>586</v>
      </c>
      <c r="F89" s="664" t="s">
        <v>2678</v>
      </c>
      <c r="G89" s="663" t="s">
        <v>590</v>
      </c>
      <c r="H89" s="663" t="s">
        <v>888</v>
      </c>
      <c r="I89" s="663" t="s">
        <v>889</v>
      </c>
      <c r="J89" s="663" t="s">
        <v>890</v>
      </c>
      <c r="K89" s="663" t="s">
        <v>635</v>
      </c>
      <c r="L89" s="665">
        <v>105.57357878777604</v>
      </c>
      <c r="M89" s="665">
        <v>5</v>
      </c>
      <c r="N89" s="666">
        <v>527.86789393888023</v>
      </c>
    </row>
    <row r="90" spans="1:14" ht="14.4" customHeight="1" x14ac:dyDescent="0.3">
      <c r="A90" s="661" t="s">
        <v>563</v>
      </c>
      <c r="B90" s="662" t="s">
        <v>564</v>
      </c>
      <c r="C90" s="663" t="s">
        <v>569</v>
      </c>
      <c r="D90" s="664" t="s">
        <v>2673</v>
      </c>
      <c r="E90" s="663" t="s">
        <v>586</v>
      </c>
      <c r="F90" s="664" t="s">
        <v>2678</v>
      </c>
      <c r="G90" s="663" t="s">
        <v>590</v>
      </c>
      <c r="H90" s="663" t="s">
        <v>891</v>
      </c>
      <c r="I90" s="663" t="s">
        <v>215</v>
      </c>
      <c r="J90" s="663" t="s">
        <v>892</v>
      </c>
      <c r="K90" s="663"/>
      <c r="L90" s="665">
        <v>147.50000000000006</v>
      </c>
      <c r="M90" s="665">
        <v>1</v>
      </c>
      <c r="N90" s="666">
        <v>147.50000000000006</v>
      </c>
    </row>
    <row r="91" spans="1:14" ht="14.4" customHeight="1" x14ac:dyDescent="0.3">
      <c r="A91" s="661" t="s">
        <v>563</v>
      </c>
      <c r="B91" s="662" t="s">
        <v>564</v>
      </c>
      <c r="C91" s="663" t="s">
        <v>569</v>
      </c>
      <c r="D91" s="664" t="s">
        <v>2673</v>
      </c>
      <c r="E91" s="663" t="s">
        <v>586</v>
      </c>
      <c r="F91" s="664" t="s">
        <v>2678</v>
      </c>
      <c r="G91" s="663" t="s">
        <v>590</v>
      </c>
      <c r="H91" s="663" t="s">
        <v>893</v>
      </c>
      <c r="I91" s="663" t="s">
        <v>215</v>
      </c>
      <c r="J91" s="663" t="s">
        <v>894</v>
      </c>
      <c r="K91" s="663"/>
      <c r="L91" s="665">
        <v>80.336666666666687</v>
      </c>
      <c r="M91" s="665">
        <v>3</v>
      </c>
      <c r="N91" s="666">
        <v>241.01000000000005</v>
      </c>
    </row>
    <row r="92" spans="1:14" ht="14.4" customHeight="1" x14ac:dyDescent="0.3">
      <c r="A92" s="661" t="s">
        <v>563</v>
      </c>
      <c r="B92" s="662" t="s">
        <v>564</v>
      </c>
      <c r="C92" s="663" t="s">
        <v>569</v>
      </c>
      <c r="D92" s="664" t="s">
        <v>2673</v>
      </c>
      <c r="E92" s="663" t="s">
        <v>586</v>
      </c>
      <c r="F92" s="664" t="s">
        <v>2678</v>
      </c>
      <c r="G92" s="663" t="s">
        <v>590</v>
      </c>
      <c r="H92" s="663" t="s">
        <v>895</v>
      </c>
      <c r="I92" s="663" t="s">
        <v>215</v>
      </c>
      <c r="J92" s="663" t="s">
        <v>896</v>
      </c>
      <c r="K92" s="663"/>
      <c r="L92" s="665">
        <v>80.089359482934299</v>
      </c>
      <c r="M92" s="665">
        <v>3</v>
      </c>
      <c r="N92" s="666">
        <v>240.2680784488029</v>
      </c>
    </row>
    <row r="93" spans="1:14" ht="14.4" customHeight="1" x14ac:dyDescent="0.3">
      <c r="A93" s="661" t="s">
        <v>563</v>
      </c>
      <c r="B93" s="662" t="s">
        <v>564</v>
      </c>
      <c r="C93" s="663" t="s">
        <v>569</v>
      </c>
      <c r="D93" s="664" t="s">
        <v>2673</v>
      </c>
      <c r="E93" s="663" t="s">
        <v>586</v>
      </c>
      <c r="F93" s="664" t="s">
        <v>2678</v>
      </c>
      <c r="G93" s="663" t="s">
        <v>590</v>
      </c>
      <c r="H93" s="663" t="s">
        <v>897</v>
      </c>
      <c r="I93" s="663" t="s">
        <v>898</v>
      </c>
      <c r="J93" s="663" t="s">
        <v>899</v>
      </c>
      <c r="K93" s="663" t="s">
        <v>900</v>
      </c>
      <c r="L93" s="665">
        <v>56.32</v>
      </c>
      <c r="M93" s="665">
        <v>4</v>
      </c>
      <c r="N93" s="666">
        <v>225.28</v>
      </c>
    </row>
    <row r="94" spans="1:14" ht="14.4" customHeight="1" x14ac:dyDescent="0.3">
      <c r="A94" s="661" t="s">
        <v>563</v>
      </c>
      <c r="B94" s="662" t="s">
        <v>564</v>
      </c>
      <c r="C94" s="663" t="s">
        <v>569</v>
      </c>
      <c r="D94" s="664" t="s">
        <v>2673</v>
      </c>
      <c r="E94" s="663" t="s">
        <v>586</v>
      </c>
      <c r="F94" s="664" t="s">
        <v>2678</v>
      </c>
      <c r="G94" s="663" t="s">
        <v>590</v>
      </c>
      <c r="H94" s="663" t="s">
        <v>901</v>
      </c>
      <c r="I94" s="663" t="s">
        <v>902</v>
      </c>
      <c r="J94" s="663" t="s">
        <v>903</v>
      </c>
      <c r="K94" s="663" t="s">
        <v>904</v>
      </c>
      <c r="L94" s="665">
        <v>112.87587476267073</v>
      </c>
      <c r="M94" s="665">
        <v>200</v>
      </c>
      <c r="N94" s="666">
        <v>22575.174952534147</v>
      </c>
    </row>
    <row r="95" spans="1:14" ht="14.4" customHeight="1" x14ac:dyDescent="0.3">
      <c r="A95" s="661" t="s">
        <v>563</v>
      </c>
      <c r="B95" s="662" t="s">
        <v>564</v>
      </c>
      <c r="C95" s="663" t="s">
        <v>569</v>
      </c>
      <c r="D95" s="664" t="s">
        <v>2673</v>
      </c>
      <c r="E95" s="663" t="s">
        <v>586</v>
      </c>
      <c r="F95" s="664" t="s">
        <v>2678</v>
      </c>
      <c r="G95" s="663" t="s">
        <v>590</v>
      </c>
      <c r="H95" s="663" t="s">
        <v>905</v>
      </c>
      <c r="I95" s="663" t="s">
        <v>906</v>
      </c>
      <c r="J95" s="663" t="s">
        <v>907</v>
      </c>
      <c r="K95" s="663" t="s">
        <v>908</v>
      </c>
      <c r="L95" s="665">
        <v>108.08000000000003</v>
      </c>
      <c r="M95" s="665">
        <v>1</v>
      </c>
      <c r="N95" s="666">
        <v>108.08000000000003</v>
      </c>
    </row>
    <row r="96" spans="1:14" ht="14.4" customHeight="1" x14ac:dyDescent="0.3">
      <c r="A96" s="661" t="s">
        <v>563</v>
      </c>
      <c r="B96" s="662" t="s">
        <v>564</v>
      </c>
      <c r="C96" s="663" t="s">
        <v>569</v>
      </c>
      <c r="D96" s="664" t="s">
        <v>2673</v>
      </c>
      <c r="E96" s="663" t="s">
        <v>586</v>
      </c>
      <c r="F96" s="664" t="s">
        <v>2678</v>
      </c>
      <c r="G96" s="663" t="s">
        <v>590</v>
      </c>
      <c r="H96" s="663" t="s">
        <v>909</v>
      </c>
      <c r="I96" s="663" t="s">
        <v>910</v>
      </c>
      <c r="J96" s="663" t="s">
        <v>911</v>
      </c>
      <c r="K96" s="663" t="s">
        <v>912</v>
      </c>
      <c r="L96" s="665">
        <v>71.57999999999997</v>
      </c>
      <c r="M96" s="665">
        <v>1</v>
      </c>
      <c r="N96" s="666">
        <v>71.57999999999997</v>
      </c>
    </row>
    <row r="97" spans="1:14" ht="14.4" customHeight="1" x14ac:dyDescent="0.3">
      <c r="A97" s="661" t="s">
        <v>563</v>
      </c>
      <c r="B97" s="662" t="s">
        <v>564</v>
      </c>
      <c r="C97" s="663" t="s">
        <v>569</v>
      </c>
      <c r="D97" s="664" t="s">
        <v>2673</v>
      </c>
      <c r="E97" s="663" t="s">
        <v>586</v>
      </c>
      <c r="F97" s="664" t="s">
        <v>2678</v>
      </c>
      <c r="G97" s="663" t="s">
        <v>590</v>
      </c>
      <c r="H97" s="663" t="s">
        <v>913</v>
      </c>
      <c r="I97" s="663" t="s">
        <v>914</v>
      </c>
      <c r="J97" s="663" t="s">
        <v>915</v>
      </c>
      <c r="K97" s="663" t="s">
        <v>916</v>
      </c>
      <c r="L97" s="665">
        <v>37.483557963787213</v>
      </c>
      <c r="M97" s="665">
        <v>66</v>
      </c>
      <c r="N97" s="666">
        <v>2473.9148256099561</v>
      </c>
    </row>
    <row r="98" spans="1:14" ht="14.4" customHeight="1" x14ac:dyDescent="0.3">
      <c r="A98" s="661" t="s">
        <v>563</v>
      </c>
      <c r="B98" s="662" t="s">
        <v>564</v>
      </c>
      <c r="C98" s="663" t="s">
        <v>569</v>
      </c>
      <c r="D98" s="664" t="s">
        <v>2673</v>
      </c>
      <c r="E98" s="663" t="s">
        <v>586</v>
      </c>
      <c r="F98" s="664" t="s">
        <v>2678</v>
      </c>
      <c r="G98" s="663" t="s">
        <v>590</v>
      </c>
      <c r="H98" s="663" t="s">
        <v>917</v>
      </c>
      <c r="I98" s="663" t="s">
        <v>918</v>
      </c>
      <c r="J98" s="663" t="s">
        <v>919</v>
      </c>
      <c r="K98" s="663" t="s">
        <v>920</v>
      </c>
      <c r="L98" s="665">
        <v>77.419999999999987</v>
      </c>
      <c r="M98" s="665">
        <v>1</v>
      </c>
      <c r="N98" s="666">
        <v>77.419999999999987</v>
      </c>
    </row>
    <row r="99" spans="1:14" ht="14.4" customHeight="1" x14ac:dyDescent="0.3">
      <c r="A99" s="661" t="s">
        <v>563</v>
      </c>
      <c r="B99" s="662" t="s">
        <v>564</v>
      </c>
      <c r="C99" s="663" t="s">
        <v>569</v>
      </c>
      <c r="D99" s="664" t="s">
        <v>2673</v>
      </c>
      <c r="E99" s="663" t="s">
        <v>586</v>
      </c>
      <c r="F99" s="664" t="s">
        <v>2678</v>
      </c>
      <c r="G99" s="663" t="s">
        <v>590</v>
      </c>
      <c r="H99" s="663" t="s">
        <v>921</v>
      </c>
      <c r="I99" s="663" t="s">
        <v>922</v>
      </c>
      <c r="J99" s="663" t="s">
        <v>923</v>
      </c>
      <c r="K99" s="663" t="s">
        <v>924</v>
      </c>
      <c r="L99" s="665">
        <v>1001.7400000000001</v>
      </c>
      <c r="M99" s="665">
        <v>1</v>
      </c>
      <c r="N99" s="666">
        <v>1001.7400000000001</v>
      </c>
    </row>
    <row r="100" spans="1:14" ht="14.4" customHeight="1" x14ac:dyDescent="0.3">
      <c r="A100" s="661" t="s">
        <v>563</v>
      </c>
      <c r="B100" s="662" t="s">
        <v>564</v>
      </c>
      <c r="C100" s="663" t="s">
        <v>569</v>
      </c>
      <c r="D100" s="664" t="s">
        <v>2673</v>
      </c>
      <c r="E100" s="663" t="s">
        <v>586</v>
      </c>
      <c r="F100" s="664" t="s">
        <v>2678</v>
      </c>
      <c r="G100" s="663" t="s">
        <v>590</v>
      </c>
      <c r="H100" s="663" t="s">
        <v>925</v>
      </c>
      <c r="I100" s="663" t="s">
        <v>925</v>
      </c>
      <c r="J100" s="663" t="s">
        <v>926</v>
      </c>
      <c r="K100" s="663" t="s">
        <v>927</v>
      </c>
      <c r="L100" s="665">
        <v>91.999996795583584</v>
      </c>
      <c r="M100" s="665">
        <v>1</v>
      </c>
      <c r="N100" s="666">
        <v>91.999996795583584</v>
      </c>
    </row>
    <row r="101" spans="1:14" ht="14.4" customHeight="1" x14ac:dyDescent="0.3">
      <c r="A101" s="661" t="s">
        <v>563</v>
      </c>
      <c r="B101" s="662" t="s">
        <v>564</v>
      </c>
      <c r="C101" s="663" t="s">
        <v>569</v>
      </c>
      <c r="D101" s="664" t="s">
        <v>2673</v>
      </c>
      <c r="E101" s="663" t="s">
        <v>586</v>
      </c>
      <c r="F101" s="664" t="s">
        <v>2678</v>
      </c>
      <c r="G101" s="663" t="s">
        <v>590</v>
      </c>
      <c r="H101" s="663" t="s">
        <v>928</v>
      </c>
      <c r="I101" s="663" t="s">
        <v>929</v>
      </c>
      <c r="J101" s="663" t="s">
        <v>681</v>
      </c>
      <c r="K101" s="663" t="s">
        <v>930</v>
      </c>
      <c r="L101" s="665">
        <v>39.46</v>
      </c>
      <c r="M101" s="665">
        <v>1</v>
      </c>
      <c r="N101" s="666">
        <v>39.46</v>
      </c>
    </row>
    <row r="102" spans="1:14" ht="14.4" customHeight="1" x14ac:dyDescent="0.3">
      <c r="A102" s="661" t="s">
        <v>563</v>
      </c>
      <c r="B102" s="662" t="s">
        <v>564</v>
      </c>
      <c r="C102" s="663" t="s">
        <v>569</v>
      </c>
      <c r="D102" s="664" t="s">
        <v>2673</v>
      </c>
      <c r="E102" s="663" t="s">
        <v>586</v>
      </c>
      <c r="F102" s="664" t="s">
        <v>2678</v>
      </c>
      <c r="G102" s="663" t="s">
        <v>590</v>
      </c>
      <c r="H102" s="663" t="s">
        <v>931</v>
      </c>
      <c r="I102" s="663" t="s">
        <v>932</v>
      </c>
      <c r="J102" s="663" t="s">
        <v>933</v>
      </c>
      <c r="K102" s="663" t="s">
        <v>934</v>
      </c>
      <c r="L102" s="665">
        <v>88.830000000000027</v>
      </c>
      <c r="M102" s="665">
        <v>1</v>
      </c>
      <c r="N102" s="666">
        <v>88.830000000000027</v>
      </c>
    </row>
    <row r="103" spans="1:14" ht="14.4" customHeight="1" x14ac:dyDescent="0.3">
      <c r="A103" s="661" t="s">
        <v>563</v>
      </c>
      <c r="B103" s="662" t="s">
        <v>564</v>
      </c>
      <c r="C103" s="663" t="s">
        <v>569</v>
      </c>
      <c r="D103" s="664" t="s">
        <v>2673</v>
      </c>
      <c r="E103" s="663" t="s">
        <v>586</v>
      </c>
      <c r="F103" s="664" t="s">
        <v>2678</v>
      </c>
      <c r="G103" s="663" t="s">
        <v>590</v>
      </c>
      <c r="H103" s="663" t="s">
        <v>935</v>
      </c>
      <c r="I103" s="663" t="s">
        <v>215</v>
      </c>
      <c r="J103" s="663" t="s">
        <v>936</v>
      </c>
      <c r="K103" s="663"/>
      <c r="L103" s="665">
        <v>297.2753944025954</v>
      </c>
      <c r="M103" s="665">
        <v>1</v>
      </c>
      <c r="N103" s="666">
        <v>297.2753944025954</v>
      </c>
    </row>
    <row r="104" spans="1:14" ht="14.4" customHeight="1" x14ac:dyDescent="0.3">
      <c r="A104" s="661" t="s">
        <v>563</v>
      </c>
      <c r="B104" s="662" t="s">
        <v>564</v>
      </c>
      <c r="C104" s="663" t="s">
        <v>569</v>
      </c>
      <c r="D104" s="664" t="s">
        <v>2673</v>
      </c>
      <c r="E104" s="663" t="s">
        <v>586</v>
      </c>
      <c r="F104" s="664" t="s">
        <v>2678</v>
      </c>
      <c r="G104" s="663" t="s">
        <v>590</v>
      </c>
      <c r="H104" s="663" t="s">
        <v>937</v>
      </c>
      <c r="I104" s="663" t="s">
        <v>215</v>
      </c>
      <c r="J104" s="663" t="s">
        <v>938</v>
      </c>
      <c r="K104" s="663"/>
      <c r="L104" s="665">
        <v>68.116988019091849</v>
      </c>
      <c r="M104" s="665">
        <v>8</v>
      </c>
      <c r="N104" s="666">
        <v>544.93590415273479</v>
      </c>
    </row>
    <row r="105" spans="1:14" ht="14.4" customHeight="1" x14ac:dyDescent="0.3">
      <c r="A105" s="661" t="s">
        <v>563</v>
      </c>
      <c r="B105" s="662" t="s">
        <v>564</v>
      </c>
      <c r="C105" s="663" t="s">
        <v>569</v>
      </c>
      <c r="D105" s="664" t="s">
        <v>2673</v>
      </c>
      <c r="E105" s="663" t="s">
        <v>586</v>
      </c>
      <c r="F105" s="664" t="s">
        <v>2678</v>
      </c>
      <c r="G105" s="663" t="s">
        <v>590</v>
      </c>
      <c r="H105" s="663" t="s">
        <v>939</v>
      </c>
      <c r="I105" s="663" t="s">
        <v>215</v>
      </c>
      <c r="J105" s="663" t="s">
        <v>940</v>
      </c>
      <c r="K105" s="663"/>
      <c r="L105" s="665">
        <v>126.79000000000006</v>
      </c>
      <c r="M105" s="665">
        <v>1</v>
      </c>
      <c r="N105" s="666">
        <v>126.79000000000006</v>
      </c>
    </row>
    <row r="106" spans="1:14" ht="14.4" customHeight="1" x14ac:dyDescent="0.3">
      <c r="A106" s="661" t="s">
        <v>563</v>
      </c>
      <c r="B106" s="662" t="s">
        <v>564</v>
      </c>
      <c r="C106" s="663" t="s">
        <v>569</v>
      </c>
      <c r="D106" s="664" t="s">
        <v>2673</v>
      </c>
      <c r="E106" s="663" t="s">
        <v>586</v>
      </c>
      <c r="F106" s="664" t="s">
        <v>2678</v>
      </c>
      <c r="G106" s="663" t="s">
        <v>590</v>
      </c>
      <c r="H106" s="663" t="s">
        <v>941</v>
      </c>
      <c r="I106" s="663" t="s">
        <v>215</v>
      </c>
      <c r="J106" s="663" t="s">
        <v>942</v>
      </c>
      <c r="K106" s="663"/>
      <c r="L106" s="665">
        <v>292.94721120846782</v>
      </c>
      <c r="M106" s="665">
        <v>2</v>
      </c>
      <c r="N106" s="666">
        <v>585.89442241693564</v>
      </c>
    </row>
    <row r="107" spans="1:14" ht="14.4" customHeight="1" x14ac:dyDescent="0.3">
      <c r="A107" s="661" t="s">
        <v>563</v>
      </c>
      <c r="B107" s="662" t="s">
        <v>564</v>
      </c>
      <c r="C107" s="663" t="s">
        <v>569</v>
      </c>
      <c r="D107" s="664" t="s">
        <v>2673</v>
      </c>
      <c r="E107" s="663" t="s">
        <v>586</v>
      </c>
      <c r="F107" s="664" t="s">
        <v>2678</v>
      </c>
      <c r="G107" s="663" t="s">
        <v>590</v>
      </c>
      <c r="H107" s="663" t="s">
        <v>943</v>
      </c>
      <c r="I107" s="663" t="s">
        <v>215</v>
      </c>
      <c r="J107" s="663" t="s">
        <v>944</v>
      </c>
      <c r="K107" s="663"/>
      <c r="L107" s="665">
        <v>66.017223162515052</v>
      </c>
      <c r="M107" s="665">
        <v>4</v>
      </c>
      <c r="N107" s="666">
        <v>264.06889265006021</v>
      </c>
    </row>
    <row r="108" spans="1:14" ht="14.4" customHeight="1" x14ac:dyDescent="0.3">
      <c r="A108" s="661" t="s">
        <v>563</v>
      </c>
      <c r="B108" s="662" t="s">
        <v>564</v>
      </c>
      <c r="C108" s="663" t="s">
        <v>569</v>
      </c>
      <c r="D108" s="664" t="s">
        <v>2673</v>
      </c>
      <c r="E108" s="663" t="s">
        <v>586</v>
      </c>
      <c r="F108" s="664" t="s">
        <v>2678</v>
      </c>
      <c r="G108" s="663" t="s">
        <v>590</v>
      </c>
      <c r="H108" s="663" t="s">
        <v>945</v>
      </c>
      <c r="I108" s="663" t="s">
        <v>215</v>
      </c>
      <c r="J108" s="663" t="s">
        <v>946</v>
      </c>
      <c r="K108" s="663"/>
      <c r="L108" s="665">
        <v>89.78000000000003</v>
      </c>
      <c r="M108" s="665">
        <v>1</v>
      </c>
      <c r="N108" s="666">
        <v>89.78000000000003</v>
      </c>
    </row>
    <row r="109" spans="1:14" ht="14.4" customHeight="1" x14ac:dyDescent="0.3">
      <c r="A109" s="661" t="s">
        <v>563</v>
      </c>
      <c r="B109" s="662" t="s">
        <v>564</v>
      </c>
      <c r="C109" s="663" t="s">
        <v>569</v>
      </c>
      <c r="D109" s="664" t="s">
        <v>2673</v>
      </c>
      <c r="E109" s="663" t="s">
        <v>586</v>
      </c>
      <c r="F109" s="664" t="s">
        <v>2678</v>
      </c>
      <c r="G109" s="663" t="s">
        <v>590</v>
      </c>
      <c r="H109" s="663" t="s">
        <v>947</v>
      </c>
      <c r="I109" s="663" t="s">
        <v>215</v>
      </c>
      <c r="J109" s="663" t="s">
        <v>948</v>
      </c>
      <c r="K109" s="663"/>
      <c r="L109" s="665">
        <v>127.1003011622775</v>
      </c>
      <c r="M109" s="665">
        <v>4</v>
      </c>
      <c r="N109" s="666">
        <v>508.40120464911001</v>
      </c>
    </row>
    <row r="110" spans="1:14" ht="14.4" customHeight="1" x14ac:dyDescent="0.3">
      <c r="A110" s="661" t="s">
        <v>563</v>
      </c>
      <c r="B110" s="662" t="s">
        <v>564</v>
      </c>
      <c r="C110" s="663" t="s">
        <v>569</v>
      </c>
      <c r="D110" s="664" t="s">
        <v>2673</v>
      </c>
      <c r="E110" s="663" t="s">
        <v>586</v>
      </c>
      <c r="F110" s="664" t="s">
        <v>2678</v>
      </c>
      <c r="G110" s="663" t="s">
        <v>590</v>
      </c>
      <c r="H110" s="663" t="s">
        <v>949</v>
      </c>
      <c r="I110" s="663" t="s">
        <v>950</v>
      </c>
      <c r="J110" s="663" t="s">
        <v>951</v>
      </c>
      <c r="K110" s="663"/>
      <c r="L110" s="665">
        <v>97.052997770856706</v>
      </c>
      <c r="M110" s="665">
        <v>1</v>
      </c>
      <c r="N110" s="666">
        <v>97.052997770856706</v>
      </c>
    </row>
    <row r="111" spans="1:14" ht="14.4" customHeight="1" x14ac:dyDescent="0.3">
      <c r="A111" s="661" t="s">
        <v>563</v>
      </c>
      <c r="B111" s="662" t="s">
        <v>564</v>
      </c>
      <c r="C111" s="663" t="s">
        <v>569</v>
      </c>
      <c r="D111" s="664" t="s">
        <v>2673</v>
      </c>
      <c r="E111" s="663" t="s">
        <v>586</v>
      </c>
      <c r="F111" s="664" t="s">
        <v>2678</v>
      </c>
      <c r="G111" s="663" t="s">
        <v>590</v>
      </c>
      <c r="H111" s="663" t="s">
        <v>952</v>
      </c>
      <c r="I111" s="663" t="s">
        <v>953</v>
      </c>
      <c r="J111" s="663" t="s">
        <v>954</v>
      </c>
      <c r="K111" s="663" t="s">
        <v>955</v>
      </c>
      <c r="L111" s="665">
        <v>72.049684721492909</v>
      </c>
      <c r="M111" s="665">
        <v>1</v>
      </c>
      <c r="N111" s="666">
        <v>72.049684721492909</v>
      </c>
    </row>
    <row r="112" spans="1:14" ht="14.4" customHeight="1" x14ac:dyDescent="0.3">
      <c r="A112" s="661" t="s">
        <v>563</v>
      </c>
      <c r="B112" s="662" t="s">
        <v>564</v>
      </c>
      <c r="C112" s="663" t="s">
        <v>569</v>
      </c>
      <c r="D112" s="664" t="s">
        <v>2673</v>
      </c>
      <c r="E112" s="663" t="s">
        <v>586</v>
      </c>
      <c r="F112" s="664" t="s">
        <v>2678</v>
      </c>
      <c r="G112" s="663" t="s">
        <v>590</v>
      </c>
      <c r="H112" s="663" t="s">
        <v>956</v>
      </c>
      <c r="I112" s="663" t="s">
        <v>215</v>
      </c>
      <c r="J112" s="663" t="s">
        <v>957</v>
      </c>
      <c r="K112" s="663"/>
      <c r="L112" s="665">
        <v>80.336666666666659</v>
      </c>
      <c r="M112" s="665">
        <v>3</v>
      </c>
      <c r="N112" s="666">
        <v>241.01</v>
      </c>
    </row>
    <row r="113" spans="1:14" ht="14.4" customHeight="1" x14ac:dyDescent="0.3">
      <c r="A113" s="661" t="s">
        <v>563</v>
      </c>
      <c r="B113" s="662" t="s">
        <v>564</v>
      </c>
      <c r="C113" s="663" t="s">
        <v>569</v>
      </c>
      <c r="D113" s="664" t="s">
        <v>2673</v>
      </c>
      <c r="E113" s="663" t="s">
        <v>586</v>
      </c>
      <c r="F113" s="664" t="s">
        <v>2678</v>
      </c>
      <c r="G113" s="663" t="s">
        <v>590</v>
      </c>
      <c r="H113" s="663" t="s">
        <v>958</v>
      </c>
      <c r="I113" s="663" t="s">
        <v>959</v>
      </c>
      <c r="J113" s="663" t="s">
        <v>960</v>
      </c>
      <c r="K113" s="663" t="s">
        <v>961</v>
      </c>
      <c r="L113" s="665">
        <v>46.659655745151241</v>
      </c>
      <c r="M113" s="665">
        <v>86</v>
      </c>
      <c r="N113" s="666">
        <v>4012.730394083007</v>
      </c>
    </row>
    <row r="114" spans="1:14" ht="14.4" customHeight="1" x14ac:dyDescent="0.3">
      <c r="A114" s="661" t="s">
        <v>563</v>
      </c>
      <c r="B114" s="662" t="s">
        <v>564</v>
      </c>
      <c r="C114" s="663" t="s">
        <v>569</v>
      </c>
      <c r="D114" s="664" t="s">
        <v>2673</v>
      </c>
      <c r="E114" s="663" t="s">
        <v>586</v>
      </c>
      <c r="F114" s="664" t="s">
        <v>2678</v>
      </c>
      <c r="G114" s="663" t="s">
        <v>590</v>
      </c>
      <c r="H114" s="663" t="s">
        <v>962</v>
      </c>
      <c r="I114" s="663" t="s">
        <v>963</v>
      </c>
      <c r="J114" s="663" t="s">
        <v>964</v>
      </c>
      <c r="K114" s="663" t="s">
        <v>965</v>
      </c>
      <c r="L114" s="665">
        <v>170.3950000000001</v>
      </c>
      <c r="M114" s="665">
        <v>2</v>
      </c>
      <c r="N114" s="666">
        <v>340.79000000000019</v>
      </c>
    </row>
    <row r="115" spans="1:14" ht="14.4" customHeight="1" x14ac:dyDescent="0.3">
      <c r="A115" s="661" t="s">
        <v>563</v>
      </c>
      <c r="B115" s="662" t="s">
        <v>564</v>
      </c>
      <c r="C115" s="663" t="s">
        <v>569</v>
      </c>
      <c r="D115" s="664" t="s">
        <v>2673</v>
      </c>
      <c r="E115" s="663" t="s">
        <v>586</v>
      </c>
      <c r="F115" s="664" t="s">
        <v>2678</v>
      </c>
      <c r="G115" s="663" t="s">
        <v>590</v>
      </c>
      <c r="H115" s="663" t="s">
        <v>966</v>
      </c>
      <c r="I115" s="663" t="s">
        <v>215</v>
      </c>
      <c r="J115" s="663" t="s">
        <v>967</v>
      </c>
      <c r="K115" s="663"/>
      <c r="L115" s="665">
        <v>380.03412863234985</v>
      </c>
      <c r="M115" s="665">
        <v>10</v>
      </c>
      <c r="N115" s="666">
        <v>3800.3412863234985</v>
      </c>
    </row>
    <row r="116" spans="1:14" ht="14.4" customHeight="1" x14ac:dyDescent="0.3">
      <c r="A116" s="661" t="s">
        <v>563</v>
      </c>
      <c r="B116" s="662" t="s">
        <v>564</v>
      </c>
      <c r="C116" s="663" t="s">
        <v>569</v>
      </c>
      <c r="D116" s="664" t="s">
        <v>2673</v>
      </c>
      <c r="E116" s="663" t="s">
        <v>586</v>
      </c>
      <c r="F116" s="664" t="s">
        <v>2678</v>
      </c>
      <c r="G116" s="663" t="s">
        <v>590</v>
      </c>
      <c r="H116" s="663" t="s">
        <v>968</v>
      </c>
      <c r="I116" s="663" t="s">
        <v>215</v>
      </c>
      <c r="J116" s="663" t="s">
        <v>969</v>
      </c>
      <c r="K116" s="663"/>
      <c r="L116" s="665">
        <v>147.54735637121081</v>
      </c>
      <c r="M116" s="665">
        <v>1</v>
      </c>
      <c r="N116" s="666">
        <v>147.54735637121081</v>
      </c>
    </row>
    <row r="117" spans="1:14" ht="14.4" customHeight="1" x14ac:dyDescent="0.3">
      <c r="A117" s="661" t="s">
        <v>563</v>
      </c>
      <c r="B117" s="662" t="s">
        <v>564</v>
      </c>
      <c r="C117" s="663" t="s">
        <v>569</v>
      </c>
      <c r="D117" s="664" t="s">
        <v>2673</v>
      </c>
      <c r="E117" s="663" t="s">
        <v>586</v>
      </c>
      <c r="F117" s="664" t="s">
        <v>2678</v>
      </c>
      <c r="G117" s="663" t="s">
        <v>590</v>
      </c>
      <c r="H117" s="663" t="s">
        <v>970</v>
      </c>
      <c r="I117" s="663" t="s">
        <v>971</v>
      </c>
      <c r="J117" s="663" t="s">
        <v>972</v>
      </c>
      <c r="K117" s="663" t="s">
        <v>973</v>
      </c>
      <c r="L117" s="665">
        <v>116.93666666666665</v>
      </c>
      <c r="M117" s="665">
        <v>3</v>
      </c>
      <c r="N117" s="666">
        <v>350.80999999999995</v>
      </c>
    </row>
    <row r="118" spans="1:14" ht="14.4" customHeight="1" x14ac:dyDescent="0.3">
      <c r="A118" s="661" t="s">
        <v>563</v>
      </c>
      <c r="B118" s="662" t="s">
        <v>564</v>
      </c>
      <c r="C118" s="663" t="s">
        <v>569</v>
      </c>
      <c r="D118" s="664" t="s">
        <v>2673</v>
      </c>
      <c r="E118" s="663" t="s">
        <v>586</v>
      </c>
      <c r="F118" s="664" t="s">
        <v>2678</v>
      </c>
      <c r="G118" s="663" t="s">
        <v>590</v>
      </c>
      <c r="H118" s="663" t="s">
        <v>974</v>
      </c>
      <c r="I118" s="663" t="s">
        <v>975</v>
      </c>
      <c r="J118" s="663" t="s">
        <v>976</v>
      </c>
      <c r="K118" s="663" t="s">
        <v>977</v>
      </c>
      <c r="L118" s="665">
        <v>84.55</v>
      </c>
      <c r="M118" s="665">
        <v>1</v>
      </c>
      <c r="N118" s="666">
        <v>84.55</v>
      </c>
    </row>
    <row r="119" spans="1:14" ht="14.4" customHeight="1" x14ac:dyDescent="0.3">
      <c r="A119" s="661" t="s">
        <v>563</v>
      </c>
      <c r="B119" s="662" t="s">
        <v>564</v>
      </c>
      <c r="C119" s="663" t="s">
        <v>569</v>
      </c>
      <c r="D119" s="664" t="s">
        <v>2673</v>
      </c>
      <c r="E119" s="663" t="s">
        <v>586</v>
      </c>
      <c r="F119" s="664" t="s">
        <v>2678</v>
      </c>
      <c r="G119" s="663" t="s">
        <v>590</v>
      </c>
      <c r="H119" s="663" t="s">
        <v>978</v>
      </c>
      <c r="I119" s="663" t="s">
        <v>979</v>
      </c>
      <c r="J119" s="663" t="s">
        <v>980</v>
      </c>
      <c r="K119" s="663" t="s">
        <v>981</v>
      </c>
      <c r="L119" s="665">
        <v>26.829316410329319</v>
      </c>
      <c r="M119" s="665">
        <v>1</v>
      </c>
      <c r="N119" s="666">
        <v>26.829316410329319</v>
      </c>
    </row>
    <row r="120" spans="1:14" ht="14.4" customHeight="1" x14ac:dyDescent="0.3">
      <c r="A120" s="661" t="s">
        <v>563</v>
      </c>
      <c r="B120" s="662" t="s">
        <v>564</v>
      </c>
      <c r="C120" s="663" t="s">
        <v>569</v>
      </c>
      <c r="D120" s="664" t="s">
        <v>2673</v>
      </c>
      <c r="E120" s="663" t="s">
        <v>586</v>
      </c>
      <c r="F120" s="664" t="s">
        <v>2678</v>
      </c>
      <c r="G120" s="663" t="s">
        <v>590</v>
      </c>
      <c r="H120" s="663" t="s">
        <v>982</v>
      </c>
      <c r="I120" s="663" t="s">
        <v>983</v>
      </c>
      <c r="J120" s="663" t="s">
        <v>984</v>
      </c>
      <c r="K120" s="663" t="s">
        <v>985</v>
      </c>
      <c r="L120" s="665">
        <v>79.099916046865133</v>
      </c>
      <c r="M120" s="665">
        <v>1</v>
      </c>
      <c r="N120" s="666">
        <v>79.099916046865133</v>
      </c>
    </row>
    <row r="121" spans="1:14" ht="14.4" customHeight="1" x14ac:dyDescent="0.3">
      <c r="A121" s="661" t="s">
        <v>563</v>
      </c>
      <c r="B121" s="662" t="s">
        <v>564</v>
      </c>
      <c r="C121" s="663" t="s">
        <v>569</v>
      </c>
      <c r="D121" s="664" t="s">
        <v>2673</v>
      </c>
      <c r="E121" s="663" t="s">
        <v>586</v>
      </c>
      <c r="F121" s="664" t="s">
        <v>2678</v>
      </c>
      <c r="G121" s="663" t="s">
        <v>590</v>
      </c>
      <c r="H121" s="663" t="s">
        <v>986</v>
      </c>
      <c r="I121" s="663" t="s">
        <v>986</v>
      </c>
      <c r="J121" s="663" t="s">
        <v>987</v>
      </c>
      <c r="K121" s="663" t="s">
        <v>988</v>
      </c>
      <c r="L121" s="665">
        <v>175.28832795755929</v>
      </c>
      <c r="M121" s="665">
        <v>1</v>
      </c>
      <c r="N121" s="666">
        <v>175.28832795755929</v>
      </c>
    </row>
    <row r="122" spans="1:14" ht="14.4" customHeight="1" x14ac:dyDescent="0.3">
      <c r="A122" s="661" t="s">
        <v>563</v>
      </c>
      <c r="B122" s="662" t="s">
        <v>564</v>
      </c>
      <c r="C122" s="663" t="s">
        <v>569</v>
      </c>
      <c r="D122" s="664" t="s">
        <v>2673</v>
      </c>
      <c r="E122" s="663" t="s">
        <v>586</v>
      </c>
      <c r="F122" s="664" t="s">
        <v>2678</v>
      </c>
      <c r="G122" s="663" t="s">
        <v>590</v>
      </c>
      <c r="H122" s="663" t="s">
        <v>989</v>
      </c>
      <c r="I122" s="663" t="s">
        <v>215</v>
      </c>
      <c r="J122" s="663" t="s">
        <v>990</v>
      </c>
      <c r="K122" s="663"/>
      <c r="L122" s="665">
        <v>119.22996101492268</v>
      </c>
      <c r="M122" s="665">
        <v>2</v>
      </c>
      <c r="N122" s="666">
        <v>238.45992202984536</v>
      </c>
    </row>
    <row r="123" spans="1:14" ht="14.4" customHeight="1" x14ac:dyDescent="0.3">
      <c r="A123" s="661" t="s">
        <v>563</v>
      </c>
      <c r="B123" s="662" t="s">
        <v>564</v>
      </c>
      <c r="C123" s="663" t="s">
        <v>569</v>
      </c>
      <c r="D123" s="664" t="s">
        <v>2673</v>
      </c>
      <c r="E123" s="663" t="s">
        <v>586</v>
      </c>
      <c r="F123" s="664" t="s">
        <v>2678</v>
      </c>
      <c r="G123" s="663" t="s">
        <v>590</v>
      </c>
      <c r="H123" s="663" t="s">
        <v>991</v>
      </c>
      <c r="I123" s="663" t="s">
        <v>991</v>
      </c>
      <c r="J123" s="663" t="s">
        <v>992</v>
      </c>
      <c r="K123" s="663" t="s">
        <v>860</v>
      </c>
      <c r="L123" s="665">
        <v>57.365000000000009</v>
      </c>
      <c r="M123" s="665">
        <v>2</v>
      </c>
      <c r="N123" s="666">
        <v>114.73000000000002</v>
      </c>
    </row>
    <row r="124" spans="1:14" ht="14.4" customHeight="1" x14ac:dyDescent="0.3">
      <c r="A124" s="661" t="s">
        <v>563</v>
      </c>
      <c r="B124" s="662" t="s">
        <v>564</v>
      </c>
      <c r="C124" s="663" t="s">
        <v>569</v>
      </c>
      <c r="D124" s="664" t="s">
        <v>2673</v>
      </c>
      <c r="E124" s="663" t="s">
        <v>586</v>
      </c>
      <c r="F124" s="664" t="s">
        <v>2678</v>
      </c>
      <c r="G124" s="663" t="s">
        <v>590</v>
      </c>
      <c r="H124" s="663" t="s">
        <v>993</v>
      </c>
      <c r="I124" s="663" t="s">
        <v>993</v>
      </c>
      <c r="J124" s="663" t="s">
        <v>994</v>
      </c>
      <c r="K124" s="663" t="s">
        <v>995</v>
      </c>
      <c r="L124" s="665">
        <v>396</v>
      </c>
      <c r="M124" s="665">
        <v>1</v>
      </c>
      <c r="N124" s="666">
        <v>396</v>
      </c>
    </row>
    <row r="125" spans="1:14" ht="14.4" customHeight="1" x14ac:dyDescent="0.3">
      <c r="A125" s="661" t="s">
        <v>563</v>
      </c>
      <c r="B125" s="662" t="s">
        <v>564</v>
      </c>
      <c r="C125" s="663" t="s">
        <v>569</v>
      </c>
      <c r="D125" s="664" t="s">
        <v>2673</v>
      </c>
      <c r="E125" s="663" t="s">
        <v>586</v>
      </c>
      <c r="F125" s="664" t="s">
        <v>2678</v>
      </c>
      <c r="G125" s="663" t="s">
        <v>590</v>
      </c>
      <c r="H125" s="663" t="s">
        <v>996</v>
      </c>
      <c r="I125" s="663" t="s">
        <v>996</v>
      </c>
      <c r="J125" s="663" t="s">
        <v>997</v>
      </c>
      <c r="K125" s="663" t="s">
        <v>998</v>
      </c>
      <c r="L125" s="665">
        <v>96.098676126188167</v>
      </c>
      <c r="M125" s="665">
        <v>1</v>
      </c>
      <c r="N125" s="666">
        <v>96.098676126188167</v>
      </c>
    </row>
    <row r="126" spans="1:14" ht="14.4" customHeight="1" x14ac:dyDescent="0.3">
      <c r="A126" s="661" t="s">
        <v>563</v>
      </c>
      <c r="B126" s="662" t="s">
        <v>564</v>
      </c>
      <c r="C126" s="663" t="s">
        <v>569</v>
      </c>
      <c r="D126" s="664" t="s">
        <v>2673</v>
      </c>
      <c r="E126" s="663" t="s">
        <v>586</v>
      </c>
      <c r="F126" s="664" t="s">
        <v>2678</v>
      </c>
      <c r="G126" s="663" t="s">
        <v>590</v>
      </c>
      <c r="H126" s="663" t="s">
        <v>999</v>
      </c>
      <c r="I126" s="663" t="s">
        <v>999</v>
      </c>
      <c r="J126" s="663" t="s">
        <v>627</v>
      </c>
      <c r="K126" s="663" t="s">
        <v>1000</v>
      </c>
      <c r="L126" s="665">
        <v>58.328347885332732</v>
      </c>
      <c r="M126" s="665">
        <v>14</v>
      </c>
      <c r="N126" s="666">
        <v>816.59687039465825</v>
      </c>
    </row>
    <row r="127" spans="1:14" ht="14.4" customHeight="1" x14ac:dyDescent="0.3">
      <c r="A127" s="661" t="s">
        <v>563</v>
      </c>
      <c r="B127" s="662" t="s">
        <v>564</v>
      </c>
      <c r="C127" s="663" t="s">
        <v>569</v>
      </c>
      <c r="D127" s="664" t="s">
        <v>2673</v>
      </c>
      <c r="E127" s="663" t="s">
        <v>586</v>
      </c>
      <c r="F127" s="664" t="s">
        <v>2678</v>
      </c>
      <c r="G127" s="663" t="s">
        <v>590</v>
      </c>
      <c r="H127" s="663" t="s">
        <v>1001</v>
      </c>
      <c r="I127" s="663" t="s">
        <v>1001</v>
      </c>
      <c r="J127" s="663" t="s">
        <v>754</v>
      </c>
      <c r="K127" s="663" t="s">
        <v>1002</v>
      </c>
      <c r="L127" s="665">
        <v>124.28000000000002</v>
      </c>
      <c r="M127" s="665">
        <v>3</v>
      </c>
      <c r="N127" s="666">
        <v>372.84000000000003</v>
      </c>
    </row>
    <row r="128" spans="1:14" ht="14.4" customHeight="1" x14ac:dyDescent="0.3">
      <c r="A128" s="661" t="s">
        <v>563</v>
      </c>
      <c r="B128" s="662" t="s">
        <v>564</v>
      </c>
      <c r="C128" s="663" t="s">
        <v>569</v>
      </c>
      <c r="D128" s="664" t="s">
        <v>2673</v>
      </c>
      <c r="E128" s="663" t="s">
        <v>586</v>
      </c>
      <c r="F128" s="664" t="s">
        <v>2678</v>
      </c>
      <c r="G128" s="663" t="s">
        <v>590</v>
      </c>
      <c r="H128" s="663" t="s">
        <v>1003</v>
      </c>
      <c r="I128" s="663" t="s">
        <v>1003</v>
      </c>
      <c r="J128" s="663" t="s">
        <v>786</v>
      </c>
      <c r="K128" s="663" t="s">
        <v>1004</v>
      </c>
      <c r="L128" s="665">
        <v>75.029917894342887</v>
      </c>
      <c r="M128" s="665">
        <v>5</v>
      </c>
      <c r="N128" s="666">
        <v>375.14958947171442</v>
      </c>
    </row>
    <row r="129" spans="1:14" ht="14.4" customHeight="1" x14ac:dyDescent="0.3">
      <c r="A129" s="661" t="s">
        <v>563</v>
      </c>
      <c r="B129" s="662" t="s">
        <v>564</v>
      </c>
      <c r="C129" s="663" t="s">
        <v>569</v>
      </c>
      <c r="D129" s="664" t="s">
        <v>2673</v>
      </c>
      <c r="E129" s="663" t="s">
        <v>586</v>
      </c>
      <c r="F129" s="664" t="s">
        <v>2678</v>
      </c>
      <c r="G129" s="663" t="s">
        <v>590</v>
      </c>
      <c r="H129" s="663" t="s">
        <v>1005</v>
      </c>
      <c r="I129" s="663" t="s">
        <v>1005</v>
      </c>
      <c r="J129" s="663" t="s">
        <v>1006</v>
      </c>
      <c r="K129" s="663" t="s">
        <v>1007</v>
      </c>
      <c r="L129" s="665">
        <v>194.33272400405156</v>
      </c>
      <c r="M129" s="665">
        <v>2</v>
      </c>
      <c r="N129" s="666">
        <v>388.66544800810311</v>
      </c>
    </row>
    <row r="130" spans="1:14" ht="14.4" customHeight="1" x14ac:dyDescent="0.3">
      <c r="A130" s="661" t="s">
        <v>563</v>
      </c>
      <c r="B130" s="662" t="s">
        <v>564</v>
      </c>
      <c r="C130" s="663" t="s">
        <v>569</v>
      </c>
      <c r="D130" s="664" t="s">
        <v>2673</v>
      </c>
      <c r="E130" s="663" t="s">
        <v>586</v>
      </c>
      <c r="F130" s="664" t="s">
        <v>2678</v>
      </c>
      <c r="G130" s="663" t="s">
        <v>590</v>
      </c>
      <c r="H130" s="663" t="s">
        <v>1008</v>
      </c>
      <c r="I130" s="663" t="s">
        <v>215</v>
      </c>
      <c r="J130" s="663" t="s">
        <v>1009</v>
      </c>
      <c r="K130" s="663" t="s">
        <v>1010</v>
      </c>
      <c r="L130" s="665">
        <v>44.063316585298345</v>
      </c>
      <c r="M130" s="665">
        <v>1</v>
      </c>
      <c r="N130" s="666">
        <v>44.063316585298345</v>
      </c>
    </row>
    <row r="131" spans="1:14" ht="14.4" customHeight="1" x14ac:dyDescent="0.3">
      <c r="A131" s="661" t="s">
        <v>563</v>
      </c>
      <c r="B131" s="662" t="s">
        <v>564</v>
      </c>
      <c r="C131" s="663" t="s">
        <v>569</v>
      </c>
      <c r="D131" s="664" t="s">
        <v>2673</v>
      </c>
      <c r="E131" s="663" t="s">
        <v>586</v>
      </c>
      <c r="F131" s="664" t="s">
        <v>2678</v>
      </c>
      <c r="G131" s="663" t="s">
        <v>590</v>
      </c>
      <c r="H131" s="663" t="s">
        <v>1011</v>
      </c>
      <c r="I131" s="663" t="s">
        <v>1011</v>
      </c>
      <c r="J131" s="663" t="s">
        <v>1012</v>
      </c>
      <c r="K131" s="663" t="s">
        <v>1013</v>
      </c>
      <c r="L131" s="665">
        <v>1.07</v>
      </c>
      <c r="M131" s="665">
        <v>60</v>
      </c>
      <c r="N131" s="666">
        <v>64.2</v>
      </c>
    </row>
    <row r="132" spans="1:14" ht="14.4" customHeight="1" x14ac:dyDescent="0.3">
      <c r="A132" s="661" t="s">
        <v>563</v>
      </c>
      <c r="B132" s="662" t="s">
        <v>564</v>
      </c>
      <c r="C132" s="663" t="s">
        <v>569</v>
      </c>
      <c r="D132" s="664" t="s">
        <v>2673</v>
      </c>
      <c r="E132" s="663" t="s">
        <v>586</v>
      </c>
      <c r="F132" s="664" t="s">
        <v>2678</v>
      </c>
      <c r="G132" s="663" t="s">
        <v>590</v>
      </c>
      <c r="H132" s="663" t="s">
        <v>1014</v>
      </c>
      <c r="I132" s="663" t="s">
        <v>1014</v>
      </c>
      <c r="J132" s="663" t="s">
        <v>1015</v>
      </c>
      <c r="K132" s="663" t="s">
        <v>1016</v>
      </c>
      <c r="L132" s="665">
        <v>72.179286143320454</v>
      </c>
      <c r="M132" s="665">
        <v>1</v>
      </c>
      <c r="N132" s="666">
        <v>72.179286143320454</v>
      </c>
    </row>
    <row r="133" spans="1:14" ht="14.4" customHeight="1" x14ac:dyDescent="0.3">
      <c r="A133" s="661" t="s">
        <v>563</v>
      </c>
      <c r="B133" s="662" t="s">
        <v>564</v>
      </c>
      <c r="C133" s="663" t="s">
        <v>569</v>
      </c>
      <c r="D133" s="664" t="s">
        <v>2673</v>
      </c>
      <c r="E133" s="663" t="s">
        <v>586</v>
      </c>
      <c r="F133" s="664" t="s">
        <v>2678</v>
      </c>
      <c r="G133" s="663" t="s">
        <v>1017</v>
      </c>
      <c r="H133" s="663" t="s">
        <v>1018</v>
      </c>
      <c r="I133" s="663" t="s">
        <v>1018</v>
      </c>
      <c r="J133" s="663" t="s">
        <v>588</v>
      </c>
      <c r="K133" s="663" t="s">
        <v>1019</v>
      </c>
      <c r="L133" s="665">
        <v>108.58565699239306</v>
      </c>
      <c r="M133" s="665">
        <v>12</v>
      </c>
      <c r="N133" s="666">
        <v>1303.0278839087166</v>
      </c>
    </row>
    <row r="134" spans="1:14" ht="14.4" customHeight="1" x14ac:dyDescent="0.3">
      <c r="A134" s="661" t="s">
        <v>563</v>
      </c>
      <c r="B134" s="662" t="s">
        <v>564</v>
      </c>
      <c r="C134" s="663" t="s">
        <v>569</v>
      </c>
      <c r="D134" s="664" t="s">
        <v>2673</v>
      </c>
      <c r="E134" s="663" t="s">
        <v>586</v>
      </c>
      <c r="F134" s="664" t="s">
        <v>2678</v>
      </c>
      <c r="G134" s="663" t="s">
        <v>1017</v>
      </c>
      <c r="H134" s="663" t="s">
        <v>1020</v>
      </c>
      <c r="I134" s="663" t="s">
        <v>1021</v>
      </c>
      <c r="J134" s="663" t="s">
        <v>1022</v>
      </c>
      <c r="K134" s="663" t="s">
        <v>1023</v>
      </c>
      <c r="L134" s="665">
        <v>34.774999999999999</v>
      </c>
      <c r="M134" s="665">
        <v>14</v>
      </c>
      <c r="N134" s="666">
        <v>486.85</v>
      </c>
    </row>
    <row r="135" spans="1:14" ht="14.4" customHeight="1" x14ac:dyDescent="0.3">
      <c r="A135" s="661" t="s">
        <v>563</v>
      </c>
      <c r="B135" s="662" t="s">
        <v>564</v>
      </c>
      <c r="C135" s="663" t="s">
        <v>569</v>
      </c>
      <c r="D135" s="664" t="s">
        <v>2673</v>
      </c>
      <c r="E135" s="663" t="s">
        <v>586</v>
      </c>
      <c r="F135" s="664" t="s">
        <v>2678</v>
      </c>
      <c r="G135" s="663" t="s">
        <v>1017</v>
      </c>
      <c r="H135" s="663" t="s">
        <v>1024</v>
      </c>
      <c r="I135" s="663" t="s">
        <v>1025</v>
      </c>
      <c r="J135" s="663" t="s">
        <v>1026</v>
      </c>
      <c r="K135" s="663" t="s">
        <v>1027</v>
      </c>
      <c r="L135" s="665">
        <v>105.05999999999996</v>
      </c>
      <c r="M135" s="665">
        <v>1</v>
      </c>
      <c r="N135" s="666">
        <v>105.05999999999996</v>
      </c>
    </row>
    <row r="136" spans="1:14" ht="14.4" customHeight="1" x14ac:dyDescent="0.3">
      <c r="A136" s="661" t="s">
        <v>563</v>
      </c>
      <c r="B136" s="662" t="s">
        <v>564</v>
      </c>
      <c r="C136" s="663" t="s">
        <v>569</v>
      </c>
      <c r="D136" s="664" t="s">
        <v>2673</v>
      </c>
      <c r="E136" s="663" t="s">
        <v>586</v>
      </c>
      <c r="F136" s="664" t="s">
        <v>2678</v>
      </c>
      <c r="G136" s="663" t="s">
        <v>1017</v>
      </c>
      <c r="H136" s="663" t="s">
        <v>1028</v>
      </c>
      <c r="I136" s="663" t="s">
        <v>1029</v>
      </c>
      <c r="J136" s="663" t="s">
        <v>1030</v>
      </c>
      <c r="K136" s="663" t="s">
        <v>1031</v>
      </c>
      <c r="L136" s="665">
        <v>58.260000000000005</v>
      </c>
      <c r="M136" s="665">
        <v>1</v>
      </c>
      <c r="N136" s="666">
        <v>58.260000000000005</v>
      </c>
    </row>
    <row r="137" spans="1:14" ht="14.4" customHeight="1" x14ac:dyDescent="0.3">
      <c r="A137" s="661" t="s">
        <v>563</v>
      </c>
      <c r="B137" s="662" t="s">
        <v>564</v>
      </c>
      <c r="C137" s="663" t="s">
        <v>569</v>
      </c>
      <c r="D137" s="664" t="s">
        <v>2673</v>
      </c>
      <c r="E137" s="663" t="s">
        <v>586</v>
      </c>
      <c r="F137" s="664" t="s">
        <v>2678</v>
      </c>
      <c r="G137" s="663" t="s">
        <v>1017</v>
      </c>
      <c r="H137" s="663" t="s">
        <v>1032</v>
      </c>
      <c r="I137" s="663" t="s">
        <v>1033</v>
      </c>
      <c r="J137" s="663" t="s">
        <v>1034</v>
      </c>
      <c r="K137" s="663" t="s">
        <v>1035</v>
      </c>
      <c r="L137" s="665">
        <v>54.569702806561217</v>
      </c>
      <c r="M137" s="665">
        <v>1</v>
      </c>
      <c r="N137" s="666">
        <v>54.569702806561217</v>
      </c>
    </row>
    <row r="138" spans="1:14" ht="14.4" customHeight="1" x14ac:dyDescent="0.3">
      <c r="A138" s="661" t="s">
        <v>563</v>
      </c>
      <c r="B138" s="662" t="s">
        <v>564</v>
      </c>
      <c r="C138" s="663" t="s">
        <v>569</v>
      </c>
      <c r="D138" s="664" t="s">
        <v>2673</v>
      </c>
      <c r="E138" s="663" t="s">
        <v>586</v>
      </c>
      <c r="F138" s="664" t="s">
        <v>2678</v>
      </c>
      <c r="G138" s="663" t="s">
        <v>1017</v>
      </c>
      <c r="H138" s="663" t="s">
        <v>1036</v>
      </c>
      <c r="I138" s="663" t="s">
        <v>1037</v>
      </c>
      <c r="J138" s="663" t="s">
        <v>1038</v>
      </c>
      <c r="K138" s="663" t="s">
        <v>1039</v>
      </c>
      <c r="L138" s="665">
        <v>38.693192525010325</v>
      </c>
      <c r="M138" s="665">
        <v>17</v>
      </c>
      <c r="N138" s="666">
        <v>657.78427292517551</v>
      </c>
    </row>
    <row r="139" spans="1:14" ht="14.4" customHeight="1" x14ac:dyDescent="0.3">
      <c r="A139" s="661" t="s">
        <v>563</v>
      </c>
      <c r="B139" s="662" t="s">
        <v>564</v>
      </c>
      <c r="C139" s="663" t="s">
        <v>569</v>
      </c>
      <c r="D139" s="664" t="s">
        <v>2673</v>
      </c>
      <c r="E139" s="663" t="s">
        <v>586</v>
      </c>
      <c r="F139" s="664" t="s">
        <v>2678</v>
      </c>
      <c r="G139" s="663" t="s">
        <v>1017</v>
      </c>
      <c r="H139" s="663" t="s">
        <v>1040</v>
      </c>
      <c r="I139" s="663" t="s">
        <v>1041</v>
      </c>
      <c r="J139" s="663" t="s">
        <v>1042</v>
      </c>
      <c r="K139" s="663" t="s">
        <v>1043</v>
      </c>
      <c r="L139" s="665">
        <v>56.490833132697411</v>
      </c>
      <c r="M139" s="665">
        <v>24</v>
      </c>
      <c r="N139" s="666">
        <v>1355.7799951847378</v>
      </c>
    </row>
    <row r="140" spans="1:14" ht="14.4" customHeight="1" x14ac:dyDescent="0.3">
      <c r="A140" s="661" t="s">
        <v>563</v>
      </c>
      <c r="B140" s="662" t="s">
        <v>564</v>
      </c>
      <c r="C140" s="663" t="s">
        <v>569</v>
      </c>
      <c r="D140" s="664" t="s">
        <v>2673</v>
      </c>
      <c r="E140" s="663" t="s">
        <v>586</v>
      </c>
      <c r="F140" s="664" t="s">
        <v>2678</v>
      </c>
      <c r="G140" s="663" t="s">
        <v>1017</v>
      </c>
      <c r="H140" s="663" t="s">
        <v>1044</v>
      </c>
      <c r="I140" s="663" t="s">
        <v>1045</v>
      </c>
      <c r="J140" s="663" t="s">
        <v>1046</v>
      </c>
      <c r="K140" s="663" t="s">
        <v>1047</v>
      </c>
      <c r="L140" s="665">
        <v>56.256932991621774</v>
      </c>
      <c r="M140" s="665">
        <v>7</v>
      </c>
      <c r="N140" s="666">
        <v>393.7985309413524</v>
      </c>
    </row>
    <row r="141" spans="1:14" ht="14.4" customHeight="1" x14ac:dyDescent="0.3">
      <c r="A141" s="661" t="s">
        <v>563</v>
      </c>
      <c r="B141" s="662" t="s">
        <v>564</v>
      </c>
      <c r="C141" s="663" t="s">
        <v>569</v>
      </c>
      <c r="D141" s="664" t="s">
        <v>2673</v>
      </c>
      <c r="E141" s="663" t="s">
        <v>586</v>
      </c>
      <c r="F141" s="664" t="s">
        <v>2678</v>
      </c>
      <c r="G141" s="663" t="s">
        <v>1017</v>
      </c>
      <c r="H141" s="663" t="s">
        <v>1048</v>
      </c>
      <c r="I141" s="663" t="s">
        <v>1049</v>
      </c>
      <c r="J141" s="663" t="s">
        <v>588</v>
      </c>
      <c r="K141" s="663" t="s">
        <v>1050</v>
      </c>
      <c r="L141" s="665">
        <v>35.109999750152568</v>
      </c>
      <c r="M141" s="665">
        <v>1</v>
      </c>
      <c r="N141" s="666">
        <v>35.109999750152568</v>
      </c>
    </row>
    <row r="142" spans="1:14" ht="14.4" customHeight="1" x14ac:dyDescent="0.3">
      <c r="A142" s="661" t="s">
        <v>563</v>
      </c>
      <c r="B142" s="662" t="s">
        <v>564</v>
      </c>
      <c r="C142" s="663" t="s">
        <v>569</v>
      </c>
      <c r="D142" s="664" t="s">
        <v>2673</v>
      </c>
      <c r="E142" s="663" t="s">
        <v>586</v>
      </c>
      <c r="F142" s="664" t="s">
        <v>2678</v>
      </c>
      <c r="G142" s="663" t="s">
        <v>1017</v>
      </c>
      <c r="H142" s="663" t="s">
        <v>1051</v>
      </c>
      <c r="I142" s="663" t="s">
        <v>1052</v>
      </c>
      <c r="J142" s="663" t="s">
        <v>1053</v>
      </c>
      <c r="K142" s="663" t="s">
        <v>1054</v>
      </c>
      <c r="L142" s="665">
        <v>3449.9999999999968</v>
      </c>
      <c r="M142" s="665">
        <v>1</v>
      </c>
      <c r="N142" s="666">
        <v>3449.9999999999968</v>
      </c>
    </row>
    <row r="143" spans="1:14" ht="14.4" customHeight="1" x14ac:dyDescent="0.3">
      <c r="A143" s="661" t="s">
        <v>563</v>
      </c>
      <c r="B143" s="662" t="s">
        <v>564</v>
      </c>
      <c r="C143" s="663" t="s">
        <v>569</v>
      </c>
      <c r="D143" s="664" t="s">
        <v>2673</v>
      </c>
      <c r="E143" s="663" t="s">
        <v>586</v>
      </c>
      <c r="F143" s="664" t="s">
        <v>2678</v>
      </c>
      <c r="G143" s="663" t="s">
        <v>1017</v>
      </c>
      <c r="H143" s="663" t="s">
        <v>1055</v>
      </c>
      <c r="I143" s="663" t="s">
        <v>1056</v>
      </c>
      <c r="J143" s="663" t="s">
        <v>1057</v>
      </c>
      <c r="K143" s="663" t="s">
        <v>1058</v>
      </c>
      <c r="L143" s="665">
        <v>59.040000000000013</v>
      </c>
      <c r="M143" s="665">
        <v>2</v>
      </c>
      <c r="N143" s="666">
        <v>118.08000000000003</v>
      </c>
    </row>
    <row r="144" spans="1:14" ht="14.4" customHeight="1" x14ac:dyDescent="0.3">
      <c r="A144" s="661" t="s">
        <v>563</v>
      </c>
      <c r="B144" s="662" t="s">
        <v>564</v>
      </c>
      <c r="C144" s="663" t="s">
        <v>569</v>
      </c>
      <c r="D144" s="664" t="s">
        <v>2673</v>
      </c>
      <c r="E144" s="663" t="s">
        <v>586</v>
      </c>
      <c r="F144" s="664" t="s">
        <v>2678</v>
      </c>
      <c r="G144" s="663" t="s">
        <v>1017</v>
      </c>
      <c r="H144" s="663" t="s">
        <v>1059</v>
      </c>
      <c r="I144" s="663" t="s">
        <v>1060</v>
      </c>
      <c r="J144" s="663" t="s">
        <v>1057</v>
      </c>
      <c r="K144" s="663" t="s">
        <v>1061</v>
      </c>
      <c r="L144" s="665">
        <v>117.4</v>
      </c>
      <c r="M144" s="665">
        <v>1</v>
      </c>
      <c r="N144" s="666">
        <v>117.4</v>
      </c>
    </row>
    <row r="145" spans="1:14" ht="14.4" customHeight="1" x14ac:dyDescent="0.3">
      <c r="A145" s="661" t="s">
        <v>563</v>
      </c>
      <c r="B145" s="662" t="s">
        <v>564</v>
      </c>
      <c r="C145" s="663" t="s">
        <v>569</v>
      </c>
      <c r="D145" s="664" t="s">
        <v>2673</v>
      </c>
      <c r="E145" s="663" t="s">
        <v>586</v>
      </c>
      <c r="F145" s="664" t="s">
        <v>2678</v>
      </c>
      <c r="G145" s="663" t="s">
        <v>1017</v>
      </c>
      <c r="H145" s="663" t="s">
        <v>1062</v>
      </c>
      <c r="I145" s="663" t="s">
        <v>1063</v>
      </c>
      <c r="J145" s="663" t="s">
        <v>1064</v>
      </c>
      <c r="K145" s="663" t="s">
        <v>1065</v>
      </c>
      <c r="L145" s="665">
        <v>57.81</v>
      </c>
      <c r="M145" s="665">
        <v>1</v>
      </c>
      <c r="N145" s="666">
        <v>57.81</v>
      </c>
    </row>
    <row r="146" spans="1:14" ht="14.4" customHeight="1" x14ac:dyDescent="0.3">
      <c r="A146" s="661" t="s">
        <v>563</v>
      </c>
      <c r="B146" s="662" t="s">
        <v>564</v>
      </c>
      <c r="C146" s="663" t="s">
        <v>569</v>
      </c>
      <c r="D146" s="664" t="s">
        <v>2673</v>
      </c>
      <c r="E146" s="663" t="s">
        <v>586</v>
      </c>
      <c r="F146" s="664" t="s">
        <v>2678</v>
      </c>
      <c r="G146" s="663" t="s">
        <v>1017</v>
      </c>
      <c r="H146" s="663" t="s">
        <v>1066</v>
      </c>
      <c r="I146" s="663" t="s">
        <v>1067</v>
      </c>
      <c r="J146" s="663" t="s">
        <v>1064</v>
      </c>
      <c r="K146" s="663" t="s">
        <v>1068</v>
      </c>
      <c r="L146" s="665">
        <v>56.835000000000008</v>
      </c>
      <c r="M146" s="665">
        <v>4</v>
      </c>
      <c r="N146" s="666">
        <v>227.34000000000003</v>
      </c>
    </row>
    <row r="147" spans="1:14" ht="14.4" customHeight="1" x14ac:dyDescent="0.3">
      <c r="A147" s="661" t="s">
        <v>563</v>
      </c>
      <c r="B147" s="662" t="s">
        <v>564</v>
      </c>
      <c r="C147" s="663" t="s">
        <v>569</v>
      </c>
      <c r="D147" s="664" t="s">
        <v>2673</v>
      </c>
      <c r="E147" s="663" t="s">
        <v>586</v>
      </c>
      <c r="F147" s="664" t="s">
        <v>2678</v>
      </c>
      <c r="G147" s="663" t="s">
        <v>1017</v>
      </c>
      <c r="H147" s="663" t="s">
        <v>1069</v>
      </c>
      <c r="I147" s="663" t="s">
        <v>1070</v>
      </c>
      <c r="J147" s="663" t="s">
        <v>1071</v>
      </c>
      <c r="K147" s="663" t="s">
        <v>1072</v>
      </c>
      <c r="L147" s="665">
        <v>48.829999999999984</v>
      </c>
      <c r="M147" s="665">
        <v>1</v>
      </c>
      <c r="N147" s="666">
        <v>48.829999999999984</v>
      </c>
    </row>
    <row r="148" spans="1:14" ht="14.4" customHeight="1" x14ac:dyDescent="0.3">
      <c r="A148" s="661" t="s">
        <v>563</v>
      </c>
      <c r="B148" s="662" t="s">
        <v>564</v>
      </c>
      <c r="C148" s="663" t="s">
        <v>569</v>
      </c>
      <c r="D148" s="664" t="s">
        <v>2673</v>
      </c>
      <c r="E148" s="663" t="s">
        <v>586</v>
      </c>
      <c r="F148" s="664" t="s">
        <v>2678</v>
      </c>
      <c r="G148" s="663" t="s">
        <v>1017</v>
      </c>
      <c r="H148" s="663" t="s">
        <v>1073</v>
      </c>
      <c r="I148" s="663" t="s">
        <v>1074</v>
      </c>
      <c r="J148" s="663" t="s">
        <v>1071</v>
      </c>
      <c r="K148" s="663" t="s">
        <v>1075</v>
      </c>
      <c r="L148" s="665">
        <v>68.28</v>
      </c>
      <c r="M148" s="665">
        <v>2</v>
      </c>
      <c r="N148" s="666">
        <v>136.56</v>
      </c>
    </row>
    <row r="149" spans="1:14" ht="14.4" customHeight="1" x14ac:dyDescent="0.3">
      <c r="A149" s="661" t="s">
        <v>563</v>
      </c>
      <c r="B149" s="662" t="s">
        <v>564</v>
      </c>
      <c r="C149" s="663" t="s">
        <v>569</v>
      </c>
      <c r="D149" s="664" t="s">
        <v>2673</v>
      </c>
      <c r="E149" s="663" t="s">
        <v>586</v>
      </c>
      <c r="F149" s="664" t="s">
        <v>2678</v>
      </c>
      <c r="G149" s="663" t="s">
        <v>1017</v>
      </c>
      <c r="H149" s="663" t="s">
        <v>1076</v>
      </c>
      <c r="I149" s="663" t="s">
        <v>1077</v>
      </c>
      <c r="J149" s="663" t="s">
        <v>1078</v>
      </c>
      <c r="K149" s="663" t="s">
        <v>1079</v>
      </c>
      <c r="L149" s="665">
        <v>105.33000000000004</v>
      </c>
      <c r="M149" s="665">
        <v>1</v>
      </c>
      <c r="N149" s="666">
        <v>105.33000000000004</v>
      </c>
    </row>
    <row r="150" spans="1:14" ht="14.4" customHeight="1" x14ac:dyDescent="0.3">
      <c r="A150" s="661" t="s">
        <v>563</v>
      </c>
      <c r="B150" s="662" t="s">
        <v>564</v>
      </c>
      <c r="C150" s="663" t="s">
        <v>569</v>
      </c>
      <c r="D150" s="664" t="s">
        <v>2673</v>
      </c>
      <c r="E150" s="663" t="s">
        <v>586</v>
      </c>
      <c r="F150" s="664" t="s">
        <v>2678</v>
      </c>
      <c r="G150" s="663" t="s">
        <v>1017</v>
      </c>
      <c r="H150" s="663" t="s">
        <v>1080</v>
      </c>
      <c r="I150" s="663" t="s">
        <v>1081</v>
      </c>
      <c r="J150" s="663" t="s">
        <v>1082</v>
      </c>
      <c r="K150" s="663" t="s">
        <v>1031</v>
      </c>
      <c r="L150" s="665">
        <v>118.11999999999998</v>
      </c>
      <c r="M150" s="665">
        <v>1</v>
      </c>
      <c r="N150" s="666">
        <v>118.11999999999998</v>
      </c>
    </row>
    <row r="151" spans="1:14" ht="14.4" customHeight="1" x14ac:dyDescent="0.3">
      <c r="A151" s="661" t="s">
        <v>563</v>
      </c>
      <c r="B151" s="662" t="s">
        <v>564</v>
      </c>
      <c r="C151" s="663" t="s">
        <v>569</v>
      </c>
      <c r="D151" s="664" t="s">
        <v>2673</v>
      </c>
      <c r="E151" s="663" t="s">
        <v>586</v>
      </c>
      <c r="F151" s="664" t="s">
        <v>2678</v>
      </c>
      <c r="G151" s="663" t="s">
        <v>1017</v>
      </c>
      <c r="H151" s="663" t="s">
        <v>1083</v>
      </c>
      <c r="I151" s="663" t="s">
        <v>1084</v>
      </c>
      <c r="J151" s="663" t="s">
        <v>1026</v>
      </c>
      <c r="K151" s="663" t="s">
        <v>1085</v>
      </c>
      <c r="L151" s="665">
        <v>59.578982920851466</v>
      </c>
      <c r="M151" s="665">
        <v>10</v>
      </c>
      <c r="N151" s="666">
        <v>595.78982920851467</v>
      </c>
    </row>
    <row r="152" spans="1:14" ht="14.4" customHeight="1" x14ac:dyDescent="0.3">
      <c r="A152" s="661" t="s">
        <v>563</v>
      </c>
      <c r="B152" s="662" t="s">
        <v>564</v>
      </c>
      <c r="C152" s="663" t="s">
        <v>569</v>
      </c>
      <c r="D152" s="664" t="s">
        <v>2673</v>
      </c>
      <c r="E152" s="663" t="s">
        <v>586</v>
      </c>
      <c r="F152" s="664" t="s">
        <v>2678</v>
      </c>
      <c r="G152" s="663" t="s">
        <v>1017</v>
      </c>
      <c r="H152" s="663" t="s">
        <v>1086</v>
      </c>
      <c r="I152" s="663" t="s">
        <v>1087</v>
      </c>
      <c r="J152" s="663" t="s">
        <v>1088</v>
      </c>
      <c r="K152" s="663" t="s">
        <v>1089</v>
      </c>
      <c r="L152" s="665">
        <v>49.509931840311367</v>
      </c>
      <c r="M152" s="665">
        <v>2</v>
      </c>
      <c r="N152" s="666">
        <v>99.019863680622734</v>
      </c>
    </row>
    <row r="153" spans="1:14" ht="14.4" customHeight="1" x14ac:dyDescent="0.3">
      <c r="A153" s="661" t="s">
        <v>563</v>
      </c>
      <c r="B153" s="662" t="s">
        <v>564</v>
      </c>
      <c r="C153" s="663" t="s">
        <v>569</v>
      </c>
      <c r="D153" s="664" t="s">
        <v>2673</v>
      </c>
      <c r="E153" s="663" t="s">
        <v>586</v>
      </c>
      <c r="F153" s="664" t="s">
        <v>2678</v>
      </c>
      <c r="G153" s="663" t="s">
        <v>1017</v>
      </c>
      <c r="H153" s="663" t="s">
        <v>1090</v>
      </c>
      <c r="I153" s="663" t="s">
        <v>1091</v>
      </c>
      <c r="J153" s="663" t="s">
        <v>1092</v>
      </c>
      <c r="K153" s="663" t="s">
        <v>1093</v>
      </c>
      <c r="L153" s="665">
        <v>47.780000000000022</v>
      </c>
      <c r="M153" s="665">
        <v>1</v>
      </c>
      <c r="N153" s="666">
        <v>47.780000000000022</v>
      </c>
    </row>
    <row r="154" spans="1:14" ht="14.4" customHeight="1" x14ac:dyDescent="0.3">
      <c r="A154" s="661" t="s">
        <v>563</v>
      </c>
      <c r="B154" s="662" t="s">
        <v>564</v>
      </c>
      <c r="C154" s="663" t="s">
        <v>569</v>
      </c>
      <c r="D154" s="664" t="s">
        <v>2673</v>
      </c>
      <c r="E154" s="663" t="s">
        <v>586</v>
      </c>
      <c r="F154" s="664" t="s">
        <v>2678</v>
      </c>
      <c r="G154" s="663" t="s">
        <v>1017</v>
      </c>
      <c r="H154" s="663" t="s">
        <v>1094</v>
      </c>
      <c r="I154" s="663" t="s">
        <v>1095</v>
      </c>
      <c r="J154" s="663" t="s">
        <v>1096</v>
      </c>
      <c r="K154" s="663" t="s">
        <v>1097</v>
      </c>
      <c r="L154" s="665">
        <v>67.828995765392705</v>
      </c>
      <c r="M154" s="665">
        <v>3</v>
      </c>
      <c r="N154" s="666">
        <v>203.48698729617811</v>
      </c>
    </row>
    <row r="155" spans="1:14" ht="14.4" customHeight="1" x14ac:dyDescent="0.3">
      <c r="A155" s="661" t="s">
        <v>563</v>
      </c>
      <c r="B155" s="662" t="s">
        <v>564</v>
      </c>
      <c r="C155" s="663" t="s">
        <v>569</v>
      </c>
      <c r="D155" s="664" t="s">
        <v>2673</v>
      </c>
      <c r="E155" s="663" t="s">
        <v>586</v>
      </c>
      <c r="F155" s="664" t="s">
        <v>2678</v>
      </c>
      <c r="G155" s="663" t="s">
        <v>1017</v>
      </c>
      <c r="H155" s="663" t="s">
        <v>1098</v>
      </c>
      <c r="I155" s="663" t="s">
        <v>1099</v>
      </c>
      <c r="J155" s="663" t="s">
        <v>1100</v>
      </c>
      <c r="K155" s="663" t="s">
        <v>1101</v>
      </c>
      <c r="L155" s="665">
        <v>100.65492485010506</v>
      </c>
      <c r="M155" s="665">
        <v>2</v>
      </c>
      <c r="N155" s="666">
        <v>201.30984970021012</v>
      </c>
    </row>
    <row r="156" spans="1:14" ht="14.4" customHeight="1" x14ac:dyDescent="0.3">
      <c r="A156" s="661" t="s">
        <v>563</v>
      </c>
      <c r="B156" s="662" t="s">
        <v>564</v>
      </c>
      <c r="C156" s="663" t="s">
        <v>569</v>
      </c>
      <c r="D156" s="664" t="s">
        <v>2673</v>
      </c>
      <c r="E156" s="663" t="s">
        <v>586</v>
      </c>
      <c r="F156" s="664" t="s">
        <v>2678</v>
      </c>
      <c r="G156" s="663" t="s">
        <v>1017</v>
      </c>
      <c r="H156" s="663" t="s">
        <v>1102</v>
      </c>
      <c r="I156" s="663" t="s">
        <v>1103</v>
      </c>
      <c r="J156" s="663" t="s">
        <v>1082</v>
      </c>
      <c r="K156" s="663" t="s">
        <v>1104</v>
      </c>
      <c r="L156" s="665">
        <v>335.95000000000005</v>
      </c>
      <c r="M156" s="665">
        <v>1</v>
      </c>
      <c r="N156" s="666">
        <v>335.95000000000005</v>
      </c>
    </row>
    <row r="157" spans="1:14" ht="14.4" customHeight="1" x14ac:dyDescent="0.3">
      <c r="A157" s="661" t="s">
        <v>563</v>
      </c>
      <c r="B157" s="662" t="s">
        <v>564</v>
      </c>
      <c r="C157" s="663" t="s">
        <v>569</v>
      </c>
      <c r="D157" s="664" t="s">
        <v>2673</v>
      </c>
      <c r="E157" s="663" t="s">
        <v>586</v>
      </c>
      <c r="F157" s="664" t="s">
        <v>2678</v>
      </c>
      <c r="G157" s="663" t="s">
        <v>1017</v>
      </c>
      <c r="H157" s="663" t="s">
        <v>1105</v>
      </c>
      <c r="I157" s="663" t="s">
        <v>1106</v>
      </c>
      <c r="J157" s="663" t="s">
        <v>1107</v>
      </c>
      <c r="K157" s="663" t="s">
        <v>1108</v>
      </c>
      <c r="L157" s="665">
        <v>98.95</v>
      </c>
      <c r="M157" s="665">
        <v>1</v>
      </c>
      <c r="N157" s="666">
        <v>98.95</v>
      </c>
    </row>
    <row r="158" spans="1:14" ht="14.4" customHeight="1" x14ac:dyDescent="0.3">
      <c r="A158" s="661" t="s">
        <v>563</v>
      </c>
      <c r="B158" s="662" t="s">
        <v>564</v>
      </c>
      <c r="C158" s="663" t="s">
        <v>569</v>
      </c>
      <c r="D158" s="664" t="s">
        <v>2673</v>
      </c>
      <c r="E158" s="663" t="s">
        <v>586</v>
      </c>
      <c r="F158" s="664" t="s">
        <v>2678</v>
      </c>
      <c r="G158" s="663" t="s">
        <v>1017</v>
      </c>
      <c r="H158" s="663" t="s">
        <v>1109</v>
      </c>
      <c r="I158" s="663" t="s">
        <v>1110</v>
      </c>
      <c r="J158" s="663" t="s">
        <v>1034</v>
      </c>
      <c r="K158" s="663" t="s">
        <v>1111</v>
      </c>
      <c r="L158" s="665">
        <v>98.949910910309868</v>
      </c>
      <c r="M158" s="665">
        <v>1</v>
      </c>
      <c r="N158" s="666">
        <v>98.949910910309868</v>
      </c>
    </row>
    <row r="159" spans="1:14" ht="14.4" customHeight="1" x14ac:dyDescent="0.3">
      <c r="A159" s="661" t="s">
        <v>563</v>
      </c>
      <c r="B159" s="662" t="s">
        <v>564</v>
      </c>
      <c r="C159" s="663" t="s">
        <v>569</v>
      </c>
      <c r="D159" s="664" t="s">
        <v>2673</v>
      </c>
      <c r="E159" s="663" t="s">
        <v>586</v>
      </c>
      <c r="F159" s="664" t="s">
        <v>2678</v>
      </c>
      <c r="G159" s="663" t="s">
        <v>1017</v>
      </c>
      <c r="H159" s="663" t="s">
        <v>1112</v>
      </c>
      <c r="I159" s="663" t="s">
        <v>1113</v>
      </c>
      <c r="J159" s="663" t="s">
        <v>1114</v>
      </c>
      <c r="K159" s="663" t="s">
        <v>1115</v>
      </c>
      <c r="L159" s="665">
        <v>207.57000000000014</v>
      </c>
      <c r="M159" s="665">
        <v>1</v>
      </c>
      <c r="N159" s="666">
        <v>207.57000000000014</v>
      </c>
    </row>
    <row r="160" spans="1:14" ht="14.4" customHeight="1" x14ac:dyDescent="0.3">
      <c r="A160" s="661" t="s">
        <v>563</v>
      </c>
      <c r="B160" s="662" t="s">
        <v>564</v>
      </c>
      <c r="C160" s="663" t="s">
        <v>569</v>
      </c>
      <c r="D160" s="664" t="s">
        <v>2673</v>
      </c>
      <c r="E160" s="663" t="s">
        <v>586</v>
      </c>
      <c r="F160" s="664" t="s">
        <v>2678</v>
      </c>
      <c r="G160" s="663" t="s">
        <v>1017</v>
      </c>
      <c r="H160" s="663" t="s">
        <v>1116</v>
      </c>
      <c r="I160" s="663" t="s">
        <v>1117</v>
      </c>
      <c r="J160" s="663" t="s">
        <v>1118</v>
      </c>
      <c r="K160" s="663" t="s">
        <v>1119</v>
      </c>
      <c r="L160" s="665">
        <v>97.417644042998262</v>
      </c>
      <c r="M160" s="665">
        <v>1</v>
      </c>
      <c r="N160" s="666">
        <v>97.417644042998262</v>
      </c>
    </row>
    <row r="161" spans="1:14" ht="14.4" customHeight="1" x14ac:dyDescent="0.3">
      <c r="A161" s="661" t="s">
        <v>563</v>
      </c>
      <c r="B161" s="662" t="s">
        <v>564</v>
      </c>
      <c r="C161" s="663" t="s">
        <v>569</v>
      </c>
      <c r="D161" s="664" t="s">
        <v>2673</v>
      </c>
      <c r="E161" s="663" t="s">
        <v>586</v>
      </c>
      <c r="F161" s="664" t="s">
        <v>2678</v>
      </c>
      <c r="G161" s="663" t="s">
        <v>1017</v>
      </c>
      <c r="H161" s="663" t="s">
        <v>1120</v>
      </c>
      <c r="I161" s="663" t="s">
        <v>1120</v>
      </c>
      <c r="J161" s="663" t="s">
        <v>1121</v>
      </c>
      <c r="K161" s="663" t="s">
        <v>1122</v>
      </c>
      <c r="L161" s="665">
        <v>91.528892369758907</v>
      </c>
      <c r="M161" s="665">
        <v>1</v>
      </c>
      <c r="N161" s="666">
        <v>91.528892369758907</v>
      </c>
    </row>
    <row r="162" spans="1:14" ht="14.4" customHeight="1" x14ac:dyDescent="0.3">
      <c r="A162" s="661" t="s">
        <v>563</v>
      </c>
      <c r="B162" s="662" t="s">
        <v>564</v>
      </c>
      <c r="C162" s="663" t="s">
        <v>569</v>
      </c>
      <c r="D162" s="664" t="s">
        <v>2673</v>
      </c>
      <c r="E162" s="663" t="s">
        <v>586</v>
      </c>
      <c r="F162" s="664" t="s">
        <v>2678</v>
      </c>
      <c r="G162" s="663" t="s">
        <v>1017</v>
      </c>
      <c r="H162" s="663" t="s">
        <v>1123</v>
      </c>
      <c r="I162" s="663" t="s">
        <v>1123</v>
      </c>
      <c r="J162" s="663" t="s">
        <v>1124</v>
      </c>
      <c r="K162" s="663" t="s">
        <v>1125</v>
      </c>
      <c r="L162" s="665">
        <v>57.695000000000007</v>
      </c>
      <c r="M162" s="665">
        <v>1</v>
      </c>
      <c r="N162" s="666">
        <v>57.695000000000007</v>
      </c>
    </row>
    <row r="163" spans="1:14" ht="14.4" customHeight="1" x14ac:dyDescent="0.3">
      <c r="A163" s="661" t="s">
        <v>563</v>
      </c>
      <c r="B163" s="662" t="s">
        <v>564</v>
      </c>
      <c r="C163" s="663" t="s">
        <v>569</v>
      </c>
      <c r="D163" s="664" t="s">
        <v>2673</v>
      </c>
      <c r="E163" s="663" t="s">
        <v>586</v>
      </c>
      <c r="F163" s="664" t="s">
        <v>2678</v>
      </c>
      <c r="G163" s="663" t="s">
        <v>1017</v>
      </c>
      <c r="H163" s="663" t="s">
        <v>1126</v>
      </c>
      <c r="I163" s="663" t="s">
        <v>1126</v>
      </c>
      <c r="J163" s="663" t="s">
        <v>1096</v>
      </c>
      <c r="K163" s="663" t="s">
        <v>1097</v>
      </c>
      <c r="L163" s="665">
        <v>67.829999999999984</v>
      </c>
      <c r="M163" s="665">
        <v>9</v>
      </c>
      <c r="N163" s="666">
        <v>610.46999999999991</v>
      </c>
    </row>
    <row r="164" spans="1:14" ht="14.4" customHeight="1" x14ac:dyDescent="0.3">
      <c r="A164" s="661" t="s">
        <v>563</v>
      </c>
      <c r="B164" s="662" t="s">
        <v>564</v>
      </c>
      <c r="C164" s="663" t="s">
        <v>569</v>
      </c>
      <c r="D164" s="664" t="s">
        <v>2673</v>
      </c>
      <c r="E164" s="663" t="s">
        <v>1127</v>
      </c>
      <c r="F164" s="664" t="s">
        <v>2679</v>
      </c>
      <c r="G164" s="663"/>
      <c r="H164" s="663" t="s">
        <v>1128</v>
      </c>
      <c r="I164" s="663" t="s">
        <v>1129</v>
      </c>
      <c r="J164" s="663" t="s">
        <v>1130</v>
      </c>
      <c r="K164" s="663" t="s">
        <v>1131</v>
      </c>
      <c r="L164" s="665">
        <v>84.948669472442589</v>
      </c>
      <c r="M164" s="665">
        <v>37</v>
      </c>
      <c r="N164" s="666">
        <v>3143.100770480376</v>
      </c>
    </row>
    <row r="165" spans="1:14" ht="14.4" customHeight="1" x14ac:dyDescent="0.3">
      <c r="A165" s="661" t="s">
        <v>563</v>
      </c>
      <c r="B165" s="662" t="s">
        <v>564</v>
      </c>
      <c r="C165" s="663" t="s">
        <v>569</v>
      </c>
      <c r="D165" s="664" t="s">
        <v>2673</v>
      </c>
      <c r="E165" s="663" t="s">
        <v>1127</v>
      </c>
      <c r="F165" s="664" t="s">
        <v>2679</v>
      </c>
      <c r="G165" s="663" t="s">
        <v>590</v>
      </c>
      <c r="H165" s="663" t="s">
        <v>1132</v>
      </c>
      <c r="I165" s="663" t="s">
        <v>1133</v>
      </c>
      <c r="J165" s="663" t="s">
        <v>1134</v>
      </c>
      <c r="K165" s="663" t="s">
        <v>1135</v>
      </c>
      <c r="L165" s="665">
        <v>40.214406160363666</v>
      </c>
      <c r="M165" s="665">
        <v>13</v>
      </c>
      <c r="N165" s="666">
        <v>522.78728008472763</v>
      </c>
    </row>
    <row r="166" spans="1:14" ht="14.4" customHeight="1" x14ac:dyDescent="0.3">
      <c r="A166" s="661" t="s">
        <v>563</v>
      </c>
      <c r="B166" s="662" t="s">
        <v>564</v>
      </c>
      <c r="C166" s="663" t="s">
        <v>569</v>
      </c>
      <c r="D166" s="664" t="s">
        <v>2673</v>
      </c>
      <c r="E166" s="663" t="s">
        <v>1127</v>
      </c>
      <c r="F166" s="664" t="s">
        <v>2679</v>
      </c>
      <c r="G166" s="663" t="s">
        <v>590</v>
      </c>
      <c r="H166" s="663" t="s">
        <v>1136</v>
      </c>
      <c r="I166" s="663" t="s">
        <v>1137</v>
      </c>
      <c r="J166" s="663" t="s">
        <v>1138</v>
      </c>
      <c r="K166" s="663" t="s">
        <v>628</v>
      </c>
      <c r="L166" s="665">
        <v>67.976666666666659</v>
      </c>
      <c r="M166" s="665">
        <v>3</v>
      </c>
      <c r="N166" s="666">
        <v>203.92999999999998</v>
      </c>
    </row>
    <row r="167" spans="1:14" ht="14.4" customHeight="1" x14ac:dyDescent="0.3">
      <c r="A167" s="661" t="s">
        <v>563</v>
      </c>
      <c r="B167" s="662" t="s">
        <v>564</v>
      </c>
      <c r="C167" s="663" t="s">
        <v>569</v>
      </c>
      <c r="D167" s="664" t="s">
        <v>2673</v>
      </c>
      <c r="E167" s="663" t="s">
        <v>1127</v>
      </c>
      <c r="F167" s="664" t="s">
        <v>2679</v>
      </c>
      <c r="G167" s="663" t="s">
        <v>590</v>
      </c>
      <c r="H167" s="663" t="s">
        <v>1139</v>
      </c>
      <c r="I167" s="663" t="s">
        <v>1140</v>
      </c>
      <c r="J167" s="663" t="s">
        <v>1015</v>
      </c>
      <c r="K167" s="663" t="s">
        <v>1141</v>
      </c>
      <c r="L167" s="665">
        <v>51.484782699413515</v>
      </c>
      <c r="M167" s="665">
        <v>4</v>
      </c>
      <c r="N167" s="666">
        <v>205.93913079765406</v>
      </c>
    </row>
    <row r="168" spans="1:14" ht="14.4" customHeight="1" x14ac:dyDescent="0.3">
      <c r="A168" s="661" t="s">
        <v>563</v>
      </c>
      <c r="B168" s="662" t="s">
        <v>564</v>
      </c>
      <c r="C168" s="663" t="s">
        <v>569</v>
      </c>
      <c r="D168" s="664" t="s">
        <v>2673</v>
      </c>
      <c r="E168" s="663" t="s">
        <v>1127</v>
      </c>
      <c r="F168" s="664" t="s">
        <v>2679</v>
      </c>
      <c r="G168" s="663" t="s">
        <v>590</v>
      </c>
      <c r="H168" s="663" t="s">
        <v>1142</v>
      </c>
      <c r="I168" s="663" t="s">
        <v>1143</v>
      </c>
      <c r="J168" s="663" t="s">
        <v>1144</v>
      </c>
      <c r="K168" s="663" t="s">
        <v>1141</v>
      </c>
      <c r="L168" s="665">
        <v>33.409956641484719</v>
      </c>
      <c r="M168" s="665">
        <v>2</v>
      </c>
      <c r="N168" s="666">
        <v>66.819913282969438</v>
      </c>
    </row>
    <row r="169" spans="1:14" ht="14.4" customHeight="1" x14ac:dyDescent="0.3">
      <c r="A169" s="661" t="s">
        <v>563</v>
      </c>
      <c r="B169" s="662" t="s">
        <v>564</v>
      </c>
      <c r="C169" s="663" t="s">
        <v>569</v>
      </c>
      <c r="D169" s="664" t="s">
        <v>2673</v>
      </c>
      <c r="E169" s="663" t="s">
        <v>1127</v>
      </c>
      <c r="F169" s="664" t="s">
        <v>2679</v>
      </c>
      <c r="G169" s="663" t="s">
        <v>590</v>
      </c>
      <c r="H169" s="663" t="s">
        <v>1145</v>
      </c>
      <c r="I169" s="663" t="s">
        <v>1146</v>
      </c>
      <c r="J169" s="663" t="s">
        <v>1147</v>
      </c>
      <c r="K169" s="663" t="s">
        <v>1148</v>
      </c>
      <c r="L169" s="665">
        <v>127.95000312844104</v>
      </c>
      <c r="M169" s="665">
        <v>2</v>
      </c>
      <c r="N169" s="666">
        <v>255.90000625688208</v>
      </c>
    </row>
    <row r="170" spans="1:14" ht="14.4" customHeight="1" x14ac:dyDescent="0.3">
      <c r="A170" s="661" t="s">
        <v>563</v>
      </c>
      <c r="B170" s="662" t="s">
        <v>564</v>
      </c>
      <c r="C170" s="663" t="s">
        <v>569</v>
      </c>
      <c r="D170" s="664" t="s">
        <v>2673</v>
      </c>
      <c r="E170" s="663" t="s">
        <v>1127</v>
      </c>
      <c r="F170" s="664" t="s">
        <v>2679</v>
      </c>
      <c r="G170" s="663" t="s">
        <v>590</v>
      </c>
      <c r="H170" s="663" t="s">
        <v>1149</v>
      </c>
      <c r="I170" s="663" t="s">
        <v>1150</v>
      </c>
      <c r="J170" s="663" t="s">
        <v>1151</v>
      </c>
      <c r="K170" s="663" t="s">
        <v>1148</v>
      </c>
      <c r="L170" s="665">
        <v>54.879333333333342</v>
      </c>
      <c r="M170" s="665">
        <v>3</v>
      </c>
      <c r="N170" s="666">
        <v>164.63800000000003</v>
      </c>
    </row>
    <row r="171" spans="1:14" ht="14.4" customHeight="1" x14ac:dyDescent="0.3">
      <c r="A171" s="661" t="s">
        <v>563</v>
      </c>
      <c r="B171" s="662" t="s">
        <v>564</v>
      </c>
      <c r="C171" s="663" t="s">
        <v>569</v>
      </c>
      <c r="D171" s="664" t="s">
        <v>2673</v>
      </c>
      <c r="E171" s="663" t="s">
        <v>1127</v>
      </c>
      <c r="F171" s="664" t="s">
        <v>2679</v>
      </c>
      <c r="G171" s="663" t="s">
        <v>590</v>
      </c>
      <c r="H171" s="663" t="s">
        <v>1152</v>
      </c>
      <c r="I171" s="663" t="s">
        <v>1153</v>
      </c>
      <c r="J171" s="663" t="s">
        <v>1154</v>
      </c>
      <c r="K171" s="663" t="s">
        <v>1155</v>
      </c>
      <c r="L171" s="665">
        <v>385.40950400547973</v>
      </c>
      <c r="M171" s="665">
        <v>1</v>
      </c>
      <c r="N171" s="666">
        <v>385.40950400547973</v>
      </c>
    </row>
    <row r="172" spans="1:14" ht="14.4" customHeight="1" x14ac:dyDescent="0.3">
      <c r="A172" s="661" t="s">
        <v>563</v>
      </c>
      <c r="B172" s="662" t="s">
        <v>564</v>
      </c>
      <c r="C172" s="663" t="s">
        <v>569</v>
      </c>
      <c r="D172" s="664" t="s">
        <v>2673</v>
      </c>
      <c r="E172" s="663" t="s">
        <v>1127</v>
      </c>
      <c r="F172" s="664" t="s">
        <v>2679</v>
      </c>
      <c r="G172" s="663" t="s">
        <v>590</v>
      </c>
      <c r="H172" s="663" t="s">
        <v>1156</v>
      </c>
      <c r="I172" s="663" t="s">
        <v>1157</v>
      </c>
      <c r="J172" s="663" t="s">
        <v>1158</v>
      </c>
      <c r="K172" s="663" t="s">
        <v>1159</v>
      </c>
      <c r="L172" s="665">
        <v>99.88</v>
      </c>
      <c r="M172" s="665">
        <v>3</v>
      </c>
      <c r="N172" s="666">
        <v>299.64</v>
      </c>
    </row>
    <row r="173" spans="1:14" ht="14.4" customHeight="1" x14ac:dyDescent="0.3">
      <c r="A173" s="661" t="s">
        <v>563</v>
      </c>
      <c r="B173" s="662" t="s">
        <v>564</v>
      </c>
      <c r="C173" s="663" t="s">
        <v>569</v>
      </c>
      <c r="D173" s="664" t="s">
        <v>2673</v>
      </c>
      <c r="E173" s="663" t="s">
        <v>1127</v>
      </c>
      <c r="F173" s="664" t="s">
        <v>2679</v>
      </c>
      <c r="G173" s="663" t="s">
        <v>590</v>
      </c>
      <c r="H173" s="663" t="s">
        <v>1160</v>
      </c>
      <c r="I173" s="663" t="s">
        <v>1161</v>
      </c>
      <c r="J173" s="663" t="s">
        <v>1162</v>
      </c>
      <c r="K173" s="663" t="s">
        <v>1163</v>
      </c>
      <c r="L173" s="665">
        <v>63.92000000000003</v>
      </c>
      <c r="M173" s="665">
        <v>1</v>
      </c>
      <c r="N173" s="666">
        <v>63.92000000000003</v>
      </c>
    </row>
    <row r="174" spans="1:14" ht="14.4" customHeight="1" x14ac:dyDescent="0.3">
      <c r="A174" s="661" t="s">
        <v>563</v>
      </c>
      <c r="B174" s="662" t="s">
        <v>564</v>
      </c>
      <c r="C174" s="663" t="s">
        <v>569</v>
      </c>
      <c r="D174" s="664" t="s">
        <v>2673</v>
      </c>
      <c r="E174" s="663" t="s">
        <v>1127</v>
      </c>
      <c r="F174" s="664" t="s">
        <v>2679</v>
      </c>
      <c r="G174" s="663" t="s">
        <v>590</v>
      </c>
      <c r="H174" s="663" t="s">
        <v>1164</v>
      </c>
      <c r="I174" s="663" t="s">
        <v>1165</v>
      </c>
      <c r="J174" s="663" t="s">
        <v>1134</v>
      </c>
      <c r="K174" s="663" t="s">
        <v>1166</v>
      </c>
      <c r="L174" s="665">
        <v>48.370000000000005</v>
      </c>
      <c r="M174" s="665">
        <v>2</v>
      </c>
      <c r="N174" s="666">
        <v>96.740000000000009</v>
      </c>
    </row>
    <row r="175" spans="1:14" ht="14.4" customHeight="1" x14ac:dyDescent="0.3">
      <c r="A175" s="661" t="s">
        <v>563</v>
      </c>
      <c r="B175" s="662" t="s">
        <v>564</v>
      </c>
      <c r="C175" s="663" t="s">
        <v>569</v>
      </c>
      <c r="D175" s="664" t="s">
        <v>2673</v>
      </c>
      <c r="E175" s="663" t="s">
        <v>1127</v>
      </c>
      <c r="F175" s="664" t="s">
        <v>2679</v>
      </c>
      <c r="G175" s="663" t="s">
        <v>590</v>
      </c>
      <c r="H175" s="663" t="s">
        <v>1167</v>
      </c>
      <c r="I175" s="663" t="s">
        <v>1168</v>
      </c>
      <c r="J175" s="663" t="s">
        <v>1134</v>
      </c>
      <c r="K175" s="663" t="s">
        <v>1169</v>
      </c>
      <c r="L175" s="665">
        <v>38.994944571335211</v>
      </c>
      <c r="M175" s="665">
        <v>2</v>
      </c>
      <c r="N175" s="666">
        <v>77.989889142670421</v>
      </c>
    </row>
    <row r="176" spans="1:14" ht="14.4" customHeight="1" x14ac:dyDescent="0.3">
      <c r="A176" s="661" t="s">
        <v>563</v>
      </c>
      <c r="B176" s="662" t="s">
        <v>564</v>
      </c>
      <c r="C176" s="663" t="s">
        <v>569</v>
      </c>
      <c r="D176" s="664" t="s">
        <v>2673</v>
      </c>
      <c r="E176" s="663" t="s">
        <v>1127</v>
      </c>
      <c r="F176" s="664" t="s">
        <v>2679</v>
      </c>
      <c r="G176" s="663" t="s">
        <v>590</v>
      </c>
      <c r="H176" s="663" t="s">
        <v>1170</v>
      </c>
      <c r="I176" s="663" t="s">
        <v>1171</v>
      </c>
      <c r="J176" s="663" t="s">
        <v>1172</v>
      </c>
      <c r="K176" s="663" t="s">
        <v>1173</v>
      </c>
      <c r="L176" s="665">
        <v>102.72</v>
      </c>
      <c r="M176" s="665">
        <v>1</v>
      </c>
      <c r="N176" s="666">
        <v>102.72</v>
      </c>
    </row>
    <row r="177" spans="1:14" ht="14.4" customHeight="1" x14ac:dyDescent="0.3">
      <c r="A177" s="661" t="s">
        <v>563</v>
      </c>
      <c r="B177" s="662" t="s">
        <v>564</v>
      </c>
      <c r="C177" s="663" t="s">
        <v>569</v>
      </c>
      <c r="D177" s="664" t="s">
        <v>2673</v>
      </c>
      <c r="E177" s="663" t="s">
        <v>1127</v>
      </c>
      <c r="F177" s="664" t="s">
        <v>2679</v>
      </c>
      <c r="G177" s="663" t="s">
        <v>590</v>
      </c>
      <c r="H177" s="663" t="s">
        <v>1174</v>
      </c>
      <c r="I177" s="663" t="s">
        <v>1175</v>
      </c>
      <c r="J177" s="663" t="s">
        <v>1176</v>
      </c>
      <c r="K177" s="663" t="s">
        <v>628</v>
      </c>
      <c r="L177" s="665">
        <v>60.149550623720529</v>
      </c>
      <c r="M177" s="665">
        <v>1</v>
      </c>
      <c r="N177" s="666">
        <v>60.149550623720529</v>
      </c>
    </row>
    <row r="178" spans="1:14" ht="14.4" customHeight="1" x14ac:dyDescent="0.3">
      <c r="A178" s="661" t="s">
        <v>563</v>
      </c>
      <c r="B178" s="662" t="s">
        <v>564</v>
      </c>
      <c r="C178" s="663" t="s">
        <v>569</v>
      </c>
      <c r="D178" s="664" t="s">
        <v>2673</v>
      </c>
      <c r="E178" s="663" t="s">
        <v>1127</v>
      </c>
      <c r="F178" s="664" t="s">
        <v>2679</v>
      </c>
      <c r="G178" s="663" t="s">
        <v>590</v>
      </c>
      <c r="H178" s="663" t="s">
        <v>1177</v>
      </c>
      <c r="I178" s="663" t="s">
        <v>1178</v>
      </c>
      <c r="J178" s="663" t="s">
        <v>1179</v>
      </c>
      <c r="K178" s="663" t="s">
        <v>1180</v>
      </c>
      <c r="L178" s="665">
        <v>49.239530313367673</v>
      </c>
      <c r="M178" s="665">
        <v>1</v>
      </c>
      <c r="N178" s="666">
        <v>49.239530313367673</v>
      </c>
    </row>
    <row r="179" spans="1:14" ht="14.4" customHeight="1" x14ac:dyDescent="0.3">
      <c r="A179" s="661" t="s">
        <v>563</v>
      </c>
      <c r="B179" s="662" t="s">
        <v>564</v>
      </c>
      <c r="C179" s="663" t="s">
        <v>569</v>
      </c>
      <c r="D179" s="664" t="s">
        <v>2673</v>
      </c>
      <c r="E179" s="663" t="s">
        <v>1127</v>
      </c>
      <c r="F179" s="664" t="s">
        <v>2679</v>
      </c>
      <c r="G179" s="663" t="s">
        <v>590</v>
      </c>
      <c r="H179" s="663" t="s">
        <v>1181</v>
      </c>
      <c r="I179" s="663" t="s">
        <v>1182</v>
      </c>
      <c r="J179" s="663" t="s">
        <v>1144</v>
      </c>
      <c r="K179" s="663" t="s">
        <v>1183</v>
      </c>
      <c r="L179" s="665">
        <v>45.190000000000019</v>
      </c>
      <c r="M179" s="665">
        <v>1</v>
      </c>
      <c r="N179" s="666">
        <v>45.190000000000019</v>
      </c>
    </row>
    <row r="180" spans="1:14" ht="14.4" customHeight="1" x14ac:dyDescent="0.3">
      <c r="A180" s="661" t="s">
        <v>563</v>
      </c>
      <c r="B180" s="662" t="s">
        <v>564</v>
      </c>
      <c r="C180" s="663" t="s">
        <v>569</v>
      </c>
      <c r="D180" s="664" t="s">
        <v>2673</v>
      </c>
      <c r="E180" s="663" t="s">
        <v>1127</v>
      </c>
      <c r="F180" s="664" t="s">
        <v>2679</v>
      </c>
      <c r="G180" s="663" t="s">
        <v>590</v>
      </c>
      <c r="H180" s="663" t="s">
        <v>1184</v>
      </c>
      <c r="I180" s="663" t="s">
        <v>1185</v>
      </c>
      <c r="J180" s="663" t="s">
        <v>1186</v>
      </c>
      <c r="K180" s="663" t="s">
        <v>1187</v>
      </c>
      <c r="L180" s="665">
        <v>115.97000000000003</v>
      </c>
      <c r="M180" s="665">
        <v>2</v>
      </c>
      <c r="N180" s="666">
        <v>231.94000000000005</v>
      </c>
    </row>
    <row r="181" spans="1:14" ht="14.4" customHeight="1" x14ac:dyDescent="0.3">
      <c r="A181" s="661" t="s">
        <v>563</v>
      </c>
      <c r="B181" s="662" t="s">
        <v>564</v>
      </c>
      <c r="C181" s="663" t="s">
        <v>569</v>
      </c>
      <c r="D181" s="664" t="s">
        <v>2673</v>
      </c>
      <c r="E181" s="663" t="s">
        <v>1127</v>
      </c>
      <c r="F181" s="664" t="s">
        <v>2679</v>
      </c>
      <c r="G181" s="663" t="s">
        <v>590</v>
      </c>
      <c r="H181" s="663" t="s">
        <v>1188</v>
      </c>
      <c r="I181" s="663" t="s">
        <v>1188</v>
      </c>
      <c r="J181" s="663" t="s">
        <v>1189</v>
      </c>
      <c r="K181" s="663" t="s">
        <v>1190</v>
      </c>
      <c r="L181" s="665">
        <v>286</v>
      </c>
      <c r="M181" s="665">
        <v>3.3</v>
      </c>
      <c r="N181" s="666">
        <v>943.8</v>
      </c>
    </row>
    <row r="182" spans="1:14" ht="14.4" customHeight="1" x14ac:dyDescent="0.3">
      <c r="A182" s="661" t="s">
        <v>563</v>
      </c>
      <c r="B182" s="662" t="s">
        <v>564</v>
      </c>
      <c r="C182" s="663" t="s">
        <v>569</v>
      </c>
      <c r="D182" s="664" t="s">
        <v>2673</v>
      </c>
      <c r="E182" s="663" t="s">
        <v>1127</v>
      </c>
      <c r="F182" s="664" t="s">
        <v>2679</v>
      </c>
      <c r="G182" s="663" t="s">
        <v>1017</v>
      </c>
      <c r="H182" s="663" t="s">
        <v>1191</v>
      </c>
      <c r="I182" s="663" t="s">
        <v>1191</v>
      </c>
      <c r="J182" s="663" t="s">
        <v>1192</v>
      </c>
      <c r="K182" s="663" t="s">
        <v>1193</v>
      </c>
      <c r="L182" s="665">
        <v>68.201014701643132</v>
      </c>
      <c r="M182" s="665">
        <v>2.5</v>
      </c>
      <c r="N182" s="666">
        <v>170.50253675410784</v>
      </c>
    </row>
    <row r="183" spans="1:14" ht="14.4" customHeight="1" x14ac:dyDescent="0.3">
      <c r="A183" s="661" t="s">
        <v>563</v>
      </c>
      <c r="B183" s="662" t="s">
        <v>564</v>
      </c>
      <c r="C183" s="663" t="s">
        <v>569</v>
      </c>
      <c r="D183" s="664" t="s">
        <v>2673</v>
      </c>
      <c r="E183" s="663" t="s">
        <v>1127</v>
      </c>
      <c r="F183" s="664" t="s">
        <v>2679</v>
      </c>
      <c r="G183" s="663" t="s">
        <v>1017</v>
      </c>
      <c r="H183" s="663" t="s">
        <v>1194</v>
      </c>
      <c r="I183" s="663" t="s">
        <v>1195</v>
      </c>
      <c r="J183" s="663" t="s">
        <v>1196</v>
      </c>
      <c r="K183" s="663" t="s">
        <v>1197</v>
      </c>
      <c r="L183" s="665">
        <v>115.77485159275494</v>
      </c>
      <c r="M183" s="665">
        <v>4</v>
      </c>
      <c r="N183" s="666">
        <v>463.09940637101977</v>
      </c>
    </row>
    <row r="184" spans="1:14" ht="14.4" customHeight="1" x14ac:dyDescent="0.3">
      <c r="A184" s="661" t="s">
        <v>563</v>
      </c>
      <c r="B184" s="662" t="s">
        <v>564</v>
      </c>
      <c r="C184" s="663" t="s">
        <v>569</v>
      </c>
      <c r="D184" s="664" t="s">
        <v>2673</v>
      </c>
      <c r="E184" s="663" t="s">
        <v>1127</v>
      </c>
      <c r="F184" s="664" t="s">
        <v>2679</v>
      </c>
      <c r="G184" s="663" t="s">
        <v>1017</v>
      </c>
      <c r="H184" s="663" t="s">
        <v>1198</v>
      </c>
      <c r="I184" s="663" t="s">
        <v>1199</v>
      </c>
      <c r="J184" s="663" t="s">
        <v>1200</v>
      </c>
      <c r="K184" s="663" t="s">
        <v>1201</v>
      </c>
      <c r="L184" s="665">
        <v>76.507588836938041</v>
      </c>
      <c r="M184" s="665">
        <v>6.2</v>
      </c>
      <c r="N184" s="666">
        <v>474.3470507890159</v>
      </c>
    </row>
    <row r="185" spans="1:14" ht="14.4" customHeight="1" x14ac:dyDescent="0.3">
      <c r="A185" s="661" t="s">
        <v>563</v>
      </c>
      <c r="B185" s="662" t="s">
        <v>564</v>
      </c>
      <c r="C185" s="663" t="s">
        <v>569</v>
      </c>
      <c r="D185" s="664" t="s">
        <v>2673</v>
      </c>
      <c r="E185" s="663" t="s">
        <v>1127</v>
      </c>
      <c r="F185" s="664" t="s">
        <v>2679</v>
      </c>
      <c r="G185" s="663" t="s">
        <v>1017</v>
      </c>
      <c r="H185" s="663" t="s">
        <v>1202</v>
      </c>
      <c r="I185" s="663" t="s">
        <v>1203</v>
      </c>
      <c r="J185" s="663" t="s">
        <v>1204</v>
      </c>
      <c r="K185" s="663" t="s">
        <v>1205</v>
      </c>
      <c r="L185" s="665">
        <v>110.50999999999999</v>
      </c>
      <c r="M185" s="665">
        <v>2</v>
      </c>
      <c r="N185" s="666">
        <v>221.01999999999998</v>
      </c>
    </row>
    <row r="186" spans="1:14" ht="14.4" customHeight="1" x14ac:dyDescent="0.3">
      <c r="A186" s="661" t="s">
        <v>563</v>
      </c>
      <c r="B186" s="662" t="s">
        <v>564</v>
      </c>
      <c r="C186" s="663" t="s">
        <v>569</v>
      </c>
      <c r="D186" s="664" t="s">
        <v>2673</v>
      </c>
      <c r="E186" s="663" t="s">
        <v>1127</v>
      </c>
      <c r="F186" s="664" t="s">
        <v>2679</v>
      </c>
      <c r="G186" s="663" t="s">
        <v>1017</v>
      </c>
      <c r="H186" s="663" t="s">
        <v>1206</v>
      </c>
      <c r="I186" s="663" t="s">
        <v>1206</v>
      </c>
      <c r="J186" s="663" t="s">
        <v>1207</v>
      </c>
      <c r="K186" s="663" t="s">
        <v>1208</v>
      </c>
      <c r="L186" s="665">
        <v>517</v>
      </c>
      <c r="M186" s="665">
        <v>0.5</v>
      </c>
      <c r="N186" s="666">
        <v>258.5</v>
      </c>
    </row>
    <row r="187" spans="1:14" ht="14.4" customHeight="1" x14ac:dyDescent="0.3">
      <c r="A187" s="661" t="s">
        <v>563</v>
      </c>
      <c r="B187" s="662" t="s">
        <v>564</v>
      </c>
      <c r="C187" s="663" t="s">
        <v>569</v>
      </c>
      <c r="D187" s="664" t="s">
        <v>2673</v>
      </c>
      <c r="E187" s="663" t="s">
        <v>1127</v>
      </c>
      <c r="F187" s="664" t="s">
        <v>2679</v>
      </c>
      <c r="G187" s="663" t="s">
        <v>1017</v>
      </c>
      <c r="H187" s="663" t="s">
        <v>1209</v>
      </c>
      <c r="I187" s="663" t="s">
        <v>1210</v>
      </c>
      <c r="J187" s="663" t="s">
        <v>1211</v>
      </c>
      <c r="K187" s="663" t="s">
        <v>1212</v>
      </c>
      <c r="L187" s="665">
        <v>28.887999999999998</v>
      </c>
      <c r="M187" s="665">
        <v>40</v>
      </c>
      <c r="N187" s="666">
        <v>1155.52</v>
      </c>
    </row>
    <row r="188" spans="1:14" ht="14.4" customHeight="1" x14ac:dyDescent="0.3">
      <c r="A188" s="661" t="s">
        <v>563</v>
      </c>
      <c r="B188" s="662" t="s">
        <v>564</v>
      </c>
      <c r="C188" s="663" t="s">
        <v>569</v>
      </c>
      <c r="D188" s="664" t="s">
        <v>2673</v>
      </c>
      <c r="E188" s="663" t="s">
        <v>1127</v>
      </c>
      <c r="F188" s="664" t="s">
        <v>2679</v>
      </c>
      <c r="G188" s="663" t="s">
        <v>1017</v>
      </c>
      <c r="H188" s="663" t="s">
        <v>1213</v>
      </c>
      <c r="I188" s="663" t="s">
        <v>1213</v>
      </c>
      <c r="J188" s="663" t="s">
        <v>1214</v>
      </c>
      <c r="K188" s="663" t="s">
        <v>1215</v>
      </c>
      <c r="L188" s="665">
        <v>374</v>
      </c>
      <c r="M188" s="665">
        <v>2</v>
      </c>
      <c r="N188" s="666">
        <v>748</v>
      </c>
    </row>
    <row r="189" spans="1:14" ht="14.4" customHeight="1" x14ac:dyDescent="0.3">
      <c r="A189" s="661" t="s">
        <v>563</v>
      </c>
      <c r="B189" s="662" t="s">
        <v>564</v>
      </c>
      <c r="C189" s="663" t="s">
        <v>569</v>
      </c>
      <c r="D189" s="664" t="s">
        <v>2673</v>
      </c>
      <c r="E189" s="663" t="s">
        <v>1127</v>
      </c>
      <c r="F189" s="664" t="s">
        <v>2679</v>
      </c>
      <c r="G189" s="663" t="s">
        <v>1017</v>
      </c>
      <c r="H189" s="663" t="s">
        <v>1216</v>
      </c>
      <c r="I189" s="663" t="s">
        <v>1216</v>
      </c>
      <c r="J189" s="663" t="s">
        <v>1217</v>
      </c>
      <c r="K189" s="663" t="s">
        <v>1218</v>
      </c>
      <c r="L189" s="665">
        <v>462</v>
      </c>
      <c r="M189" s="665">
        <v>1</v>
      </c>
      <c r="N189" s="666">
        <v>462</v>
      </c>
    </row>
    <row r="190" spans="1:14" ht="14.4" customHeight="1" x14ac:dyDescent="0.3">
      <c r="A190" s="661" t="s">
        <v>563</v>
      </c>
      <c r="B190" s="662" t="s">
        <v>564</v>
      </c>
      <c r="C190" s="663" t="s">
        <v>569</v>
      </c>
      <c r="D190" s="664" t="s">
        <v>2673</v>
      </c>
      <c r="E190" s="663" t="s">
        <v>1127</v>
      </c>
      <c r="F190" s="664" t="s">
        <v>2679</v>
      </c>
      <c r="G190" s="663" t="s">
        <v>1017</v>
      </c>
      <c r="H190" s="663" t="s">
        <v>1219</v>
      </c>
      <c r="I190" s="663" t="s">
        <v>1219</v>
      </c>
      <c r="J190" s="663" t="s">
        <v>1220</v>
      </c>
      <c r="K190" s="663" t="s">
        <v>1221</v>
      </c>
      <c r="L190" s="665">
        <v>29.94</v>
      </c>
      <c r="M190" s="665">
        <v>1</v>
      </c>
      <c r="N190" s="666">
        <v>29.94</v>
      </c>
    </row>
    <row r="191" spans="1:14" ht="14.4" customHeight="1" x14ac:dyDescent="0.3">
      <c r="A191" s="661" t="s">
        <v>563</v>
      </c>
      <c r="B191" s="662" t="s">
        <v>564</v>
      </c>
      <c r="C191" s="663" t="s">
        <v>569</v>
      </c>
      <c r="D191" s="664" t="s">
        <v>2673</v>
      </c>
      <c r="E191" s="663" t="s">
        <v>1127</v>
      </c>
      <c r="F191" s="664" t="s">
        <v>2679</v>
      </c>
      <c r="G191" s="663" t="s">
        <v>1017</v>
      </c>
      <c r="H191" s="663" t="s">
        <v>1222</v>
      </c>
      <c r="I191" s="663" t="s">
        <v>1222</v>
      </c>
      <c r="J191" s="663" t="s">
        <v>1223</v>
      </c>
      <c r="K191" s="663" t="s">
        <v>1224</v>
      </c>
      <c r="L191" s="665">
        <v>239.02827151631067</v>
      </c>
      <c r="M191" s="665">
        <v>56.800000000000416</v>
      </c>
      <c r="N191" s="666">
        <v>13576.805822126546</v>
      </c>
    </row>
    <row r="192" spans="1:14" ht="14.4" customHeight="1" x14ac:dyDescent="0.3">
      <c r="A192" s="661" t="s">
        <v>563</v>
      </c>
      <c r="B192" s="662" t="s">
        <v>564</v>
      </c>
      <c r="C192" s="663" t="s">
        <v>569</v>
      </c>
      <c r="D192" s="664" t="s">
        <v>2673</v>
      </c>
      <c r="E192" s="663" t="s">
        <v>1127</v>
      </c>
      <c r="F192" s="664" t="s">
        <v>2679</v>
      </c>
      <c r="G192" s="663" t="s">
        <v>1017</v>
      </c>
      <c r="H192" s="663" t="s">
        <v>1225</v>
      </c>
      <c r="I192" s="663" t="s">
        <v>1225</v>
      </c>
      <c r="J192" s="663" t="s">
        <v>1226</v>
      </c>
      <c r="K192" s="663" t="s">
        <v>1227</v>
      </c>
      <c r="L192" s="665">
        <v>152.9</v>
      </c>
      <c r="M192" s="665">
        <v>0.3</v>
      </c>
      <c r="N192" s="666">
        <v>45.87</v>
      </c>
    </row>
    <row r="193" spans="1:14" ht="14.4" customHeight="1" x14ac:dyDescent="0.3">
      <c r="A193" s="661" t="s">
        <v>563</v>
      </c>
      <c r="B193" s="662" t="s">
        <v>564</v>
      </c>
      <c r="C193" s="663" t="s">
        <v>569</v>
      </c>
      <c r="D193" s="664" t="s">
        <v>2673</v>
      </c>
      <c r="E193" s="663" t="s">
        <v>1127</v>
      </c>
      <c r="F193" s="664" t="s">
        <v>2679</v>
      </c>
      <c r="G193" s="663" t="s">
        <v>1017</v>
      </c>
      <c r="H193" s="663" t="s">
        <v>1228</v>
      </c>
      <c r="I193" s="663" t="s">
        <v>1229</v>
      </c>
      <c r="J193" s="663" t="s">
        <v>1230</v>
      </c>
      <c r="K193" s="663" t="s">
        <v>1231</v>
      </c>
      <c r="L193" s="665">
        <v>304.90167765795184</v>
      </c>
      <c r="M193" s="665">
        <v>15.199999999999994</v>
      </c>
      <c r="N193" s="666">
        <v>4634.5055004008664</v>
      </c>
    </row>
    <row r="194" spans="1:14" ht="14.4" customHeight="1" x14ac:dyDescent="0.3">
      <c r="A194" s="661" t="s">
        <v>563</v>
      </c>
      <c r="B194" s="662" t="s">
        <v>564</v>
      </c>
      <c r="C194" s="663" t="s">
        <v>569</v>
      </c>
      <c r="D194" s="664" t="s">
        <v>2673</v>
      </c>
      <c r="E194" s="663" t="s">
        <v>1127</v>
      </c>
      <c r="F194" s="664" t="s">
        <v>2679</v>
      </c>
      <c r="G194" s="663" t="s">
        <v>1017</v>
      </c>
      <c r="H194" s="663" t="s">
        <v>1232</v>
      </c>
      <c r="I194" s="663" t="s">
        <v>1233</v>
      </c>
      <c r="J194" s="663" t="s">
        <v>1234</v>
      </c>
      <c r="K194" s="663"/>
      <c r="L194" s="665">
        <v>155.10000000000002</v>
      </c>
      <c r="M194" s="665">
        <v>4.2999999999999989</v>
      </c>
      <c r="N194" s="666">
        <v>666.93</v>
      </c>
    </row>
    <row r="195" spans="1:14" ht="14.4" customHeight="1" x14ac:dyDescent="0.3">
      <c r="A195" s="661" t="s">
        <v>563</v>
      </c>
      <c r="B195" s="662" t="s">
        <v>564</v>
      </c>
      <c r="C195" s="663" t="s">
        <v>569</v>
      </c>
      <c r="D195" s="664" t="s">
        <v>2673</v>
      </c>
      <c r="E195" s="663" t="s">
        <v>1235</v>
      </c>
      <c r="F195" s="664" t="s">
        <v>2680</v>
      </c>
      <c r="G195" s="663" t="s">
        <v>590</v>
      </c>
      <c r="H195" s="663" t="s">
        <v>1236</v>
      </c>
      <c r="I195" s="663" t="s">
        <v>1237</v>
      </c>
      <c r="J195" s="663" t="s">
        <v>1238</v>
      </c>
      <c r="K195" s="663" t="s">
        <v>1239</v>
      </c>
      <c r="L195" s="665">
        <v>62.729726522256705</v>
      </c>
      <c r="M195" s="665">
        <v>1</v>
      </c>
      <c r="N195" s="666">
        <v>62.729726522256705</v>
      </c>
    </row>
    <row r="196" spans="1:14" ht="14.4" customHeight="1" x14ac:dyDescent="0.3">
      <c r="A196" s="661" t="s">
        <v>563</v>
      </c>
      <c r="B196" s="662" t="s">
        <v>564</v>
      </c>
      <c r="C196" s="663" t="s">
        <v>569</v>
      </c>
      <c r="D196" s="664" t="s">
        <v>2673</v>
      </c>
      <c r="E196" s="663" t="s">
        <v>1240</v>
      </c>
      <c r="F196" s="664" t="s">
        <v>2681</v>
      </c>
      <c r="G196" s="663"/>
      <c r="H196" s="663"/>
      <c r="I196" s="663" t="s">
        <v>1241</v>
      </c>
      <c r="J196" s="663" t="s">
        <v>1242</v>
      </c>
      <c r="K196" s="663"/>
      <c r="L196" s="665">
        <v>8234.6</v>
      </c>
      <c r="M196" s="665">
        <v>2</v>
      </c>
      <c r="N196" s="666">
        <v>16469.2</v>
      </c>
    </row>
    <row r="197" spans="1:14" ht="14.4" customHeight="1" x14ac:dyDescent="0.3">
      <c r="A197" s="661" t="s">
        <v>563</v>
      </c>
      <c r="B197" s="662" t="s">
        <v>564</v>
      </c>
      <c r="C197" s="663" t="s">
        <v>574</v>
      </c>
      <c r="D197" s="664" t="s">
        <v>2674</v>
      </c>
      <c r="E197" s="663" t="s">
        <v>586</v>
      </c>
      <c r="F197" s="664" t="s">
        <v>2678</v>
      </c>
      <c r="G197" s="663"/>
      <c r="H197" s="663" t="s">
        <v>1243</v>
      </c>
      <c r="I197" s="663" t="s">
        <v>1244</v>
      </c>
      <c r="J197" s="663" t="s">
        <v>1245</v>
      </c>
      <c r="K197" s="663" t="s">
        <v>1246</v>
      </c>
      <c r="L197" s="665">
        <v>133.29999999999998</v>
      </c>
      <c r="M197" s="665">
        <v>1</v>
      </c>
      <c r="N197" s="666">
        <v>133.29999999999998</v>
      </c>
    </row>
    <row r="198" spans="1:14" ht="14.4" customHeight="1" x14ac:dyDescent="0.3">
      <c r="A198" s="661" t="s">
        <v>563</v>
      </c>
      <c r="B198" s="662" t="s">
        <v>564</v>
      </c>
      <c r="C198" s="663" t="s">
        <v>574</v>
      </c>
      <c r="D198" s="664" t="s">
        <v>2674</v>
      </c>
      <c r="E198" s="663" t="s">
        <v>586</v>
      </c>
      <c r="F198" s="664" t="s">
        <v>2678</v>
      </c>
      <c r="G198" s="663"/>
      <c r="H198" s="663" t="s">
        <v>1247</v>
      </c>
      <c r="I198" s="663" t="s">
        <v>1247</v>
      </c>
      <c r="J198" s="663" t="s">
        <v>1248</v>
      </c>
      <c r="K198" s="663" t="s">
        <v>1249</v>
      </c>
      <c r="L198" s="665">
        <v>553.99000000000012</v>
      </c>
      <c r="M198" s="665">
        <v>1.5</v>
      </c>
      <c r="N198" s="666">
        <v>830.98500000000013</v>
      </c>
    </row>
    <row r="199" spans="1:14" ht="14.4" customHeight="1" x14ac:dyDescent="0.3">
      <c r="A199" s="661" t="s">
        <v>563</v>
      </c>
      <c r="B199" s="662" t="s">
        <v>564</v>
      </c>
      <c r="C199" s="663" t="s">
        <v>574</v>
      </c>
      <c r="D199" s="664" t="s">
        <v>2674</v>
      </c>
      <c r="E199" s="663" t="s">
        <v>586</v>
      </c>
      <c r="F199" s="664" t="s">
        <v>2678</v>
      </c>
      <c r="G199" s="663"/>
      <c r="H199" s="663" t="s">
        <v>1250</v>
      </c>
      <c r="I199" s="663" t="s">
        <v>1251</v>
      </c>
      <c r="J199" s="663" t="s">
        <v>1252</v>
      </c>
      <c r="K199" s="663" t="s">
        <v>1253</v>
      </c>
      <c r="L199" s="665">
        <v>116.72</v>
      </c>
      <c r="M199" s="665">
        <v>1</v>
      </c>
      <c r="N199" s="666">
        <v>116.72</v>
      </c>
    </row>
    <row r="200" spans="1:14" ht="14.4" customHeight="1" x14ac:dyDescent="0.3">
      <c r="A200" s="661" t="s">
        <v>563</v>
      </c>
      <c r="B200" s="662" t="s">
        <v>564</v>
      </c>
      <c r="C200" s="663" t="s">
        <v>574</v>
      </c>
      <c r="D200" s="664" t="s">
        <v>2674</v>
      </c>
      <c r="E200" s="663" t="s">
        <v>586</v>
      </c>
      <c r="F200" s="664" t="s">
        <v>2678</v>
      </c>
      <c r="G200" s="663" t="s">
        <v>590</v>
      </c>
      <c r="H200" s="663" t="s">
        <v>591</v>
      </c>
      <c r="I200" s="663" t="s">
        <v>591</v>
      </c>
      <c r="J200" s="663" t="s">
        <v>592</v>
      </c>
      <c r="K200" s="663" t="s">
        <v>593</v>
      </c>
      <c r="L200" s="665">
        <v>171.6</v>
      </c>
      <c r="M200" s="665">
        <v>51</v>
      </c>
      <c r="N200" s="666">
        <v>8751.6</v>
      </c>
    </row>
    <row r="201" spans="1:14" ht="14.4" customHeight="1" x14ac:dyDescent="0.3">
      <c r="A201" s="661" t="s">
        <v>563</v>
      </c>
      <c r="B201" s="662" t="s">
        <v>564</v>
      </c>
      <c r="C201" s="663" t="s">
        <v>574</v>
      </c>
      <c r="D201" s="664" t="s">
        <v>2674</v>
      </c>
      <c r="E201" s="663" t="s">
        <v>586</v>
      </c>
      <c r="F201" s="664" t="s">
        <v>2678</v>
      </c>
      <c r="G201" s="663" t="s">
        <v>590</v>
      </c>
      <c r="H201" s="663" t="s">
        <v>594</v>
      </c>
      <c r="I201" s="663" t="s">
        <v>594</v>
      </c>
      <c r="J201" s="663" t="s">
        <v>595</v>
      </c>
      <c r="K201" s="663" t="s">
        <v>596</v>
      </c>
      <c r="L201" s="665">
        <v>174.40818181818182</v>
      </c>
      <c r="M201" s="665">
        <v>11</v>
      </c>
      <c r="N201" s="666">
        <v>1918.49</v>
      </c>
    </row>
    <row r="202" spans="1:14" ht="14.4" customHeight="1" x14ac:dyDescent="0.3">
      <c r="A202" s="661" t="s">
        <v>563</v>
      </c>
      <c r="B202" s="662" t="s">
        <v>564</v>
      </c>
      <c r="C202" s="663" t="s">
        <v>574</v>
      </c>
      <c r="D202" s="664" t="s">
        <v>2674</v>
      </c>
      <c r="E202" s="663" t="s">
        <v>586</v>
      </c>
      <c r="F202" s="664" t="s">
        <v>2678</v>
      </c>
      <c r="G202" s="663" t="s">
        <v>590</v>
      </c>
      <c r="H202" s="663" t="s">
        <v>597</v>
      </c>
      <c r="I202" s="663" t="s">
        <v>597</v>
      </c>
      <c r="J202" s="663" t="s">
        <v>598</v>
      </c>
      <c r="K202" s="663" t="s">
        <v>596</v>
      </c>
      <c r="L202" s="665">
        <v>142.99999999999997</v>
      </c>
      <c r="M202" s="665">
        <v>1</v>
      </c>
      <c r="N202" s="666">
        <v>142.99999999999997</v>
      </c>
    </row>
    <row r="203" spans="1:14" ht="14.4" customHeight="1" x14ac:dyDescent="0.3">
      <c r="A203" s="661" t="s">
        <v>563</v>
      </c>
      <c r="B203" s="662" t="s">
        <v>564</v>
      </c>
      <c r="C203" s="663" t="s">
        <v>574</v>
      </c>
      <c r="D203" s="664" t="s">
        <v>2674</v>
      </c>
      <c r="E203" s="663" t="s">
        <v>586</v>
      </c>
      <c r="F203" s="664" t="s">
        <v>2678</v>
      </c>
      <c r="G203" s="663" t="s">
        <v>590</v>
      </c>
      <c r="H203" s="663" t="s">
        <v>1254</v>
      </c>
      <c r="I203" s="663" t="s">
        <v>1254</v>
      </c>
      <c r="J203" s="663" t="s">
        <v>592</v>
      </c>
      <c r="K203" s="663" t="s">
        <v>1255</v>
      </c>
      <c r="L203" s="665">
        <v>92.95</v>
      </c>
      <c r="M203" s="665">
        <v>2</v>
      </c>
      <c r="N203" s="666">
        <v>185.9</v>
      </c>
    </row>
    <row r="204" spans="1:14" ht="14.4" customHeight="1" x14ac:dyDescent="0.3">
      <c r="A204" s="661" t="s">
        <v>563</v>
      </c>
      <c r="B204" s="662" t="s">
        <v>564</v>
      </c>
      <c r="C204" s="663" t="s">
        <v>574</v>
      </c>
      <c r="D204" s="664" t="s">
        <v>2674</v>
      </c>
      <c r="E204" s="663" t="s">
        <v>586</v>
      </c>
      <c r="F204" s="664" t="s">
        <v>2678</v>
      </c>
      <c r="G204" s="663" t="s">
        <v>590</v>
      </c>
      <c r="H204" s="663" t="s">
        <v>599</v>
      </c>
      <c r="I204" s="663" t="s">
        <v>599</v>
      </c>
      <c r="J204" s="663" t="s">
        <v>592</v>
      </c>
      <c r="K204" s="663" t="s">
        <v>600</v>
      </c>
      <c r="L204" s="665">
        <v>93.5</v>
      </c>
      <c r="M204" s="665">
        <v>6</v>
      </c>
      <c r="N204" s="666">
        <v>561</v>
      </c>
    </row>
    <row r="205" spans="1:14" ht="14.4" customHeight="1" x14ac:dyDescent="0.3">
      <c r="A205" s="661" t="s">
        <v>563</v>
      </c>
      <c r="B205" s="662" t="s">
        <v>564</v>
      </c>
      <c r="C205" s="663" t="s">
        <v>574</v>
      </c>
      <c r="D205" s="664" t="s">
        <v>2674</v>
      </c>
      <c r="E205" s="663" t="s">
        <v>586</v>
      </c>
      <c r="F205" s="664" t="s">
        <v>2678</v>
      </c>
      <c r="G205" s="663" t="s">
        <v>590</v>
      </c>
      <c r="H205" s="663" t="s">
        <v>1256</v>
      </c>
      <c r="I205" s="663" t="s">
        <v>1257</v>
      </c>
      <c r="J205" s="663" t="s">
        <v>1258</v>
      </c>
      <c r="K205" s="663" t="s">
        <v>632</v>
      </c>
      <c r="L205" s="665">
        <v>53.75</v>
      </c>
      <c r="M205" s="665">
        <v>1</v>
      </c>
      <c r="N205" s="666">
        <v>53.75</v>
      </c>
    </row>
    <row r="206" spans="1:14" ht="14.4" customHeight="1" x14ac:dyDescent="0.3">
      <c r="A206" s="661" t="s">
        <v>563</v>
      </c>
      <c r="B206" s="662" t="s">
        <v>564</v>
      </c>
      <c r="C206" s="663" t="s">
        <v>574</v>
      </c>
      <c r="D206" s="664" t="s">
        <v>2674</v>
      </c>
      <c r="E206" s="663" t="s">
        <v>586</v>
      </c>
      <c r="F206" s="664" t="s">
        <v>2678</v>
      </c>
      <c r="G206" s="663" t="s">
        <v>590</v>
      </c>
      <c r="H206" s="663" t="s">
        <v>601</v>
      </c>
      <c r="I206" s="663" t="s">
        <v>602</v>
      </c>
      <c r="J206" s="663" t="s">
        <v>603</v>
      </c>
      <c r="K206" s="663" t="s">
        <v>604</v>
      </c>
      <c r="L206" s="665">
        <v>87.03</v>
      </c>
      <c r="M206" s="665">
        <v>2</v>
      </c>
      <c r="N206" s="666">
        <v>174.06</v>
      </c>
    </row>
    <row r="207" spans="1:14" ht="14.4" customHeight="1" x14ac:dyDescent="0.3">
      <c r="A207" s="661" t="s">
        <v>563</v>
      </c>
      <c r="B207" s="662" t="s">
        <v>564</v>
      </c>
      <c r="C207" s="663" t="s">
        <v>574</v>
      </c>
      <c r="D207" s="664" t="s">
        <v>2674</v>
      </c>
      <c r="E207" s="663" t="s">
        <v>586</v>
      </c>
      <c r="F207" s="664" t="s">
        <v>2678</v>
      </c>
      <c r="G207" s="663" t="s">
        <v>590</v>
      </c>
      <c r="H207" s="663" t="s">
        <v>605</v>
      </c>
      <c r="I207" s="663" t="s">
        <v>606</v>
      </c>
      <c r="J207" s="663" t="s">
        <v>607</v>
      </c>
      <c r="K207" s="663" t="s">
        <v>608</v>
      </c>
      <c r="L207" s="665">
        <v>101.21999999999991</v>
      </c>
      <c r="M207" s="665">
        <v>10</v>
      </c>
      <c r="N207" s="666">
        <v>1012.1999999999991</v>
      </c>
    </row>
    <row r="208" spans="1:14" ht="14.4" customHeight="1" x14ac:dyDescent="0.3">
      <c r="A208" s="661" t="s">
        <v>563</v>
      </c>
      <c r="B208" s="662" t="s">
        <v>564</v>
      </c>
      <c r="C208" s="663" t="s">
        <v>574</v>
      </c>
      <c r="D208" s="664" t="s">
        <v>2674</v>
      </c>
      <c r="E208" s="663" t="s">
        <v>586</v>
      </c>
      <c r="F208" s="664" t="s">
        <v>2678</v>
      </c>
      <c r="G208" s="663" t="s">
        <v>590</v>
      </c>
      <c r="H208" s="663" t="s">
        <v>609</v>
      </c>
      <c r="I208" s="663" t="s">
        <v>610</v>
      </c>
      <c r="J208" s="663" t="s">
        <v>611</v>
      </c>
      <c r="K208" s="663" t="s">
        <v>612</v>
      </c>
      <c r="L208" s="665">
        <v>167.92882989201505</v>
      </c>
      <c r="M208" s="665">
        <v>1</v>
      </c>
      <c r="N208" s="666">
        <v>167.92882989201505</v>
      </c>
    </row>
    <row r="209" spans="1:14" ht="14.4" customHeight="1" x14ac:dyDescent="0.3">
      <c r="A209" s="661" t="s">
        <v>563</v>
      </c>
      <c r="B209" s="662" t="s">
        <v>564</v>
      </c>
      <c r="C209" s="663" t="s">
        <v>574</v>
      </c>
      <c r="D209" s="664" t="s">
        <v>2674</v>
      </c>
      <c r="E209" s="663" t="s">
        <v>586</v>
      </c>
      <c r="F209" s="664" t="s">
        <v>2678</v>
      </c>
      <c r="G209" s="663" t="s">
        <v>590</v>
      </c>
      <c r="H209" s="663" t="s">
        <v>1259</v>
      </c>
      <c r="I209" s="663" t="s">
        <v>1260</v>
      </c>
      <c r="J209" s="663" t="s">
        <v>1261</v>
      </c>
      <c r="K209" s="663" t="s">
        <v>1262</v>
      </c>
      <c r="L209" s="665">
        <v>121.56000225730155</v>
      </c>
      <c r="M209" s="665">
        <v>3</v>
      </c>
      <c r="N209" s="666">
        <v>364.68000677190463</v>
      </c>
    </row>
    <row r="210" spans="1:14" ht="14.4" customHeight="1" x14ac:dyDescent="0.3">
      <c r="A210" s="661" t="s">
        <v>563</v>
      </c>
      <c r="B210" s="662" t="s">
        <v>564</v>
      </c>
      <c r="C210" s="663" t="s">
        <v>574</v>
      </c>
      <c r="D210" s="664" t="s">
        <v>2674</v>
      </c>
      <c r="E210" s="663" t="s">
        <v>586</v>
      </c>
      <c r="F210" s="664" t="s">
        <v>2678</v>
      </c>
      <c r="G210" s="663" t="s">
        <v>590</v>
      </c>
      <c r="H210" s="663" t="s">
        <v>613</v>
      </c>
      <c r="I210" s="663" t="s">
        <v>614</v>
      </c>
      <c r="J210" s="663" t="s">
        <v>615</v>
      </c>
      <c r="K210" s="663" t="s">
        <v>616</v>
      </c>
      <c r="L210" s="665">
        <v>64.517562560687011</v>
      </c>
      <c r="M210" s="665">
        <v>8</v>
      </c>
      <c r="N210" s="666">
        <v>516.14050048549609</v>
      </c>
    </row>
    <row r="211" spans="1:14" ht="14.4" customHeight="1" x14ac:dyDescent="0.3">
      <c r="A211" s="661" t="s">
        <v>563</v>
      </c>
      <c r="B211" s="662" t="s">
        <v>564</v>
      </c>
      <c r="C211" s="663" t="s">
        <v>574</v>
      </c>
      <c r="D211" s="664" t="s">
        <v>2674</v>
      </c>
      <c r="E211" s="663" t="s">
        <v>586</v>
      </c>
      <c r="F211" s="664" t="s">
        <v>2678</v>
      </c>
      <c r="G211" s="663" t="s">
        <v>590</v>
      </c>
      <c r="H211" s="663" t="s">
        <v>617</v>
      </c>
      <c r="I211" s="663" t="s">
        <v>618</v>
      </c>
      <c r="J211" s="663" t="s">
        <v>619</v>
      </c>
      <c r="K211" s="663" t="s">
        <v>620</v>
      </c>
      <c r="L211" s="665">
        <v>44.080000000000005</v>
      </c>
      <c r="M211" s="665">
        <v>1</v>
      </c>
      <c r="N211" s="666">
        <v>44.080000000000005</v>
      </c>
    </row>
    <row r="212" spans="1:14" ht="14.4" customHeight="1" x14ac:dyDescent="0.3">
      <c r="A212" s="661" t="s">
        <v>563</v>
      </c>
      <c r="B212" s="662" t="s">
        <v>564</v>
      </c>
      <c r="C212" s="663" t="s">
        <v>574</v>
      </c>
      <c r="D212" s="664" t="s">
        <v>2674</v>
      </c>
      <c r="E212" s="663" t="s">
        <v>586</v>
      </c>
      <c r="F212" s="664" t="s">
        <v>2678</v>
      </c>
      <c r="G212" s="663" t="s">
        <v>590</v>
      </c>
      <c r="H212" s="663" t="s">
        <v>621</v>
      </c>
      <c r="I212" s="663" t="s">
        <v>622</v>
      </c>
      <c r="J212" s="663" t="s">
        <v>623</v>
      </c>
      <c r="K212" s="663" t="s">
        <v>624</v>
      </c>
      <c r="L212" s="665">
        <v>43.96183963981305</v>
      </c>
      <c r="M212" s="665">
        <v>2</v>
      </c>
      <c r="N212" s="666">
        <v>87.9236792796261</v>
      </c>
    </row>
    <row r="213" spans="1:14" ht="14.4" customHeight="1" x14ac:dyDescent="0.3">
      <c r="A213" s="661" t="s">
        <v>563</v>
      </c>
      <c r="B213" s="662" t="s">
        <v>564</v>
      </c>
      <c r="C213" s="663" t="s">
        <v>574</v>
      </c>
      <c r="D213" s="664" t="s">
        <v>2674</v>
      </c>
      <c r="E213" s="663" t="s">
        <v>586</v>
      </c>
      <c r="F213" s="664" t="s">
        <v>2678</v>
      </c>
      <c r="G213" s="663" t="s">
        <v>590</v>
      </c>
      <c r="H213" s="663" t="s">
        <v>633</v>
      </c>
      <c r="I213" s="663" t="s">
        <v>634</v>
      </c>
      <c r="J213" s="663" t="s">
        <v>631</v>
      </c>
      <c r="K213" s="663" t="s">
        <v>635</v>
      </c>
      <c r="L213" s="665">
        <v>77.692905611908515</v>
      </c>
      <c r="M213" s="665">
        <v>56</v>
      </c>
      <c r="N213" s="666">
        <v>4350.802714266877</v>
      </c>
    </row>
    <row r="214" spans="1:14" ht="14.4" customHeight="1" x14ac:dyDescent="0.3">
      <c r="A214" s="661" t="s">
        <v>563</v>
      </c>
      <c r="B214" s="662" t="s">
        <v>564</v>
      </c>
      <c r="C214" s="663" t="s">
        <v>574</v>
      </c>
      <c r="D214" s="664" t="s">
        <v>2674</v>
      </c>
      <c r="E214" s="663" t="s">
        <v>586</v>
      </c>
      <c r="F214" s="664" t="s">
        <v>2678</v>
      </c>
      <c r="G214" s="663" t="s">
        <v>590</v>
      </c>
      <c r="H214" s="663" t="s">
        <v>1263</v>
      </c>
      <c r="I214" s="663" t="s">
        <v>1264</v>
      </c>
      <c r="J214" s="663" t="s">
        <v>1265</v>
      </c>
      <c r="K214" s="663" t="s">
        <v>802</v>
      </c>
      <c r="L214" s="665">
        <v>64.484999999999957</v>
      </c>
      <c r="M214" s="665">
        <v>2</v>
      </c>
      <c r="N214" s="666">
        <v>128.96999999999991</v>
      </c>
    </row>
    <row r="215" spans="1:14" ht="14.4" customHeight="1" x14ac:dyDescent="0.3">
      <c r="A215" s="661" t="s">
        <v>563</v>
      </c>
      <c r="B215" s="662" t="s">
        <v>564</v>
      </c>
      <c r="C215" s="663" t="s">
        <v>574</v>
      </c>
      <c r="D215" s="664" t="s">
        <v>2674</v>
      </c>
      <c r="E215" s="663" t="s">
        <v>586</v>
      </c>
      <c r="F215" s="664" t="s">
        <v>2678</v>
      </c>
      <c r="G215" s="663" t="s">
        <v>590</v>
      </c>
      <c r="H215" s="663" t="s">
        <v>1266</v>
      </c>
      <c r="I215" s="663" t="s">
        <v>1267</v>
      </c>
      <c r="J215" s="663" t="s">
        <v>1268</v>
      </c>
      <c r="K215" s="663" t="s">
        <v>1269</v>
      </c>
      <c r="L215" s="665">
        <v>40.219999999999985</v>
      </c>
      <c r="M215" s="665">
        <v>1</v>
      </c>
      <c r="N215" s="666">
        <v>40.219999999999985</v>
      </c>
    </row>
    <row r="216" spans="1:14" ht="14.4" customHeight="1" x14ac:dyDescent="0.3">
      <c r="A216" s="661" t="s">
        <v>563</v>
      </c>
      <c r="B216" s="662" t="s">
        <v>564</v>
      </c>
      <c r="C216" s="663" t="s">
        <v>574</v>
      </c>
      <c r="D216" s="664" t="s">
        <v>2674</v>
      </c>
      <c r="E216" s="663" t="s">
        <v>586</v>
      </c>
      <c r="F216" s="664" t="s">
        <v>2678</v>
      </c>
      <c r="G216" s="663" t="s">
        <v>590</v>
      </c>
      <c r="H216" s="663" t="s">
        <v>644</v>
      </c>
      <c r="I216" s="663" t="s">
        <v>645</v>
      </c>
      <c r="J216" s="663" t="s">
        <v>646</v>
      </c>
      <c r="K216" s="663" t="s">
        <v>647</v>
      </c>
      <c r="L216" s="665">
        <v>65.989844554063808</v>
      </c>
      <c r="M216" s="665">
        <v>7</v>
      </c>
      <c r="N216" s="666">
        <v>461.92891187844668</v>
      </c>
    </row>
    <row r="217" spans="1:14" ht="14.4" customHeight="1" x14ac:dyDescent="0.3">
      <c r="A217" s="661" t="s">
        <v>563</v>
      </c>
      <c r="B217" s="662" t="s">
        <v>564</v>
      </c>
      <c r="C217" s="663" t="s">
        <v>574</v>
      </c>
      <c r="D217" s="664" t="s">
        <v>2674</v>
      </c>
      <c r="E217" s="663" t="s">
        <v>586</v>
      </c>
      <c r="F217" s="664" t="s">
        <v>2678</v>
      </c>
      <c r="G217" s="663" t="s">
        <v>590</v>
      </c>
      <c r="H217" s="663" t="s">
        <v>648</v>
      </c>
      <c r="I217" s="663" t="s">
        <v>649</v>
      </c>
      <c r="J217" s="663" t="s">
        <v>650</v>
      </c>
      <c r="K217" s="663" t="s">
        <v>651</v>
      </c>
      <c r="L217" s="665">
        <v>57.846667035727805</v>
      </c>
      <c r="M217" s="665">
        <v>91</v>
      </c>
      <c r="N217" s="666">
        <v>5264.0467002512305</v>
      </c>
    </row>
    <row r="218" spans="1:14" ht="14.4" customHeight="1" x14ac:dyDescent="0.3">
      <c r="A218" s="661" t="s">
        <v>563</v>
      </c>
      <c r="B218" s="662" t="s">
        <v>564</v>
      </c>
      <c r="C218" s="663" t="s">
        <v>574</v>
      </c>
      <c r="D218" s="664" t="s">
        <v>2674</v>
      </c>
      <c r="E218" s="663" t="s">
        <v>586</v>
      </c>
      <c r="F218" s="664" t="s">
        <v>2678</v>
      </c>
      <c r="G218" s="663" t="s">
        <v>590</v>
      </c>
      <c r="H218" s="663" t="s">
        <v>1270</v>
      </c>
      <c r="I218" s="663" t="s">
        <v>1271</v>
      </c>
      <c r="J218" s="663" t="s">
        <v>1272</v>
      </c>
      <c r="K218" s="663" t="s">
        <v>1273</v>
      </c>
      <c r="L218" s="665">
        <v>64.270000000000024</v>
      </c>
      <c r="M218" s="665">
        <v>1</v>
      </c>
      <c r="N218" s="666">
        <v>64.270000000000024</v>
      </c>
    </row>
    <row r="219" spans="1:14" ht="14.4" customHeight="1" x14ac:dyDescent="0.3">
      <c r="A219" s="661" t="s">
        <v>563</v>
      </c>
      <c r="B219" s="662" t="s">
        <v>564</v>
      </c>
      <c r="C219" s="663" t="s">
        <v>574</v>
      </c>
      <c r="D219" s="664" t="s">
        <v>2674</v>
      </c>
      <c r="E219" s="663" t="s">
        <v>586</v>
      </c>
      <c r="F219" s="664" t="s">
        <v>2678</v>
      </c>
      <c r="G219" s="663" t="s">
        <v>590</v>
      </c>
      <c r="H219" s="663" t="s">
        <v>1274</v>
      </c>
      <c r="I219" s="663" t="s">
        <v>1275</v>
      </c>
      <c r="J219" s="663" t="s">
        <v>1026</v>
      </c>
      <c r="K219" s="663" t="s">
        <v>1276</v>
      </c>
      <c r="L219" s="665">
        <v>62.394911308574009</v>
      </c>
      <c r="M219" s="665">
        <v>2</v>
      </c>
      <c r="N219" s="666">
        <v>124.78982261714802</v>
      </c>
    </row>
    <row r="220" spans="1:14" ht="14.4" customHeight="1" x14ac:dyDescent="0.3">
      <c r="A220" s="661" t="s">
        <v>563</v>
      </c>
      <c r="B220" s="662" t="s">
        <v>564</v>
      </c>
      <c r="C220" s="663" t="s">
        <v>574</v>
      </c>
      <c r="D220" s="664" t="s">
        <v>2674</v>
      </c>
      <c r="E220" s="663" t="s">
        <v>586</v>
      </c>
      <c r="F220" s="664" t="s">
        <v>2678</v>
      </c>
      <c r="G220" s="663" t="s">
        <v>590</v>
      </c>
      <c r="H220" s="663" t="s">
        <v>1277</v>
      </c>
      <c r="I220" s="663" t="s">
        <v>1278</v>
      </c>
      <c r="J220" s="663" t="s">
        <v>1279</v>
      </c>
      <c r="K220" s="663" t="s">
        <v>1280</v>
      </c>
      <c r="L220" s="665">
        <v>80.229998934965224</v>
      </c>
      <c r="M220" s="665">
        <v>1</v>
      </c>
      <c r="N220" s="666">
        <v>80.229998934965224</v>
      </c>
    </row>
    <row r="221" spans="1:14" ht="14.4" customHeight="1" x14ac:dyDescent="0.3">
      <c r="A221" s="661" t="s">
        <v>563</v>
      </c>
      <c r="B221" s="662" t="s">
        <v>564</v>
      </c>
      <c r="C221" s="663" t="s">
        <v>574</v>
      </c>
      <c r="D221" s="664" t="s">
        <v>2674</v>
      </c>
      <c r="E221" s="663" t="s">
        <v>586</v>
      </c>
      <c r="F221" s="664" t="s">
        <v>2678</v>
      </c>
      <c r="G221" s="663" t="s">
        <v>590</v>
      </c>
      <c r="H221" s="663" t="s">
        <v>660</v>
      </c>
      <c r="I221" s="663" t="s">
        <v>661</v>
      </c>
      <c r="J221" s="663" t="s">
        <v>662</v>
      </c>
      <c r="K221" s="663" t="s">
        <v>663</v>
      </c>
      <c r="L221" s="665">
        <v>40.35</v>
      </c>
      <c r="M221" s="665">
        <v>1</v>
      </c>
      <c r="N221" s="666">
        <v>40.35</v>
      </c>
    </row>
    <row r="222" spans="1:14" ht="14.4" customHeight="1" x14ac:dyDescent="0.3">
      <c r="A222" s="661" t="s">
        <v>563</v>
      </c>
      <c r="B222" s="662" t="s">
        <v>564</v>
      </c>
      <c r="C222" s="663" t="s">
        <v>574</v>
      </c>
      <c r="D222" s="664" t="s">
        <v>2674</v>
      </c>
      <c r="E222" s="663" t="s">
        <v>586</v>
      </c>
      <c r="F222" s="664" t="s">
        <v>2678</v>
      </c>
      <c r="G222" s="663" t="s">
        <v>590</v>
      </c>
      <c r="H222" s="663" t="s">
        <v>1281</v>
      </c>
      <c r="I222" s="663" t="s">
        <v>1282</v>
      </c>
      <c r="J222" s="663" t="s">
        <v>1283</v>
      </c>
      <c r="K222" s="663" t="s">
        <v>1284</v>
      </c>
      <c r="L222" s="665">
        <v>467.16</v>
      </c>
      <c r="M222" s="665">
        <v>1</v>
      </c>
      <c r="N222" s="666">
        <v>467.16</v>
      </c>
    </row>
    <row r="223" spans="1:14" ht="14.4" customHeight="1" x14ac:dyDescent="0.3">
      <c r="A223" s="661" t="s">
        <v>563</v>
      </c>
      <c r="B223" s="662" t="s">
        <v>564</v>
      </c>
      <c r="C223" s="663" t="s">
        <v>574</v>
      </c>
      <c r="D223" s="664" t="s">
        <v>2674</v>
      </c>
      <c r="E223" s="663" t="s">
        <v>586</v>
      </c>
      <c r="F223" s="664" t="s">
        <v>2678</v>
      </c>
      <c r="G223" s="663" t="s">
        <v>590</v>
      </c>
      <c r="H223" s="663" t="s">
        <v>668</v>
      </c>
      <c r="I223" s="663" t="s">
        <v>669</v>
      </c>
      <c r="J223" s="663" t="s">
        <v>670</v>
      </c>
      <c r="K223" s="663" t="s">
        <v>671</v>
      </c>
      <c r="L223" s="665">
        <v>41.279630990863247</v>
      </c>
      <c r="M223" s="665">
        <v>2</v>
      </c>
      <c r="N223" s="666">
        <v>82.559261981726493</v>
      </c>
    </row>
    <row r="224" spans="1:14" ht="14.4" customHeight="1" x14ac:dyDescent="0.3">
      <c r="A224" s="661" t="s">
        <v>563</v>
      </c>
      <c r="B224" s="662" t="s">
        <v>564</v>
      </c>
      <c r="C224" s="663" t="s">
        <v>574</v>
      </c>
      <c r="D224" s="664" t="s">
        <v>2674</v>
      </c>
      <c r="E224" s="663" t="s">
        <v>586</v>
      </c>
      <c r="F224" s="664" t="s">
        <v>2678</v>
      </c>
      <c r="G224" s="663" t="s">
        <v>590</v>
      </c>
      <c r="H224" s="663" t="s">
        <v>672</v>
      </c>
      <c r="I224" s="663" t="s">
        <v>672</v>
      </c>
      <c r="J224" s="663" t="s">
        <v>673</v>
      </c>
      <c r="K224" s="663" t="s">
        <v>674</v>
      </c>
      <c r="L224" s="665">
        <v>36.953565227444976</v>
      </c>
      <c r="M224" s="665">
        <v>76</v>
      </c>
      <c r="N224" s="666">
        <v>2808.4709572858183</v>
      </c>
    </row>
    <row r="225" spans="1:14" ht="14.4" customHeight="1" x14ac:dyDescent="0.3">
      <c r="A225" s="661" t="s">
        <v>563</v>
      </c>
      <c r="B225" s="662" t="s">
        <v>564</v>
      </c>
      <c r="C225" s="663" t="s">
        <v>574</v>
      </c>
      <c r="D225" s="664" t="s">
        <v>2674</v>
      </c>
      <c r="E225" s="663" t="s">
        <v>586</v>
      </c>
      <c r="F225" s="664" t="s">
        <v>2678</v>
      </c>
      <c r="G225" s="663" t="s">
        <v>590</v>
      </c>
      <c r="H225" s="663" t="s">
        <v>1285</v>
      </c>
      <c r="I225" s="663" t="s">
        <v>1286</v>
      </c>
      <c r="J225" s="663" t="s">
        <v>677</v>
      </c>
      <c r="K225" s="663" t="s">
        <v>1287</v>
      </c>
      <c r="L225" s="665">
        <v>155.00839141582605</v>
      </c>
      <c r="M225" s="665">
        <v>11</v>
      </c>
      <c r="N225" s="666">
        <v>1705.0923055740866</v>
      </c>
    </row>
    <row r="226" spans="1:14" ht="14.4" customHeight="1" x14ac:dyDescent="0.3">
      <c r="A226" s="661" t="s">
        <v>563</v>
      </c>
      <c r="B226" s="662" t="s">
        <v>564</v>
      </c>
      <c r="C226" s="663" t="s">
        <v>574</v>
      </c>
      <c r="D226" s="664" t="s">
        <v>2674</v>
      </c>
      <c r="E226" s="663" t="s">
        <v>586</v>
      </c>
      <c r="F226" s="664" t="s">
        <v>2678</v>
      </c>
      <c r="G226" s="663" t="s">
        <v>590</v>
      </c>
      <c r="H226" s="663" t="s">
        <v>1288</v>
      </c>
      <c r="I226" s="663" t="s">
        <v>1289</v>
      </c>
      <c r="J226" s="663" t="s">
        <v>1290</v>
      </c>
      <c r="K226" s="663" t="s">
        <v>1291</v>
      </c>
      <c r="L226" s="665">
        <v>180.5</v>
      </c>
      <c r="M226" s="665">
        <v>2</v>
      </c>
      <c r="N226" s="666">
        <v>361</v>
      </c>
    </row>
    <row r="227" spans="1:14" ht="14.4" customHeight="1" x14ac:dyDescent="0.3">
      <c r="A227" s="661" t="s">
        <v>563</v>
      </c>
      <c r="B227" s="662" t="s">
        <v>564</v>
      </c>
      <c r="C227" s="663" t="s">
        <v>574</v>
      </c>
      <c r="D227" s="664" t="s">
        <v>2674</v>
      </c>
      <c r="E227" s="663" t="s">
        <v>586</v>
      </c>
      <c r="F227" s="664" t="s">
        <v>2678</v>
      </c>
      <c r="G227" s="663" t="s">
        <v>590</v>
      </c>
      <c r="H227" s="663" t="s">
        <v>1292</v>
      </c>
      <c r="I227" s="663" t="s">
        <v>1293</v>
      </c>
      <c r="J227" s="663" t="s">
        <v>1294</v>
      </c>
      <c r="K227" s="663" t="s">
        <v>1295</v>
      </c>
      <c r="L227" s="665">
        <v>75.61</v>
      </c>
      <c r="M227" s="665">
        <v>2</v>
      </c>
      <c r="N227" s="666">
        <v>151.22</v>
      </c>
    </row>
    <row r="228" spans="1:14" ht="14.4" customHeight="1" x14ac:dyDescent="0.3">
      <c r="A228" s="661" t="s">
        <v>563</v>
      </c>
      <c r="B228" s="662" t="s">
        <v>564</v>
      </c>
      <c r="C228" s="663" t="s">
        <v>574</v>
      </c>
      <c r="D228" s="664" t="s">
        <v>2674</v>
      </c>
      <c r="E228" s="663" t="s">
        <v>586</v>
      </c>
      <c r="F228" s="664" t="s">
        <v>2678</v>
      </c>
      <c r="G228" s="663" t="s">
        <v>590</v>
      </c>
      <c r="H228" s="663" t="s">
        <v>683</v>
      </c>
      <c r="I228" s="663" t="s">
        <v>684</v>
      </c>
      <c r="J228" s="663" t="s">
        <v>685</v>
      </c>
      <c r="K228" s="663" t="s">
        <v>686</v>
      </c>
      <c r="L228" s="665">
        <v>325.6407545919264</v>
      </c>
      <c r="M228" s="665">
        <v>6</v>
      </c>
      <c r="N228" s="666">
        <v>1953.8445275515583</v>
      </c>
    </row>
    <row r="229" spans="1:14" ht="14.4" customHeight="1" x14ac:dyDescent="0.3">
      <c r="A229" s="661" t="s">
        <v>563</v>
      </c>
      <c r="B229" s="662" t="s">
        <v>564</v>
      </c>
      <c r="C229" s="663" t="s">
        <v>574</v>
      </c>
      <c r="D229" s="664" t="s">
        <v>2674</v>
      </c>
      <c r="E229" s="663" t="s">
        <v>586</v>
      </c>
      <c r="F229" s="664" t="s">
        <v>2678</v>
      </c>
      <c r="G229" s="663" t="s">
        <v>590</v>
      </c>
      <c r="H229" s="663" t="s">
        <v>1296</v>
      </c>
      <c r="I229" s="663" t="s">
        <v>1297</v>
      </c>
      <c r="J229" s="663" t="s">
        <v>1298</v>
      </c>
      <c r="K229" s="663" t="s">
        <v>1299</v>
      </c>
      <c r="L229" s="665">
        <v>53.009999999999991</v>
      </c>
      <c r="M229" s="665">
        <v>1</v>
      </c>
      <c r="N229" s="666">
        <v>53.009999999999991</v>
      </c>
    </row>
    <row r="230" spans="1:14" ht="14.4" customHeight="1" x14ac:dyDescent="0.3">
      <c r="A230" s="661" t="s">
        <v>563</v>
      </c>
      <c r="B230" s="662" t="s">
        <v>564</v>
      </c>
      <c r="C230" s="663" t="s">
        <v>574</v>
      </c>
      <c r="D230" s="664" t="s">
        <v>2674</v>
      </c>
      <c r="E230" s="663" t="s">
        <v>586</v>
      </c>
      <c r="F230" s="664" t="s">
        <v>2678</v>
      </c>
      <c r="G230" s="663" t="s">
        <v>590</v>
      </c>
      <c r="H230" s="663" t="s">
        <v>691</v>
      </c>
      <c r="I230" s="663" t="s">
        <v>692</v>
      </c>
      <c r="J230" s="663" t="s">
        <v>650</v>
      </c>
      <c r="K230" s="663" t="s">
        <v>693</v>
      </c>
      <c r="L230" s="665">
        <v>34.943144679881492</v>
      </c>
      <c r="M230" s="665">
        <v>213</v>
      </c>
      <c r="N230" s="666">
        <v>7442.889816814758</v>
      </c>
    </row>
    <row r="231" spans="1:14" ht="14.4" customHeight="1" x14ac:dyDescent="0.3">
      <c r="A231" s="661" t="s">
        <v>563</v>
      </c>
      <c r="B231" s="662" t="s">
        <v>564</v>
      </c>
      <c r="C231" s="663" t="s">
        <v>574</v>
      </c>
      <c r="D231" s="664" t="s">
        <v>2674</v>
      </c>
      <c r="E231" s="663" t="s">
        <v>586</v>
      </c>
      <c r="F231" s="664" t="s">
        <v>2678</v>
      </c>
      <c r="G231" s="663" t="s">
        <v>590</v>
      </c>
      <c r="H231" s="663" t="s">
        <v>698</v>
      </c>
      <c r="I231" s="663" t="s">
        <v>699</v>
      </c>
      <c r="J231" s="663" t="s">
        <v>700</v>
      </c>
      <c r="K231" s="663" t="s">
        <v>701</v>
      </c>
      <c r="L231" s="665">
        <v>99.029157933707936</v>
      </c>
      <c r="M231" s="665">
        <v>3</v>
      </c>
      <c r="N231" s="666">
        <v>297.08747380112379</v>
      </c>
    </row>
    <row r="232" spans="1:14" ht="14.4" customHeight="1" x14ac:dyDescent="0.3">
      <c r="A232" s="661" t="s">
        <v>563</v>
      </c>
      <c r="B232" s="662" t="s">
        <v>564</v>
      </c>
      <c r="C232" s="663" t="s">
        <v>574</v>
      </c>
      <c r="D232" s="664" t="s">
        <v>2674</v>
      </c>
      <c r="E232" s="663" t="s">
        <v>586</v>
      </c>
      <c r="F232" s="664" t="s">
        <v>2678</v>
      </c>
      <c r="G232" s="663" t="s">
        <v>590</v>
      </c>
      <c r="H232" s="663" t="s">
        <v>1300</v>
      </c>
      <c r="I232" s="663" t="s">
        <v>1301</v>
      </c>
      <c r="J232" s="663" t="s">
        <v>1302</v>
      </c>
      <c r="K232" s="663"/>
      <c r="L232" s="665">
        <v>205.16323693401645</v>
      </c>
      <c r="M232" s="665">
        <v>3</v>
      </c>
      <c r="N232" s="666">
        <v>615.48971080204933</v>
      </c>
    </row>
    <row r="233" spans="1:14" ht="14.4" customHeight="1" x14ac:dyDescent="0.3">
      <c r="A233" s="661" t="s">
        <v>563</v>
      </c>
      <c r="B233" s="662" t="s">
        <v>564</v>
      </c>
      <c r="C233" s="663" t="s">
        <v>574</v>
      </c>
      <c r="D233" s="664" t="s">
        <v>2674</v>
      </c>
      <c r="E233" s="663" t="s">
        <v>586</v>
      </c>
      <c r="F233" s="664" t="s">
        <v>2678</v>
      </c>
      <c r="G233" s="663" t="s">
        <v>590</v>
      </c>
      <c r="H233" s="663" t="s">
        <v>1303</v>
      </c>
      <c r="I233" s="663" t="s">
        <v>1304</v>
      </c>
      <c r="J233" s="663" t="s">
        <v>1305</v>
      </c>
      <c r="K233" s="663" t="s">
        <v>1306</v>
      </c>
      <c r="L233" s="665">
        <v>143.95000000000002</v>
      </c>
      <c r="M233" s="665">
        <v>2</v>
      </c>
      <c r="N233" s="666">
        <v>287.90000000000003</v>
      </c>
    </row>
    <row r="234" spans="1:14" ht="14.4" customHeight="1" x14ac:dyDescent="0.3">
      <c r="A234" s="661" t="s">
        <v>563</v>
      </c>
      <c r="B234" s="662" t="s">
        <v>564</v>
      </c>
      <c r="C234" s="663" t="s">
        <v>574</v>
      </c>
      <c r="D234" s="664" t="s">
        <v>2674</v>
      </c>
      <c r="E234" s="663" t="s">
        <v>586</v>
      </c>
      <c r="F234" s="664" t="s">
        <v>2678</v>
      </c>
      <c r="G234" s="663" t="s">
        <v>590</v>
      </c>
      <c r="H234" s="663" t="s">
        <v>1307</v>
      </c>
      <c r="I234" s="663" t="s">
        <v>1308</v>
      </c>
      <c r="J234" s="663" t="s">
        <v>1309</v>
      </c>
      <c r="K234" s="663" t="s">
        <v>1310</v>
      </c>
      <c r="L234" s="665">
        <v>247.14999999999995</v>
      </c>
      <c r="M234" s="665">
        <v>1</v>
      </c>
      <c r="N234" s="666">
        <v>247.14999999999995</v>
      </c>
    </row>
    <row r="235" spans="1:14" ht="14.4" customHeight="1" x14ac:dyDescent="0.3">
      <c r="A235" s="661" t="s">
        <v>563</v>
      </c>
      <c r="B235" s="662" t="s">
        <v>564</v>
      </c>
      <c r="C235" s="663" t="s">
        <v>574</v>
      </c>
      <c r="D235" s="664" t="s">
        <v>2674</v>
      </c>
      <c r="E235" s="663" t="s">
        <v>586</v>
      </c>
      <c r="F235" s="664" t="s">
        <v>2678</v>
      </c>
      <c r="G235" s="663" t="s">
        <v>590</v>
      </c>
      <c r="H235" s="663" t="s">
        <v>1311</v>
      </c>
      <c r="I235" s="663" t="s">
        <v>1312</v>
      </c>
      <c r="J235" s="663" t="s">
        <v>1313</v>
      </c>
      <c r="K235" s="663" t="s">
        <v>1314</v>
      </c>
      <c r="L235" s="665">
        <v>117.41019806933238</v>
      </c>
      <c r="M235" s="665">
        <v>1</v>
      </c>
      <c r="N235" s="666">
        <v>117.41019806933238</v>
      </c>
    </row>
    <row r="236" spans="1:14" ht="14.4" customHeight="1" x14ac:dyDescent="0.3">
      <c r="A236" s="661" t="s">
        <v>563</v>
      </c>
      <c r="B236" s="662" t="s">
        <v>564</v>
      </c>
      <c r="C236" s="663" t="s">
        <v>574</v>
      </c>
      <c r="D236" s="664" t="s">
        <v>2674</v>
      </c>
      <c r="E236" s="663" t="s">
        <v>586</v>
      </c>
      <c r="F236" s="664" t="s">
        <v>2678</v>
      </c>
      <c r="G236" s="663" t="s">
        <v>590</v>
      </c>
      <c r="H236" s="663" t="s">
        <v>1315</v>
      </c>
      <c r="I236" s="663" t="s">
        <v>1316</v>
      </c>
      <c r="J236" s="663" t="s">
        <v>1317</v>
      </c>
      <c r="K236" s="663" t="s">
        <v>1318</v>
      </c>
      <c r="L236" s="665">
        <v>103.87999999999997</v>
      </c>
      <c r="M236" s="665">
        <v>2</v>
      </c>
      <c r="N236" s="666">
        <v>207.75999999999993</v>
      </c>
    </row>
    <row r="237" spans="1:14" ht="14.4" customHeight="1" x14ac:dyDescent="0.3">
      <c r="A237" s="661" t="s">
        <v>563</v>
      </c>
      <c r="B237" s="662" t="s">
        <v>564</v>
      </c>
      <c r="C237" s="663" t="s">
        <v>574</v>
      </c>
      <c r="D237" s="664" t="s">
        <v>2674</v>
      </c>
      <c r="E237" s="663" t="s">
        <v>586</v>
      </c>
      <c r="F237" s="664" t="s">
        <v>2678</v>
      </c>
      <c r="G237" s="663" t="s">
        <v>590</v>
      </c>
      <c r="H237" s="663" t="s">
        <v>1319</v>
      </c>
      <c r="I237" s="663" t="s">
        <v>1320</v>
      </c>
      <c r="J237" s="663" t="s">
        <v>1321</v>
      </c>
      <c r="K237" s="663" t="s">
        <v>1322</v>
      </c>
      <c r="L237" s="665">
        <v>124.20011815518045</v>
      </c>
      <c r="M237" s="665">
        <v>1</v>
      </c>
      <c r="N237" s="666">
        <v>124.20011815518045</v>
      </c>
    </row>
    <row r="238" spans="1:14" ht="14.4" customHeight="1" x14ac:dyDescent="0.3">
      <c r="A238" s="661" t="s">
        <v>563</v>
      </c>
      <c r="B238" s="662" t="s">
        <v>564</v>
      </c>
      <c r="C238" s="663" t="s">
        <v>574</v>
      </c>
      <c r="D238" s="664" t="s">
        <v>2674</v>
      </c>
      <c r="E238" s="663" t="s">
        <v>586</v>
      </c>
      <c r="F238" s="664" t="s">
        <v>2678</v>
      </c>
      <c r="G238" s="663" t="s">
        <v>590</v>
      </c>
      <c r="H238" s="663" t="s">
        <v>1323</v>
      </c>
      <c r="I238" s="663" t="s">
        <v>1324</v>
      </c>
      <c r="J238" s="663" t="s">
        <v>1325</v>
      </c>
      <c r="K238" s="663" t="s">
        <v>1326</v>
      </c>
      <c r="L238" s="665">
        <v>21.330000000000009</v>
      </c>
      <c r="M238" s="665">
        <v>1</v>
      </c>
      <c r="N238" s="666">
        <v>21.330000000000009</v>
      </c>
    </row>
    <row r="239" spans="1:14" ht="14.4" customHeight="1" x14ac:dyDescent="0.3">
      <c r="A239" s="661" t="s">
        <v>563</v>
      </c>
      <c r="B239" s="662" t="s">
        <v>564</v>
      </c>
      <c r="C239" s="663" t="s">
        <v>574</v>
      </c>
      <c r="D239" s="664" t="s">
        <v>2674</v>
      </c>
      <c r="E239" s="663" t="s">
        <v>586</v>
      </c>
      <c r="F239" s="664" t="s">
        <v>2678</v>
      </c>
      <c r="G239" s="663" t="s">
        <v>590</v>
      </c>
      <c r="H239" s="663" t="s">
        <v>710</v>
      </c>
      <c r="I239" s="663" t="s">
        <v>711</v>
      </c>
      <c r="J239" s="663" t="s">
        <v>712</v>
      </c>
      <c r="K239" s="663" t="s">
        <v>713</v>
      </c>
      <c r="L239" s="665">
        <v>63.580000000000005</v>
      </c>
      <c r="M239" s="665">
        <v>3</v>
      </c>
      <c r="N239" s="666">
        <v>190.74</v>
      </c>
    </row>
    <row r="240" spans="1:14" ht="14.4" customHeight="1" x14ac:dyDescent="0.3">
      <c r="A240" s="661" t="s">
        <v>563</v>
      </c>
      <c r="B240" s="662" t="s">
        <v>564</v>
      </c>
      <c r="C240" s="663" t="s">
        <v>574</v>
      </c>
      <c r="D240" s="664" t="s">
        <v>2674</v>
      </c>
      <c r="E240" s="663" t="s">
        <v>586</v>
      </c>
      <c r="F240" s="664" t="s">
        <v>2678</v>
      </c>
      <c r="G240" s="663" t="s">
        <v>590</v>
      </c>
      <c r="H240" s="663" t="s">
        <v>1327</v>
      </c>
      <c r="I240" s="663" t="s">
        <v>1328</v>
      </c>
      <c r="J240" s="663" t="s">
        <v>1329</v>
      </c>
      <c r="K240" s="663" t="s">
        <v>1079</v>
      </c>
      <c r="L240" s="665">
        <v>131.04000000000002</v>
      </c>
      <c r="M240" s="665">
        <v>1</v>
      </c>
      <c r="N240" s="666">
        <v>131.04000000000002</v>
      </c>
    </row>
    <row r="241" spans="1:14" ht="14.4" customHeight="1" x14ac:dyDescent="0.3">
      <c r="A241" s="661" t="s">
        <v>563</v>
      </c>
      <c r="B241" s="662" t="s">
        <v>564</v>
      </c>
      <c r="C241" s="663" t="s">
        <v>574</v>
      </c>
      <c r="D241" s="664" t="s">
        <v>2674</v>
      </c>
      <c r="E241" s="663" t="s">
        <v>586</v>
      </c>
      <c r="F241" s="664" t="s">
        <v>2678</v>
      </c>
      <c r="G241" s="663" t="s">
        <v>590</v>
      </c>
      <c r="H241" s="663" t="s">
        <v>1330</v>
      </c>
      <c r="I241" s="663" t="s">
        <v>1331</v>
      </c>
      <c r="J241" s="663" t="s">
        <v>1332</v>
      </c>
      <c r="K241" s="663" t="s">
        <v>1333</v>
      </c>
      <c r="L241" s="665">
        <v>121.95990516688872</v>
      </c>
      <c r="M241" s="665">
        <v>2</v>
      </c>
      <c r="N241" s="666">
        <v>243.91981033377743</v>
      </c>
    </row>
    <row r="242" spans="1:14" ht="14.4" customHeight="1" x14ac:dyDescent="0.3">
      <c r="A242" s="661" t="s">
        <v>563</v>
      </c>
      <c r="B242" s="662" t="s">
        <v>564</v>
      </c>
      <c r="C242" s="663" t="s">
        <v>574</v>
      </c>
      <c r="D242" s="664" t="s">
        <v>2674</v>
      </c>
      <c r="E242" s="663" t="s">
        <v>586</v>
      </c>
      <c r="F242" s="664" t="s">
        <v>2678</v>
      </c>
      <c r="G242" s="663" t="s">
        <v>590</v>
      </c>
      <c r="H242" s="663" t="s">
        <v>714</v>
      </c>
      <c r="I242" s="663" t="s">
        <v>715</v>
      </c>
      <c r="J242" s="663" t="s">
        <v>716</v>
      </c>
      <c r="K242" s="663" t="s">
        <v>717</v>
      </c>
      <c r="L242" s="665">
        <v>126.92653204067342</v>
      </c>
      <c r="M242" s="665">
        <v>3</v>
      </c>
      <c r="N242" s="666">
        <v>380.77959612202028</v>
      </c>
    </row>
    <row r="243" spans="1:14" ht="14.4" customHeight="1" x14ac:dyDescent="0.3">
      <c r="A243" s="661" t="s">
        <v>563</v>
      </c>
      <c r="B243" s="662" t="s">
        <v>564</v>
      </c>
      <c r="C243" s="663" t="s">
        <v>574</v>
      </c>
      <c r="D243" s="664" t="s">
        <v>2674</v>
      </c>
      <c r="E243" s="663" t="s">
        <v>586</v>
      </c>
      <c r="F243" s="664" t="s">
        <v>2678</v>
      </c>
      <c r="G243" s="663" t="s">
        <v>590</v>
      </c>
      <c r="H243" s="663" t="s">
        <v>1334</v>
      </c>
      <c r="I243" s="663" t="s">
        <v>1335</v>
      </c>
      <c r="J243" s="663" t="s">
        <v>716</v>
      </c>
      <c r="K243" s="663" t="s">
        <v>1336</v>
      </c>
      <c r="L243" s="665">
        <v>138.18195982149658</v>
      </c>
      <c r="M243" s="665">
        <v>19</v>
      </c>
      <c r="N243" s="666">
        <v>2625.4572366084349</v>
      </c>
    </row>
    <row r="244" spans="1:14" ht="14.4" customHeight="1" x14ac:dyDescent="0.3">
      <c r="A244" s="661" t="s">
        <v>563</v>
      </c>
      <c r="B244" s="662" t="s">
        <v>564</v>
      </c>
      <c r="C244" s="663" t="s">
        <v>574</v>
      </c>
      <c r="D244" s="664" t="s">
        <v>2674</v>
      </c>
      <c r="E244" s="663" t="s">
        <v>586</v>
      </c>
      <c r="F244" s="664" t="s">
        <v>2678</v>
      </c>
      <c r="G244" s="663" t="s">
        <v>590</v>
      </c>
      <c r="H244" s="663" t="s">
        <v>718</v>
      </c>
      <c r="I244" s="663" t="s">
        <v>719</v>
      </c>
      <c r="J244" s="663" t="s">
        <v>720</v>
      </c>
      <c r="K244" s="663" t="s">
        <v>721</v>
      </c>
      <c r="L244" s="665">
        <v>67.779989829039593</v>
      </c>
      <c r="M244" s="665">
        <v>6</v>
      </c>
      <c r="N244" s="666">
        <v>406.67993897423759</v>
      </c>
    </row>
    <row r="245" spans="1:14" ht="14.4" customHeight="1" x14ac:dyDescent="0.3">
      <c r="A245" s="661" t="s">
        <v>563</v>
      </c>
      <c r="B245" s="662" t="s">
        <v>564</v>
      </c>
      <c r="C245" s="663" t="s">
        <v>574</v>
      </c>
      <c r="D245" s="664" t="s">
        <v>2674</v>
      </c>
      <c r="E245" s="663" t="s">
        <v>586</v>
      </c>
      <c r="F245" s="664" t="s">
        <v>2678</v>
      </c>
      <c r="G245" s="663" t="s">
        <v>590</v>
      </c>
      <c r="H245" s="663" t="s">
        <v>1337</v>
      </c>
      <c r="I245" s="663" t="s">
        <v>1338</v>
      </c>
      <c r="J245" s="663" t="s">
        <v>1339</v>
      </c>
      <c r="K245" s="663" t="s">
        <v>1340</v>
      </c>
      <c r="L245" s="665">
        <v>42.474166666666662</v>
      </c>
      <c r="M245" s="665">
        <v>36</v>
      </c>
      <c r="N245" s="666">
        <v>1529.07</v>
      </c>
    </row>
    <row r="246" spans="1:14" ht="14.4" customHeight="1" x14ac:dyDescent="0.3">
      <c r="A246" s="661" t="s">
        <v>563</v>
      </c>
      <c r="B246" s="662" t="s">
        <v>564</v>
      </c>
      <c r="C246" s="663" t="s">
        <v>574</v>
      </c>
      <c r="D246" s="664" t="s">
        <v>2674</v>
      </c>
      <c r="E246" s="663" t="s">
        <v>586</v>
      </c>
      <c r="F246" s="664" t="s">
        <v>2678</v>
      </c>
      <c r="G246" s="663" t="s">
        <v>590</v>
      </c>
      <c r="H246" s="663" t="s">
        <v>726</v>
      </c>
      <c r="I246" s="663" t="s">
        <v>727</v>
      </c>
      <c r="J246" s="663" t="s">
        <v>728</v>
      </c>
      <c r="K246" s="663" t="s">
        <v>729</v>
      </c>
      <c r="L246" s="665">
        <v>40.439708357880548</v>
      </c>
      <c r="M246" s="665">
        <v>7</v>
      </c>
      <c r="N246" s="666">
        <v>283.07795850516385</v>
      </c>
    </row>
    <row r="247" spans="1:14" ht="14.4" customHeight="1" x14ac:dyDescent="0.3">
      <c r="A247" s="661" t="s">
        <v>563</v>
      </c>
      <c r="B247" s="662" t="s">
        <v>564</v>
      </c>
      <c r="C247" s="663" t="s">
        <v>574</v>
      </c>
      <c r="D247" s="664" t="s">
        <v>2674</v>
      </c>
      <c r="E247" s="663" t="s">
        <v>586</v>
      </c>
      <c r="F247" s="664" t="s">
        <v>2678</v>
      </c>
      <c r="G247" s="663" t="s">
        <v>590</v>
      </c>
      <c r="H247" s="663" t="s">
        <v>1341</v>
      </c>
      <c r="I247" s="663" t="s">
        <v>1342</v>
      </c>
      <c r="J247" s="663" t="s">
        <v>728</v>
      </c>
      <c r="K247" s="663" t="s">
        <v>1343</v>
      </c>
      <c r="L247" s="665">
        <v>279.74999999999989</v>
      </c>
      <c r="M247" s="665">
        <v>1</v>
      </c>
      <c r="N247" s="666">
        <v>279.74999999999989</v>
      </c>
    </row>
    <row r="248" spans="1:14" ht="14.4" customHeight="1" x14ac:dyDescent="0.3">
      <c r="A248" s="661" t="s">
        <v>563</v>
      </c>
      <c r="B248" s="662" t="s">
        <v>564</v>
      </c>
      <c r="C248" s="663" t="s">
        <v>574</v>
      </c>
      <c r="D248" s="664" t="s">
        <v>2674</v>
      </c>
      <c r="E248" s="663" t="s">
        <v>586</v>
      </c>
      <c r="F248" s="664" t="s">
        <v>2678</v>
      </c>
      <c r="G248" s="663" t="s">
        <v>590</v>
      </c>
      <c r="H248" s="663" t="s">
        <v>1344</v>
      </c>
      <c r="I248" s="663" t="s">
        <v>1345</v>
      </c>
      <c r="J248" s="663" t="s">
        <v>1346</v>
      </c>
      <c r="K248" s="663" t="s">
        <v>1347</v>
      </c>
      <c r="L248" s="665">
        <v>75.029999999999987</v>
      </c>
      <c r="M248" s="665">
        <v>1</v>
      </c>
      <c r="N248" s="666">
        <v>75.029999999999987</v>
      </c>
    </row>
    <row r="249" spans="1:14" ht="14.4" customHeight="1" x14ac:dyDescent="0.3">
      <c r="A249" s="661" t="s">
        <v>563</v>
      </c>
      <c r="B249" s="662" t="s">
        <v>564</v>
      </c>
      <c r="C249" s="663" t="s">
        <v>574</v>
      </c>
      <c r="D249" s="664" t="s">
        <v>2674</v>
      </c>
      <c r="E249" s="663" t="s">
        <v>586</v>
      </c>
      <c r="F249" s="664" t="s">
        <v>2678</v>
      </c>
      <c r="G249" s="663" t="s">
        <v>590</v>
      </c>
      <c r="H249" s="663" t="s">
        <v>1348</v>
      </c>
      <c r="I249" s="663" t="s">
        <v>1349</v>
      </c>
      <c r="J249" s="663" t="s">
        <v>1350</v>
      </c>
      <c r="K249" s="663" t="s">
        <v>1068</v>
      </c>
      <c r="L249" s="665">
        <v>51.079999999999963</v>
      </c>
      <c r="M249" s="665">
        <v>1</v>
      </c>
      <c r="N249" s="666">
        <v>51.079999999999963</v>
      </c>
    </row>
    <row r="250" spans="1:14" ht="14.4" customHeight="1" x14ac:dyDescent="0.3">
      <c r="A250" s="661" t="s">
        <v>563</v>
      </c>
      <c r="B250" s="662" t="s">
        <v>564</v>
      </c>
      <c r="C250" s="663" t="s">
        <v>574</v>
      </c>
      <c r="D250" s="664" t="s">
        <v>2674</v>
      </c>
      <c r="E250" s="663" t="s">
        <v>586</v>
      </c>
      <c r="F250" s="664" t="s">
        <v>2678</v>
      </c>
      <c r="G250" s="663" t="s">
        <v>590</v>
      </c>
      <c r="H250" s="663" t="s">
        <v>734</v>
      </c>
      <c r="I250" s="663" t="s">
        <v>735</v>
      </c>
      <c r="J250" s="663" t="s">
        <v>736</v>
      </c>
      <c r="K250" s="663" t="s">
        <v>737</v>
      </c>
      <c r="L250" s="665">
        <v>138.32999999999998</v>
      </c>
      <c r="M250" s="665">
        <v>1</v>
      </c>
      <c r="N250" s="666">
        <v>138.32999999999998</v>
      </c>
    </row>
    <row r="251" spans="1:14" ht="14.4" customHeight="1" x14ac:dyDescent="0.3">
      <c r="A251" s="661" t="s">
        <v>563</v>
      </c>
      <c r="B251" s="662" t="s">
        <v>564</v>
      </c>
      <c r="C251" s="663" t="s">
        <v>574</v>
      </c>
      <c r="D251" s="664" t="s">
        <v>2674</v>
      </c>
      <c r="E251" s="663" t="s">
        <v>586</v>
      </c>
      <c r="F251" s="664" t="s">
        <v>2678</v>
      </c>
      <c r="G251" s="663" t="s">
        <v>590</v>
      </c>
      <c r="H251" s="663" t="s">
        <v>1351</v>
      </c>
      <c r="I251" s="663" t="s">
        <v>1352</v>
      </c>
      <c r="J251" s="663" t="s">
        <v>1353</v>
      </c>
      <c r="K251" s="663" t="s">
        <v>1354</v>
      </c>
      <c r="L251" s="665">
        <v>162.30271605623423</v>
      </c>
      <c r="M251" s="665">
        <v>3</v>
      </c>
      <c r="N251" s="666">
        <v>486.90814816870272</v>
      </c>
    </row>
    <row r="252" spans="1:14" ht="14.4" customHeight="1" x14ac:dyDescent="0.3">
      <c r="A252" s="661" t="s">
        <v>563</v>
      </c>
      <c r="B252" s="662" t="s">
        <v>564</v>
      </c>
      <c r="C252" s="663" t="s">
        <v>574</v>
      </c>
      <c r="D252" s="664" t="s">
        <v>2674</v>
      </c>
      <c r="E252" s="663" t="s">
        <v>586</v>
      </c>
      <c r="F252" s="664" t="s">
        <v>2678</v>
      </c>
      <c r="G252" s="663" t="s">
        <v>590</v>
      </c>
      <c r="H252" s="663" t="s">
        <v>738</v>
      </c>
      <c r="I252" s="663" t="s">
        <v>739</v>
      </c>
      <c r="J252" s="663" t="s">
        <v>740</v>
      </c>
      <c r="K252" s="663" t="s">
        <v>741</v>
      </c>
      <c r="L252" s="665">
        <v>54.529724413417796</v>
      </c>
      <c r="M252" s="665">
        <v>1</v>
      </c>
      <c r="N252" s="666">
        <v>54.529724413417796</v>
      </c>
    </row>
    <row r="253" spans="1:14" ht="14.4" customHeight="1" x14ac:dyDescent="0.3">
      <c r="A253" s="661" t="s">
        <v>563</v>
      </c>
      <c r="B253" s="662" t="s">
        <v>564</v>
      </c>
      <c r="C253" s="663" t="s">
        <v>574</v>
      </c>
      <c r="D253" s="664" t="s">
        <v>2674</v>
      </c>
      <c r="E253" s="663" t="s">
        <v>586</v>
      </c>
      <c r="F253" s="664" t="s">
        <v>2678</v>
      </c>
      <c r="G253" s="663" t="s">
        <v>590</v>
      </c>
      <c r="H253" s="663" t="s">
        <v>1355</v>
      </c>
      <c r="I253" s="663" t="s">
        <v>1356</v>
      </c>
      <c r="J253" s="663" t="s">
        <v>1357</v>
      </c>
      <c r="K253" s="663" t="s">
        <v>1358</v>
      </c>
      <c r="L253" s="665">
        <v>26.279801407493444</v>
      </c>
      <c r="M253" s="665">
        <v>1</v>
      </c>
      <c r="N253" s="666">
        <v>26.279801407493444</v>
      </c>
    </row>
    <row r="254" spans="1:14" ht="14.4" customHeight="1" x14ac:dyDescent="0.3">
      <c r="A254" s="661" t="s">
        <v>563</v>
      </c>
      <c r="B254" s="662" t="s">
        <v>564</v>
      </c>
      <c r="C254" s="663" t="s">
        <v>574</v>
      </c>
      <c r="D254" s="664" t="s">
        <v>2674</v>
      </c>
      <c r="E254" s="663" t="s">
        <v>586</v>
      </c>
      <c r="F254" s="664" t="s">
        <v>2678</v>
      </c>
      <c r="G254" s="663" t="s">
        <v>590</v>
      </c>
      <c r="H254" s="663" t="s">
        <v>1359</v>
      </c>
      <c r="I254" s="663" t="s">
        <v>215</v>
      </c>
      <c r="J254" s="663" t="s">
        <v>1360</v>
      </c>
      <c r="K254" s="663"/>
      <c r="L254" s="665">
        <v>97.320139203237531</v>
      </c>
      <c r="M254" s="665">
        <v>26</v>
      </c>
      <c r="N254" s="666">
        <v>2530.3236192841759</v>
      </c>
    </row>
    <row r="255" spans="1:14" ht="14.4" customHeight="1" x14ac:dyDescent="0.3">
      <c r="A255" s="661" t="s">
        <v>563</v>
      </c>
      <c r="B255" s="662" t="s">
        <v>564</v>
      </c>
      <c r="C255" s="663" t="s">
        <v>574</v>
      </c>
      <c r="D255" s="664" t="s">
        <v>2674</v>
      </c>
      <c r="E255" s="663" t="s">
        <v>586</v>
      </c>
      <c r="F255" s="664" t="s">
        <v>2678</v>
      </c>
      <c r="G255" s="663" t="s">
        <v>590</v>
      </c>
      <c r="H255" s="663" t="s">
        <v>742</v>
      </c>
      <c r="I255" s="663" t="s">
        <v>215</v>
      </c>
      <c r="J255" s="663" t="s">
        <v>743</v>
      </c>
      <c r="K255" s="663"/>
      <c r="L255" s="665">
        <v>216.14000000000004</v>
      </c>
      <c r="M255" s="665">
        <v>1</v>
      </c>
      <c r="N255" s="666">
        <v>216.14000000000004</v>
      </c>
    </row>
    <row r="256" spans="1:14" ht="14.4" customHeight="1" x14ac:dyDescent="0.3">
      <c r="A256" s="661" t="s">
        <v>563</v>
      </c>
      <c r="B256" s="662" t="s">
        <v>564</v>
      </c>
      <c r="C256" s="663" t="s">
        <v>574</v>
      </c>
      <c r="D256" s="664" t="s">
        <v>2674</v>
      </c>
      <c r="E256" s="663" t="s">
        <v>586</v>
      </c>
      <c r="F256" s="664" t="s">
        <v>2678</v>
      </c>
      <c r="G256" s="663" t="s">
        <v>590</v>
      </c>
      <c r="H256" s="663" t="s">
        <v>1361</v>
      </c>
      <c r="I256" s="663" t="s">
        <v>215</v>
      </c>
      <c r="J256" s="663" t="s">
        <v>1362</v>
      </c>
      <c r="K256" s="663"/>
      <c r="L256" s="665">
        <v>32.167507397882616</v>
      </c>
      <c r="M256" s="665">
        <v>4</v>
      </c>
      <c r="N256" s="666">
        <v>128.67002959153047</v>
      </c>
    </row>
    <row r="257" spans="1:14" ht="14.4" customHeight="1" x14ac:dyDescent="0.3">
      <c r="A257" s="661" t="s">
        <v>563</v>
      </c>
      <c r="B257" s="662" t="s">
        <v>564</v>
      </c>
      <c r="C257" s="663" t="s">
        <v>574</v>
      </c>
      <c r="D257" s="664" t="s">
        <v>2674</v>
      </c>
      <c r="E257" s="663" t="s">
        <v>586</v>
      </c>
      <c r="F257" s="664" t="s">
        <v>2678</v>
      </c>
      <c r="G257" s="663" t="s">
        <v>590</v>
      </c>
      <c r="H257" s="663" t="s">
        <v>744</v>
      </c>
      <c r="I257" s="663" t="s">
        <v>215</v>
      </c>
      <c r="J257" s="663" t="s">
        <v>745</v>
      </c>
      <c r="K257" s="663"/>
      <c r="L257" s="665">
        <v>145.34500000000003</v>
      </c>
      <c r="M257" s="665">
        <v>2</v>
      </c>
      <c r="N257" s="666">
        <v>290.69000000000005</v>
      </c>
    </row>
    <row r="258" spans="1:14" ht="14.4" customHeight="1" x14ac:dyDescent="0.3">
      <c r="A258" s="661" t="s">
        <v>563</v>
      </c>
      <c r="B258" s="662" t="s">
        <v>564</v>
      </c>
      <c r="C258" s="663" t="s">
        <v>574</v>
      </c>
      <c r="D258" s="664" t="s">
        <v>2674</v>
      </c>
      <c r="E258" s="663" t="s">
        <v>586</v>
      </c>
      <c r="F258" s="664" t="s">
        <v>2678</v>
      </c>
      <c r="G258" s="663" t="s">
        <v>590</v>
      </c>
      <c r="H258" s="663" t="s">
        <v>746</v>
      </c>
      <c r="I258" s="663" t="s">
        <v>215</v>
      </c>
      <c r="J258" s="663" t="s">
        <v>747</v>
      </c>
      <c r="K258" s="663"/>
      <c r="L258" s="665">
        <v>98.648511700241315</v>
      </c>
      <c r="M258" s="665">
        <v>22</v>
      </c>
      <c r="N258" s="666">
        <v>2170.267257405309</v>
      </c>
    </row>
    <row r="259" spans="1:14" ht="14.4" customHeight="1" x14ac:dyDescent="0.3">
      <c r="A259" s="661" t="s">
        <v>563</v>
      </c>
      <c r="B259" s="662" t="s">
        <v>564</v>
      </c>
      <c r="C259" s="663" t="s">
        <v>574</v>
      </c>
      <c r="D259" s="664" t="s">
        <v>2674</v>
      </c>
      <c r="E259" s="663" t="s">
        <v>586</v>
      </c>
      <c r="F259" s="664" t="s">
        <v>2678</v>
      </c>
      <c r="G259" s="663" t="s">
        <v>590</v>
      </c>
      <c r="H259" s="663" t="s">
        <v>748</v>
      </c>
      <c r="I259" s="663" t="s">
        <v>749</v>
      </c>
      <c r="J259" s="663" t="s">
        <v>750</v>
      </c>
      <c r="K259" s="663" t="s">
        <v>751</v>
      </c>
      <c r="L259" s="665">
        <v>29.369938320541738</v>
      </c>
      <c r="M259" s="665">
        <v>3</v>
      </c>
      <c r="N259" s="666">
        <v>88.109814961625219</v>
      </c>
    </row>
    <row r="260" spans="1:14" ht="14.4" customHeight="1" x14ac:dyDescent="0.3">
      <c r="A260" s="661" t="s">
        <v>563</v>
      </c>
      <c r="B260" s="662" t="s">
        <v>564</v>
      </c>
      <c r="C260" s="663" t="s">
        <v>574</v>
      </c>
      <c r="D260" s="664" t="s">
        <v>2674</v>
      </c>
      <c r="E260" s="663" t="s">
        <v>586</v>
      </c>
      <c r="F260" s="664" t="s">
        <v>2678</v>
      </c>
      <c r="G260" s="663" t="s">
        <v>590</v>
      </c>
      <c r="H260" s="663" t="s">
        <v>1363</v>
      </c>
      <c r="I260" s="663" t="s">
        <v>1364</v>
      </c>
      <c r="J260" s="663" t="s">
        <v>1357</v>
      </c>
      <c r="K260" s="663" t="s">
        <v>1365</v>
      </c>
      <c r="L260" s="665">
        <v>58.249094321581389</v>
      </c>
      <c r="M260" s="665">
        <v>1</v>
      </c>
      <c r="N260" s="666">
        <v>58.249094321581389</v>
      </c>
    </row>
    <row r="261" spans="1:14" ht="14.4" customHeight="1" x14ac:dyDescent="0.3">
      <c r="A261" s="661" t="s">
        <v>563</v>
      </c>
      <c r="B261" s="662" t="s">
        <v>564</v>
      </c>
      <c r="C261" s="663" t="s">
        <v>574</v>
      </c>
      <c r="D261" s="664" t="s">
        <v>2674</v>
      </c>
      <c r="E261" s="663" t="s">
        <v>586</v>
      </c>
      <c r="F261" s="664" t="s">
        <v>2678</v>
      </c>
      <c r="G261" s="663" t="s">
        <v>590</v>
      </c>
      <c r="H261" s="663" t="s">
        <v>752</v>
      </c>
      <c r="I261" s="663" t="s">
        <v>753</v>
      </c>
      <c r="J261" s="663" t="s">
        <v>754</v>
      </c>
      <c r="K261" s="663" t="s">
        <v>755</v>
      </c>
      <c r="L261" s="665">
        <v>63.079976088814568</v>
      </c>
      <c r="M261" s="665">
        <v>7</v>
      </c>
      <c r="N261" s="666">
        <v>441.55983262170196</v>
      </c>
    </row>
    <row r="262" spans="1:14" ht="14.4" customHeight="1" x14ac:dyDescent="0.3">
      <c r="A262" s="661" t="s">
        <v>563</v>
      </c>
      <c r="B262" s="662" t="s">
        <v>564</v>
      </c>
      <c r="C262" s="663" t="s">
        <v>574</v>
      </c>
      <c r="D262" s="664" t="s">
        <v>2674</v>
      </c>
      <c r="E262" s="663" t="s">
        <v>586</v>
      </c>
      <c r="F262" s="664" t="s">
        <v>2678</v>
      </c>
      <c r="G262" s="663" t="s">
        <v>590</v>
      </c>
      <c r="H262" s="663" t="s">
        <v>1366</v>
      </c>
      <c r="I262" s="663" t="s">
        <v>215</v>
      </c>
      <c r="J262" s="663" t="s">
        <v>1367</v>
      </c>
      <c r="K262" s="663" t="s">
        <v>1368</v>
      </c>
      <c r="L262" s="665">
        <v>32.646608750113145</v>
      </c>
      <c r="M262" s="665">
        <v>3</v>
      </c>
      <c r="N262" s="666">
        <v>97.939826250339436</v>
      </c>
    </row>
    <row r="263" spans="1:14" ht="14.4" customHeight="1" x14ac:dyDescent="0.3">
      <c r="A263" s="661" t="s">
        <v>563</v>
      </c>
      <c r="B263" s="662" t="s">
        <v>564</v>
      </c>
      <c r="C263" s="663" t="s">
        <v>574</v>
      </c>
      <c r="D263" s="664" t="s">
        <v>2674</v>
      </c>
      <c r="E263" s="663" t="s">
        <v>586</v>
      </c>
      <c r="F263" s="664" t="s">
        <v>2678</v>
      </c>
      <c r="G263" s="663" t="s">
        <v>590</v>
      </c>
      <c r="H263" s="663" t="s">
        <v>756</v>
      </c>
      <c r="I263" s="663" t="s">
        <v>757</v>
      </c>
      <c r="J263" s="663" t="s">
        <v>758</v>
      </c>
      <c r="K263" s="663" t="s">
        <v>759</v>
      </c>
      <c r="L263" s="665">
        <v>114.02950857111881</v>
      </c>
      <c r="M263" s="665">
        <v>4</v>
      </c>
      <c r="N263" s="666">
        <v>456.11803428447524</v>
      </c>
    </row>
    <row r="264" spans="1:14" ht="14.4" customHeight="1" x14ac:dyDescent="0.3">
      <c r="A264" s="661" t="s">
        <v>563</v>
      </c>
      <c r="B264" s="662" t="s">
        <v>564</v>
      </c>
      <c r="C264" s="663" t="s">
        <v>574</v>
      </c>
      <c r="D264" s="664" t="s">
        <v>2674</v>
      </c>
      <c r="E264" s="663" t="s">
        <v>586</v>
      </c>
      <c r="F264" s="664" t="s">
        <v>2678</v>
      </c>
      <c r="G264" s="663" t="s">
        <v>590</v>
      </c>
      <c r="H264" s="663" t="s">
        <v>1369</v>
      </c>
      <c r="I264" s="663" t="s">
        <v>1370</v>
      </c>
      <c r="J264" s="663" t="s">
        <v>1371</v>
      </c>
      <c r="K264" s="663" t="s">
        <v>1372</v>
      </c>
      <c r="L264" s="665">
        <v>68.59302035051536</v>
      </c>
      <c r="M264" s="665">
        <v>3</v>
      </c>
      <c r="N264" s="666">
        <v>205.77906105154608</v>
      </c>
    </row>
    <row r="265" spans="1:14" ht="14.4" customHeight="1" x14ac:dyDescent="0.3">
      <c r="A265" s="661" t="s">
        <v>563</v>
      </c>
      <c r="B265" s="662" t="s">
        <v>564</v>
      </c>
      <c r="C265" s="663" t="s">
        <v>574</v>
      </c>
      <c r="D265" s="664" t="s">
        <v>2674</v>
      </c>
      <c r="E265" s="663" t="s">
        <v>586</v>
      </c>
      <c r="F265" s="664" t="s">
        <v>2678</v>
      </c>
      <c r="G265" s="663" t="s">
        <v>590</v>
      </c>
      <c r="H265" s="663" t="s">
        <v>760</v>
      </c>
      <c r="I265" s="663" t="s">
        <v>761</v>
      </c>
      <c r="J265" s="663" t="s">
        <v>762</v>
      </c>
      <c r="K265" s="663" t="s">
        <v>763</v>
      </c>
      <c r="L265" s="665">
        <v>95.242782794968974</v>
      </c>
      <c r="M265" s="665">
        <v>7</v>
      </c>
      <c r="N265" s="666">
        <v>666.69947956478279</v>
      </c>
    </row>
    <row r="266" spans="1:14" ht="14.4" customHeight="1" x14ac:dyDescent="0.3">
      <c r="A266" s="661" t="s">
        <v>563</v>
      </c>
      <c r="B266" s="662" t="s">
        <v>564</v>
      </c>
      <c r="C266" s="663" t="s">
        <v>574</v>
      </c>
      <c r="D266" s="664" t="s">
        <v>2674</v>
      </c>
      <c r="E266" s="663" t="s">
        <v>586</v>
      </c>
      <c r="F266" s="664" t="s">
        <v>2678</v>
      </c>
      <c r="G266" s="663" t="s">
        <v>590</v>
      </c>
      <c r="H266" s="663" t="s">
        <v>1373</v>
      </c>
      <c r="I266" s="663" t="s">
        <v>1374</v>
      </c>
      <c r="J266" s="663" t="s">
        <v>762</v>
      </c>
      <c r="K266" s="663" t="s">
        <v>1375</v>
      </c>
      <c r="L266" s="665">
        <v>34.390000000000008</v>
      </c>
      <c r="M266" s="665">
        <v>3</v>
      </c>
      <c r="N266" s="666">
        <v>103.17000000000002</v>
      </c>
    </row>
    <row r="267" spans="1:14" ht="14.4" customHeight="1" x14ac:dyDescent="0.3">
      <c r="A267" s="661" t="s">
        <v>563</v>
      </c>
      <c r="B267" s="662" t="s">
        <v>564</v>
      </c>
      <c r="C267" s="663" t="s">
        <v>574</v>
      </c>
      <c r="D267" s="664" t="s">
        <v>2674</v>
      </c>
      <c r="E267" s="663" t="s">
        <v>586</v>
      </c>
      <c r="F267" s="664" t="s">
        <v>2678</v>
      </c>
      <c r="G267" s="663" t="s">
        <v>590</v>
      </c>
      <c r="H267" s="663" t="s">
        <v>1376</v>
      </c>
      <c r="I267" s="663" t="s">
        <v>1377</v>
      </c>
      <c r="J267" s="663" t="s">
        <v>736</v>
      </c>
      <c r="K267" s="663" t="s">
        <v>1378</v>
      </c>
      <c r="L267" s="665">
        <v>174.93626641118513</v>
      </c>
      <c r="M267" s="665">
        <v>3</v>
      </c>
      <c r="N267" s="666">
        <v>524.80879923355542</v>
      </c>
    </row>
    <row r="268" spans="1:14" ht="14.4" customHeight="1" x14ac:dyDescent="0.3">
      <c r="A268" s="661" t="s">
        <v>563</v>
      </c>
      <c r="B268" s="662" t="s">
        <v>564</v>
      </c>
      <c r="C268" s="663" t="s">
        <v>574</v>
      </c>
      <c r="D268" s="664" t="s">
        <v>2674</v>
      </c>
      <c r="E268" s="663" t="s">
        <v>586</v>
      </c>
      <c r="F268" s="664" t="s">
        <v>2678</v>
      </c>
      <c r="G268" s="663" t="s">
        <v>590</v>
      </c>
      <c r="H268" s="663" t="s">
        <v>767</v>
      </c>
      <c r="I268" s="663" t="s">
        <v>768</v>
      </c>
      <c r="J268" s="663" t="s">
        <v>769</v>
      </c>
      <c r="K268" s="663" t="s">
        <v>770</v>
      </c>
      <c r="L268" s="665">
        <v>18.22</v>
      </c>
      <c r="M268" s="665">
        <v>1</v>
      </c>
      <c r="N268" s="666">
        <v>18.22</v>
      </c>
    </row>
    <row r="269" spans="1:14" ht="14.4" customHeight="1" x14ac:dyDescent="0.3">
      <c r="A269" s="661" t="s">
        <v>563</v>
      </c>
      <c r="B269" s="662" t="s">
        <v>564</v>
      </c>
      <c r="C269" s="663" t="s">
        <v>574</v>
      </c>
      <c r="D269" s="664" t="s">
        <v>2674</v>
      </c>
      <c r="E269" s="663" t="s">
        <v>586</v>
      </c>
      <c r="F269" s="664" t="s">
        <v>2678</v>
      </c>
      <c r="G269" s="663" t="s">
        <v>590</v>
      </c>
      <c r="H269" s="663" t="s">
        <v>1379</v>
      </c>
      <c r="I269" s="663" t="s">
        <v>1380</v>
      </c>
      <c r="J269" s="663" t="s">
        <v>1381</v>
      </c>
      <c r="K269" s="663" t="s">
        <v>1382</v>
      </c>
      <c r="L269" s="665">
        <v>61.729843335299748</v>
      </c>
      <c r="M269" s="665">
        <v>1</v>
      </c>
      <c r="N269" s="666">
        <v>61.729843335299748</v>
      </c>
    </row>
    <row r="270" spans="1:14" ht="14.4" customHeight="1" x14ac:dyDescent="0.3">
      <c r="A270" s="661" t="s">
        <v>563</v>
      </c>
      <c r="B270" s="662" t="s">
        <v>564</v>
      </c>
      <c r="C270" s="663" t="s">
        <v>574</v>
      </c>
      <c r="D270" s="664" t="s">
        <v>2674</v>
      </c>
      <c r="E270" s="663" t="s">
        <v>586</v>
      </c>
      <c r="F270" s="664" t="s">
        <v>2678</v>
      </c>
      <c r="G270" s="663" t="s">
        <v>590</v>
      </c>
      <c r="H270" s="663" t="s">
        <v>1383</v>
      </c>
      <c r="I270" s="663" t="s">
        <v>1384</v>
      </c>
      <c r="J270" s="663" t="s">
        <v>769</v>
      </c>
      <c r="K270" s="663" t="s">
        <v>1385</v>
      </c>
      <c r="L270" s="665">
        <v>26.034900223547687</v>
      </c>
      <c r="M270" s="665">
        <v>4</v>
      </c>
      <c r="N270" s="666">
        <v>104.13960089419075</v>
      </c>
    </row>
    <row r="271" spans="1:14" ht="14.4" customHeight="1" x14ac:dyDescent="0.3">
      <c r="A271" s="661" t="s">
        <v>563</v>
      </c>
      <c r="B271" s="662" t="s">
        <v>564</v>
      </c>
      <c r="C271" s="663" t="s">
        <v>574</v>
      </c>
      <c r="D271" s="664" t="s">
        <v>2674</v>
      </c>
      <c r="E271" s="663" t="s">
        <v>586</v>
      </c>
      <c r="F271" s="664" t="s">
        <v>2678</v>
      </c>
      <c r="G271" s="663" t="s">
        <v>590</v>
      </c>
      <c r="H271" s="663" t="s">
        <v>1386</v>
      </c>
      <c r="I271" s="663" t="s">
        <v>1387</v>
      </c>
      <c r="J271" s="663" t="s">
        <v>1388</v>
      </c>
      <c r="K271" s="663" t="s">
        <v>1031</v>
      </c>
      <c r="L271" s="665">
        <v>126.40919907741454</v>
      </c>
      <c r="M271" s="665">
        <v>1</v>
      </c>
      <c r="N271" s="666">
        <v>126.40919907741454</v>
      </c>
    </row>
    <row r="272" spans="1:14" ht="14.4" customHeight="1" x14ac:dyDescent="0.3">
      <c r="A272" s="661" t="s">
        <v>563</v>
      </c>
      <c r="B272" s="662" t="s">
        <v>564</v>
      </c>
      <c r="C272" s="663" t="s">
        <v>574</v>
      </c>
      <c r="D272" s="664" t="s">
        <v>2674</v>
      </c>
      <c r="E272" s="663" t="s">
        <v>586</v>
      </c>
      <c r="F272" s="664" t="s">
        <v>2678</v>
      </c>
      <c r="G272" s="663" t="s">
        <v>590</v>
      </c>
      <c r="H272" s="663" t="s">
        <v>771</v>
      </c>
      <c r="I272" s="663" t="s">
        <v>772</v>
      </c>
      <c r="J272" s="663" t="s">
        <v>773</v>
      </c>
      <c r="K272" s="663" t="s">
        <v>774</v>
      </c>
      <c r="L272" s="665">
        <v>208.6905514864678</v>
      </c>
      <c r="M272" s="665">
        <v>3</v>
      </c>
      <c r="N272" s="666">
        <v>626.07165445940336</v>
      </c>
    </row>
    <row r="273" spans="1:14" ht="14.4" customHeight="1" x14ac:dyDescent="0.3">
      <c r="A273" s="661" t="s">
        <v>563</v>
      </c>
      <c r="B273" s="662" t="s">
        <v>564</v>
      </c>
      <c r="C273" s="663" t="s">
        <v>574</v>
      </c>
      <c r="D273" s="664" t="s">
        <v>2674</v>
      </c>
      <c r="E273" s="663" t="s">
        <v>586</v>
      </c>
      <c r="F273" s="664" t="s">
        <v>2678</v>
      </c>
      <c r="G273" s="663" t="s">
        <v>590</v>
      </c>
      <c r="H273" s="663" t="s">
        <v>775</v>
      </c>
      <c r="I273" s="663" t="s">
        <v>215</v>
      </c>
      <c r="J273" s="663" t="s">
        <v>776</v>
      </c>
      <c r="K273" s="663"/>
      <c r="L273" s="665">
        <v>162.88908990711204</v>
      </c>
      <c r="M273" s="665">
        <v>2</v>
      </c>
      <c r="N273" s="666">
        <v>325.77817981422407</v>
      </c>
    </row>
    <row r="274" spans="1:14" ht="14.4" customHeight="1" x14ac:dyDescent="0.3">
      <c r="A274" s="661" t="s">
        <v>563</v>
      </c>
      <c r="B274" s="662" t="s">
        <v>564</v>
      </c>
      <c r="C274" s="663" t="s">
        <v>574</v>
      </c>
      <c r="D274" s="664" t="s">
        <v>2674</v>
      </c>
      <c r="E274" s="663" t="s">
        <v>586</v>
      </c>
      <c r="F274" s="664" t="s">
        <v>2678</v>
      </c>
      <c r="G274" s="663" t="s">
        <v>590</v>
      </c>
      <c r="H274" s="663" t="s">
        <v>1389</v>
      </c>
      <c r="I274" s="663" t="s">
        <v>722</v>
      </c>
      <c r="J274" s="663" t="s">
        <v>1390</v>
      </c>
      <c r="K274" s="663" t="s">
        <v>1391</v>
      </c>
      <c r="L274" s="665">
        <v>54.469392093579401</v>
      </c>
      <c r="M274" s="665">
        <v>2</v>
      </c>
      <c r="N274" s="666">
        <v>108.9387841871588</v>
      </c>
    </row>
    <row r="275" spans="1:14" ht="14.4" customHeight="1" x14ac:dyDescent="0.3">
      <c r="A275" s="661" t="s">
        <v>563</v>
      </c>
      <c r="B275" s="662" t="s">
        <v>564</v>
      </c>
      <c r="C275" s="663" t="s">
        <v>574</v>
      </c>
      <c r="D275" s="664" t="s">
        <v>2674</v>
      </c>
      <c r="E275" s="663" t="s">
        <v>586</v>
      </c>
      <c r="F275" s="664" t="s">
        <v>2678</v>
      </c>
      <c r="G275" s="663" t="s">
        <v>590</v>
      </c>
      <c r="H275" s="663" t="s">
        <v>777</v>
      </c>
      <c r="I275" s="663" t="s">
        <v>778</v>
      </c>
      <c r="J275" s="663" t="s">
        <v>779</v>
      </c>
      <c r="K275" s="663" t="s">
        <v>780</v>
      </c>
      <c r="L275" s="665">
        <v>42.170000000000009</v>
      </c>
      <c r="M275" s="665">
        <v>1</v>
      </c>
      <c r="N275" s="666">
        <v>42.170000000000009</v>
      </c>
    </row>
    <row r="276" spans="1:14" ht="14.4" customHeight="1" x14ac:dyDescent="0.3">
      <c r="A276" s="661" t="s">
        <v>563</v>
      </c>
      <c r="B276" s="662" t="s">
        <v>564</v>
      </c>
      <c r="C276" s="663" t="s">
        <v>574</v>
      </c>
      <c r="D276" s="664" t="s">
        <v>2674</v>
      </c>
      <c r="E276" s="663" t="s">
        <v>586</v>
      </c>
      <c r="F276" s="664" t="s">
        <v>2678</v>
      </c>
      <c r="G276" s="663" t="s">
        <v>590</v>
      </c>
      <c r="H276" s="663" t="s">
        <v>1392</v>
      </c>
      <c r="I276" s="663" t="s">
        <v>1393</v>
      </c>
      <c r="J276" s="663" t="s">
        <v>1394</v>
      </c>
      <c r="K276" s="663" t="s">
        <v>1395</v>
      </c>
      <c r="L276" s="665">
        <v>56.1</v>
      </c>
      <c r="M276" s="665">
        <v>1</v>
      </c>
      <c r="N276" s="666">
        <v>56.1</v>
      </c>
    </row>
    <row r="277" spans="1:14" ht="14.4" customHeight="1" x14ac:dyDescent="0.3">
      <c r="A277" s="661" t="s">
        <v>563</v>
      </c>
      <c r="B277" s="662" t="s">
        <v>564</v>
      </c>
      <c r="C277" s="663" t="s">
        <v>574</v>
      </c>
      <c r="D277" s="664" t="s">
        <v>2674</v>
      </c>
      <c r="E277" s="663" t="s">
        <v>586</v>
      </c>
      <c r="F277" s="664" t="s">
        <v>2678</v>
      </c>
      <c r="G277" s="663" t="s">
        <v>590</v>
      </c>
      <c r="H277" s="663" t="s">
        <v>1396</v>
      </c>
      <c r="I277" s="663" t="s">
        <v>1397</v>
      </c>
      <c r="J277" s="663" t="s">
        <v>1398</v>
      </c>
      <c r="K277" s="663" t="s">
        <v>1399</v>
      </c>
      <c r="L277" s="665">
        <v>58.068282489032029</v>
      </c>
      <c r="M277" s="665">
        <v>1</v>
      </c>
      <c r="N277" s="666">
        <v>58.068282489032029</v>
      </c>
    </row>
    <row r="278" spans="1:14" ht="14.4" customHeight="1" x14ac:dyDescent="0.3">
      <c r="A278" s="661" t="s">
        <v>563</v>
      </c>
      <c r="B278" s="662" t="s">
        <v>564</v>
      </c>
      <c r="C278" s="663" t="s">
        <v>574</v>
      </c>
      <c r="D278" s="664" t="s">
        <v>2674</v>
      </c>
      <c r="E278" s="663" t="s">
        <v>586</v>
      </c>
      <c r="F278" s="664" t="s">
        <v>2678</v>
      </c>
      <c r="G278" s="663" t="s">
        <v>590</v>
      </c>
      <c r="H278" s="663" t="s">
        <v>1400</v>
      </c>
      <c r="I278" s="663" t="s">
        <v>1401</v>
      </c>
      <c r="J278" s="663" t="s">
        <v>1402</v>
      </c>
      <c r="K278" s="663" t="s">
        <v>1403</v>
      </c>
      <c r="L278" s="665">
        <v>79.440000000000026</v>
      </c>
      <c r="M278" s="665">
        <v>1</v>
      </c>
      <c r="N278" s="666">
        <v>79.440000000000026</v>
      </c>
    </row>
    <row r="279" spans="1:14" ht="14.4" customHeight="1" x14ac:dyDescent="0.3">
      <c r="A279" s="661" t="s">
        <v>563</v>
      </c>
      <c r="B279" s="662" t="s">
        <v>564</v>
      </c>
      <c r="C279" s="663" t="s">
        <v>574</v>
      </c>
      <c r="D279" s="664" t="s">
        <v>2674</v>
      </c>
      <c r="E279" s="663" t="s">
        <v>586</v>
      </c>
      <c r="F279" s="664" t="s">
        <v>2678</v>
      </c>
      <c r="G279" s="663" t="s">
        <v>590</v>
      </c>
      <c r="H279" s="663" t="s">
        <v>788</v>
      </c>
      <c r="I279" s="663" t="s">
        <v>789</v>
      </c>
      <c r="J279" s="663" t="s">
        <v>790</v>
      </c>
      <c r="K279" s="663" t="s">
        <v>791</v>
      </c>
      <c r="L279" s="665">
        <v>676.26</v>
      </c>
      <c r="M279" s="665">
        <v>1</v>
      </c>
      <c r="N279" s="666">
        <v>676.26</v>
      </c>
    </row>
    <row r="280" spans="1:14" ht="14.4" customHeight="1" x14ac:dyDescent="0.3">
      <c r="A280" s="661" t="s">
        <v>563</v>
      </c>
      <c r="B280" s="662" t="s">
        <v>564</v>
      </c>
      <c r="C280" s="663" t="s">
        <v>574</v>
      </c>
      <c r="D280" s="664" t="s">
        <v>2674</v>
      </c>
      <c r="E280" s="663" t="s">
        <v>586</v>
      </c>
      <c r="F280" s="664" t="s">
        <v>2678</v>
      </c>
      <c r="G280" s="663" t="s">
        <v>590</v>
      </c>
      <c r="H280" s="663" t="s">
        <v>792</v>
      </c>
      <c r="I280" s="663" t="s">
        <v>793</v>
      </c>
      <c r="J280" s="663" t="s">
        <v>654</v>
      </c>
      <c r="K280" s="663" t="s">
        <v>794</v>
      </c>
      <c r="L280" s="665">
        <v>73.760000000000005</v>
      </c>
      <c r="M280" s="665">
        <v>1</v>
      </c>
      <c r="N280" s="666">
        <v>73.760000000000005</v>
      </c>
    </row>
    <row r="281" spans="1:14" ht="14.4" customHeight="1" x14ac:dyDescent="0.3">
      <c r="A281" s="661" t="s">
        <v>563</v>
      </c>
      <c r="B281" s="662" t="s">
        <v>564</v>
      </c>
      <c r="C281" s="663" t="s">
        <v>574</v>
      </c>
      <c r="D281" s="664" t="s">
        <v>2674</v>
      </c>
      <c r="E281" s="663" t="s">
        <v>586</v>
      </c>
      <c r="F281" s="664" t="s">
        <v>2678</v>
      </c>
      <c r="G281" s="663" t="s">
        <v>590</v>
      </c>
      <c r="H281" s="663" t="s">
        <v>795</v>
      </c>
      <c r="I281" s="663" t="s">
        <v>796</v>
      </c>
      <c r="J281" s="663" t="s">
        <v>797</v>
      </c>
      <c r="K281" s="663" t="s">
        <v>798</v>
      </c>
      <c r="L281" s="665">
        <v>1592.8</v>
      </c>
      <c r="M281" s="665">
        <v>1</v>
      </c>
      <c r="N281" s="666">
        <v>1592.8</v>
      </c>
    </row>
    <row r="282" spans="1:14" ht="14.4" customHeight="1" x14ac:dyDescent="0.3">
      <c r="A282" s="661" t="s">
        <v>563</v>
      </c>
      <c r="B282" s="662" t="s">
        <v>564</v>
      </c>
      <c r="C282" s="663" t="s">
        <v>574</v>
      </c>
      <c r="D282" s="664" t="s">
        <v>2674</v>
      </c>
      <c r="E282" s="663" t="s">
        <v>586</v>
      </c>
      <c r="F282" s="664" t="s">
        <v>2678</v>
      </c>
      <c r="G282" s="663" t="s">
        <v>590</v>
      </c>
      <c r="H282" s="663" t="s">
        <v>1404</v>
      </c>
      <c r="I282" s="663" t="s">
        <v>1405</v>
      </c>
      <c r="J282" s="663" t="s">
        <v>1406</v>
      </c>
      <c r="K282" s="663" t="s">
        <v>1407</v>
      </c>
      <c r="L282" s="665">
        <v>114.061854911327</v>
      </c>
      <c r="M282" s="665">
        <v>5</v>
      </c>
      <c r="N282" s="666">
        <v>570.30927455663505</v>
      </c>
    </row>
    <row r="283" spans="1:14" ht="14.4" customHeight="1" x14ac:dyDescent="0.3">
      <c r="A283" s="661" t="s">
        <v>563</v>
      </c>
      <c r="B283" s="662" t="s">
        <v>564</v>
      </c>
      <c r="C283" s="663" t="s">
        <v>574</v>
      </c>
      <c r="D283" s="664" t="s">
        <v>2674</v>
      </c>
      <c r="E283" s="663" t="s">
        <v>586</v>
      </c>
      <c r="F283" s="664" t="s">
        <v>2678</v>
      </c>
      <c r="G283" s="663" t="s">
        <v>590</v>
      </c>
      <c r="H283" s="663" t="s">
        <v>1408</v>
      </c>
      <c r="I283" s="663" t="s">
        <v>1409</v>
      </c>
      <c r="J283" s="663" t="s">
        <v>1410</v>
      </c>
      <c r="K283" s="663" t="s">
        <v>1411</v>
      </c>
      <c r="L283" s="665">
        <v>75.02</v>
      </c>
      <c r="M283" s="665">
        <v>1</v>
      </c>
      <c r="N283" s="666">
        <v>75.02</v>
      </c>
    </row>
    <row r="284" spans="1:14" ht="14.4" customHeight="1" x14ac:dyDescent="0.3">
      <c r="A284" s="661" t="s">
        <v>563</v>
      </c>
      <c r="B284" s="662" t="s">
        <v>564</v>
      </c>
      <c r="C284" s="663" t="s">
        <v>574</v>
      </c>
      <c r="D284" s="664" t="s">
        <v>2674</v>
      </c>
      <c r="E284" s="663" t="s">
        <v>586</v>
      </c>
      <c r="F284" s="664" t="s">
        <v>2678</v>
      </c>
      <c r="G284" s="663" t="s">
        <v>590</v>
      </c>
      <c r="H284" s="663" t="s">
        <v>1412</v>
      </c>
      <c r="I284" s="663" t="s">
        <v>1413</v>
      </c>
      <c r="J284" s="663" t="s">
        <v>1414</v>
      </c>
      <c r="K284" s="663" t="s">
        <v>1415</v>
      </c>
      <c r="L284" s="665">
        <v>127.27999999999999</v>
      </c>
      <c r="M284" s="665">
        <v>1</v>
      </c>
      <c r="N284" s="666">
        <v>127.27999999999999</v>
      </c>
    </row>
    <row r="285" spans="1:14" ht="14.4" customHeight="1" x14ac:dyDescent="0.3">
      <c r="A285" s="661" t="s">
        <v>563</v>
      </c>
      <c r="B285" s="662" t="s">
        <v>564</v>
      </c>
      <c r="C285" s="663" t="s">
        <v>574</v>
      </c>
      <c r="D285" s="664" t="s">
        <v>2674</v>
      </c>
      <c r="E285" s="663" t="s">
        <v>586</v>
      </c>
      <c r="F285" s="664" t="s">
        <v>2678</v>
      </c>
      <c r="G285" s="663" t="s">
        <v>590</v>
      </c>
      <c r="H285" s="663" t="s">
        <v>803</v>
      </c>
      <c r="I285" s="663" t="s">
        <v>804</v>
      </c>
      <c r="J285" s="663" t="s">
        <v>805</v>
      </c>
      <c r="K285" s="663" t="s">
        <v>806</v>
      </c>
      <c r="L285" s="665">
        <v>237.87241379310345</v>
      </c>
      <c r="M285" s="665">
        <v>29</v>
      </c>
      <c r="N285" s="666">
        <v>6898.3</v>
      </c>
    </row>
    <row r="286" spans="1:14" ht="14.4" customHeight="1" x14ac:dyDescent="0.3">
      <c r="A286" s="661" t="s">
        <v>563</v>
      </c>
      <c r="B286" s="662" t="s">
        <v>564</v>
      </c>
      <c r="C286" s="663" t="s">
        <v>574</v>
      </c>
      <c r="D286" s="664" t="s">
        <v>2674</v>
      </c>
      <c r="E286" s="663" t="s">
        <v>586</v>
      </c>
      <c r="F286" s="664" t="s">
        <v>2678</v>
      </c>
      <c r="G286" s="663" t="s">
        <v>590</v>
      </c>
      <c r="H286" s="663" t="s">
        <v>1416</v>
      </c>
      <c r="I286" s="663" t="s">
        <v>1417</v>
      </c>
      <c r="J286" s="663" t="s">
        <v>1418</v>
      </c>
      <c r="K286" s="663" t="s">
        <v>1419</v>
      </c>
      <c r="L286" s="665">
        <v>239.08577777777779</v>
      </c>
      <c r="M286" s="665">
        <v>3</v>
      </c>
      <c r="N286" s="666">
        <v>717.25733333333335</v>
      </c>
    </row>
    <row r="287" spans="1:14" ht="14.4" customHeight="1" x14ac:dyDescent="0.3">
      <c r="A287" s="661" t="s">
        <v>563</v>
      </c>
      <c r="B287" s="662" t="s">
        <v>564</v>
      </c>
      <c r="C287" s="663" t="s">
        <v>574</v>
      </c>
      <c r="D287" s="664" t="s">
        <v>2674</v>
      </c>
      <c r="E287" s="663" t="s">
        <v>586</v>
      </c>
      <c r="F287" s="664" t="s">
        <v>2678</v>
      </c>
      <c r="G287" s="663" t="s">
        <v>590</v>
      </c>
      <c r="H287" s="663" t="s">
        <v>1420</v>
      </c>
      <c r="I287" s="663" t="s">
        <v>1421</v>
      </c>
      <c r="J287" s="663" t="s">
        <v>1422</v>
      </c>
      <c r="K287" s="663" t="s">
        <v>1423</v>
      </c>
      <c r="L287" s="665">
        <v>132.90999999999994</v>
      </c>
      <c r="M287" s="665">
        <v>1</v>
      </c>
      <c r="N287" s="666">
        <v>132.90999999999994</v>
      </c>
    </row>
    <row r="288" spans="1:14" ht="14.4" customHeight="1" x14ac:dyDescent="0.3">
      <c r="A288" s="661" t="s">
        <v>563</v>
      </c>
      <c r="B288" s="662" t="s">
        <v>564</v>
      </c>
      <c r="C288" s="663" t="s">
        <v>574</v>
      </c>
      <c r="D288" s="664" t="s">
        <v>2674</v>
      </c>
      <c r="E288" s="663" t="s">
        <v>586</v>
      </c>
      <c r="F288" s="664" t="s">
        <v>2678</v>
      </c>
      <c r="G288" s="663" t="s">
        <v>590</v>
      </c>
      <c r="H288" s="663" t="s">
        <v>814</v>
      </c>
      <c r="I288" s="663" t="s">
        <v>815</v>
      </c>
      <c r="J288" s="663" t="s">
        <v>650</v>
      </c>
      <c r="K288" s="663" t="s">
        <v>816</v>
      </c>
      <c r="L288" s="665">
        <v>57.559932462121068</v>
      </c>
      <c r="M288" s="665">
        <v>10</v>
      </c>
      <c r="N288" s="666">
        <v>575.59932462121071</v>
      </c>
    </row>
    <row r="289" spans="1:14" ht="14.4" customHeight="1" x14ac:dyDescent="0.3">
      <c r="A289" s="661" t="s">
        <v>563</v>
      </c>
      <c r="B289" s="662" t="s">
        <v>564</v>
      </c>
      <c r="C289" s="663" t="s">
        <v>574</v>
      </c>
      <c r="D289" s="664" t="s">
        <v>2674</v>
      </c>
      <c r="E289" s="663" t="s">
        <v>586</v>
      </c>
      <c r="F289" s="664" t="s">
        <v>2678</v>
      </c>
      <c r="G289" s="663" t="s">
        <v>590</v>
      </c>
      <c r="H289" s="663" t="s">
        <v>1424</v>
      </c>
      <c r="I289" s="663" t="s">
        <v>1425</v>
      </c>
      <c r="J289" s="663" t="s">
        <v>1426</v>
      </c>
      <c r="K289" s="663" t="s">
        <v>1427</v>
      </c>
      <c r="L289" s="665">
        <v>190.31166666666664</v>
      </c>
      <c r="M289" s="665">
        <v>6</v>
      </c>
      <c r="N289" s="666">
        <v>1141.8699999999999</v>
      </c>
    </row>
    <row r="290" spans="1:14" ht="14.4" customHeight="1" x14ac:dyDescent="0.3">
      <c r="A290" s="661" t="s">
        <v>563</v>
      </c>
      <c r="B290" s="662" t="s">
        <v>564</v>
      </c>
      <c r="C290" s="663" t="s">
        <v>574</v>
      </c>
      <c r="D290" s="664" t="s">
        <v>2674</v>
      </c>
      <c r="E290" s="663" t="s">
        <v>586</v>
      </c>
      <c r="F290" s="664" t="s">
        <v>2678</v>
      </c>
      <c r="G290" s="663" t="s">
        <v>590</v>
      </c>
      <c r="H290" s="663" t="s">
        <v>1428</v>
      </c>
      <c r="I290" s="663" t="s">
        <v>1429</v>
      </c>
      <c r="J290" s="663" t="s">
        <v>1430</v>
      </c>
      <c r="K290" s="663" t="s">
        <v>1431</v>
      </c>
      <c r="L290" s="665">
        <v>369.24</v>
      </c>
      <c r="M290" s="665">
        <v>1</v>
      </c>
      <c r="N290" s="666">
        <v>369.24</v>
      </c>
    </row>
    <row r="291" spans="1:14" ht="14.4" customHeight="1" x14ac:dyDescent="0.3">
      <c r="A291" s="661" t="s">
        <v>563</v>
      </c>
      <c r="B291" s="662" t="s">
        <v>564</v>
      </c>
      <c r="C291" s="663" t="s">
        <v>574</v>
      </c>
      <c r="D291" s="664" t="s">
        <v>2674</v>
      </c>
      <c r="E291" s="663" t="s">
        <v>586</v>
      </c>
      <c r="F291" s="664" t="s">
        <v>2678</v>
      </c>
      <c r="G291" s="663" t="s">
        <v>590</v>
      </c>
      <c r="H291" s="663" t="s">
        <v>1432</v>
      </c>
      <c r="I291" s="663" t="s">
        <v>1433</v>
      </c>
      <c r="J291" s="663" t="s">
        <v>1434</v>
      </c>
      <c r="K291" s="663" t="s">
        <v>1435</v>
      </c>
      <c r="L291" s="665">
        <v>65.650000000000006</v>
      </c>
      <c r="M291" s="665">
        <v>1</v>
      </c>
      <c r="N291" s="666">
        <v>65.650000000000006</v>
      </c>
    </row>
    <row r="292" spans="1:14" ht="14.4" customHeight="1" x14ac:dyDescent="0.3">
      <c r="A292" s="661" t="s">
        <v>563</v>
      </c>
      <c r="B292" s="662" t="s">
        <v>564</v>
      </c>
      <c r="C292" s="663" t="s">
        <v>574</v>
      </c>
      <c r="D292" s="664" t="s">
        <v>2674</v>
      </c>
      <c r="E292" s="663" t="s">
        <v>586</v>
      </c>
      <c r="F292" s="664" t="s">
        <v>2678</v>
      </c>
      <c r="G292" s="663" t="s">
        <v>590</v>
      </c>
      <c r="H292" s="663" t="s">
        <v>1436</v>
      </c>
      <c r="I292" s="663" t="s">
        <v>1437</v>
      </c>
      <c r="J292" s="663" t="s">
        <v>1438</v>
      </c>
      <c r="K292" s="663" t="s">
        <v>1439</v>
      </c>
      <c r="L292" s="665">
        <v>71.919999999999945</v>
      </c>
      <c r="M292" s="665">
        <v>1</v>
      </c>
      <c r="N292" s="666">
        <v>71.919999999999945</v>
      </c>
    </row>
    <row r="293" spans="1:14" ht="14.4" customHeight="1" x14ac:dyDescent="0.3">
      <c r="A293" s="661" t="s">
        <v>563</v>
      </c>
      <c r="B293" s="662" t="s">
        <v>564</v>
      </c>
      <c r="C293" s="663" t="s">
        <v>574</v>
      </c>
      <c r="D293" s="664" t="s">
        <v>2674</v>
      </c>
      <c r="E293" s="663" t="s">
        <v>586</v>
      </c>
      <c r="F293" s="664" t="s">
        <v>2678</v>
      </c>
      <c r="G293" s="663" t="s">
        <v>590</v>
      </c>
      <c r="H293" s="663" t="s">
        <v>817</v>
      </c>
      <c r="I293" s="663" t="s">
        <v>818</v>
      </c>
      <c r="J293" s="663" t="s">
        <v>819</v>
      </c>
      <c r="K293" s="663" t="s">
        <v>820</v>
      </c>
      <c r="L293" s="665">
        <v>52.270000000000017</v>
      </c>
      <c r="M293" s="665">
        <v>1</v>
      </c>
      <c r="N293" s="666">
        <v>52.270000000000017</v>
      </c>
    </row>
    <row r="294" spans="1:14" ht="14.4" customHeight="1" x14ac:dyDescent="0.3">
      <c r="A294" s="661" t="s">
        <v>563</v>
      </c>
      <c r="B294" s="662" t="s">
        <v>564</v>
      </c>
      <c r="C294" s="663" t="s">
        <v>574</v>
      </c>
      <c r="D294" s="664" t="s">
        <v>2674</v>
      </c>
      <c r="E294" s="663" t="s">
        <v>586</v>
      </c>
      <c r="F294" s="664" t="s">
        <v>2678</v>
      </c>
      <c r="G294" s="663" t="s">
        <v>590</v>
      </c>
      <c r="H294" s="663" t="s">
        <v>823</v>
      </c>
      <c r="I294" s="663" t="s">
        <v>215</v>
      </c>
      <c r="J294" s="663" t="s">
        <v>824</v>
      </c>
      <c r="K294" s="663"/>
      <c r="L294" s="665">
        <v>109.03824919401829</v>
      </c>
      <c r="M294" s="665">
        <v>6</v>
      </c>
      <c r="N294" s="666">
        <v>654.22949516410972</v>
      </c>
    </row>
    <row r="295" spans="1:14" ht="14.4" customHeight="1" x14ac:dyDescent="0.3">
      <c r="A295" s="661" t="s">
        <v>563</v>
      </c>
      <c r="B295" s="662" t="s">
        <v>564</v>
      </c>
      <c r="C295" s="663" t="s">
        <v>574</v>
      </c>
      <c r="D295" s="664" t="s">
        <v>2674</v>
      </c>
      <c r="E295" s="663" t="s">
        <v>586</v>
      </c>
      <c r="F295" s="664" t="s">
        <v>2678</v>
      </c>
      <c r="G295" s="663" t="s">
        <v>590</v>
      </c>
      <c r="H295" s="663" t="s">
        <v>831</v>
      </c>
      <c r="I295" s="663" t="s">
        <v>215</v>
      </c>
      <c r="J295" s="663" t="s">
        <v>832</v>
      </c>
      <c r="K295" s="663"/>
      <c r="L295" s="665">
        <v>68.53</v>
      </c>
      <c r="M295" s="665">
        <v>2</v>
      </c>
      <c r="N295" s="666">
        <v>137.06</v>
      </c>
    </row>
    <row r="296" spans="1:14" ht="14.4" customHeight="1" x14ac:dyDescent="0.3">
      <c r="A296" s="661" t="s">
        <v>563</v>
      </c>
      <c r="B296" s="662" t="s">
        <v>564</v>
      </c>
      <c r="C296" s="663" t="s">
        <v>574</v>
      </c>
      <c r="D296" s="664" t="s">
        <v>2674</v>
      </c>
      <c r="E296" s="663" t="s">
        <v>586</v>
      </c>
      <c r="F296" s="664" t="s">
        <v>2678</v>
      </c>
      <c r="G296" s="663" t="s">
        <v>590</v>
      </c>
      <c r="H296" s="663" t="s">
        <v>1440</v>
      </c>
      <c r="I296" s="663" t="s">
        <v>1441</v>
      </c>
      <c r="J296" s="663" t="s">
        <v>1442</v>
      </c>
      <c r="K296" s="663" t="s">
        <v>1443</v>
      </c>
      <c r="L296" s="665">
        <v>47.609920131906939</v>
      </c>
      <c r="M296" s="665">
        <v>3</v>
      </c>
      <c r="N296" s="666">
        <v>142.82976039572083</v>
      </c>
    </row>
    <row r="297" spans="1:14" ht="14.4" customHeight="1" x14ac:dyDescent="0.3">
      <c r="A297" s="661" t="s">
        <v>563</v>
      </c>
      <c r="B297" s="662" t="s">
        <v>564</v>
      </c>
      <c r="C297" s="663" t="s">
        <v>574</v>
      </c>
      <c r="D297" s="664" t="s">
        <v>2674</v>
      </c>
      <c r="E297" s="663" t="s">
        <v>586</v>
      </c>
      <c r="F297" s="664" t="s">
        <v>2678</v>
      </c>
      <c r="G297" s="663" t="s">
        <v>590</v>
      </c>
      <c r="H297" s="663" t="s">
        <v>833</v>
      </c>
      <c r="I297" s="663" t="s">
        <v>834</v>
      </c>
      <c r="J297" s="663" t="s">
        <v>835</v>
      </c>
      <c r="K297" s="663" t="s">
        <v>836</v>
      </c>
      <c r="L297" s="665">
        <v>56.489809418025175</v>
      </c>
      <c r="M297" s="665">
        <v>1</v>
      </c>
      <c r="N297" s="666">
        <v>56.489809418025175</v>
      </c>
    </row>
    <row r="298" spans="1:14" ht="14.4" customHeight="1" x14ac:dyDescent="0.3">
      <c r="A298" s="661" t="s">
        <v>563</v>
      </c>
      <c r="B298" s="662" t="s">
        <v>564</v>
      </c>
      <c r="C298" s="663" t="s">
        <v>574</v>
      </c>
      <c r="D298" s="664" t="s">
        <v>2674</v>
      </c>
      <c r="E298" s="663" t="s">
        <v>586</v>
      </c>
      <c r="F298" s="664" t="s">
        <v>2678</v>
      </c>
      <c r="G298" s="663" t="s">
        <v>590</v>
      </c>
      <c r="H298" s="663" t="s">
        <v>1444</v>
      </c>
      <c r="I298" s="663" t="s">
        <v>215</v>
      </c>
      <c r="J298" s="663" t="s">
        <v>1445</v>
      </c>
      <c r="K298" s="663"/>
      <c r="L298" s="665">
        <v>75.165129732842459</v>
      </c>
      <c r="M298" s="665">
        <v>2</v>
      </c>
      <c r="N298" s="666">
        <v>150.33025946568492</v>
      </c>
    </row>
    <row r="299" spans="1:14" ht="14.4" customHeight="1" x14ac:dyDescent="0.3">
      <c r="A299" s="661" t="s">
        <v>563</v>
      </c>
      <c r="B299" s="662" t="s">
        <v>564</v>
      </c>
      <c r="C299" s="663" t="s">
        <v>574</v>
      </c>
      <c r="D299" s="664" t="s">
        <v>2674</v>
      </c>
      <c r="E299" s="663" t="s">
        <v>586</v>
      </c>
      <c r="F299" s="664" t="s">
        <v>2678</v>
      </c>
      <c r="G299" s="663" t="s">
        <v>590</v>
      </c>
      <c r="H299" s="663" t="s">
        <v>837</v>
      </c>
      <c r="I299" s="663" t="s">
        <v>838</v>
      </c>
      <c r="J299" s="663" t="s">
        <v>611</v>
      </c>
      <c r="K299" s="663" t="s">
        <v>839</v>
      </c>
      <c r="L299" s="665">
        <v>64.727507674753099</v>
      </c>
      <c r="M299" s="665">
        <v>8</v>
      </c>
      <c r="N299" s="666">
        <v>517.82006139802479</v>
      </c>
    </row>
    <row r="300" spans="1:14" ht="14.4" customHeight="1" x14ac:dyDescent="0.3">
      <c r="A300" s="661" t="s">
        <v>563</v>
      </c>
      <c r="B300" s="662" t="s">
        <v>564</v>
      </c>
      <c r="C300" s="663" t="s">
        <v>574</v>
      </c>
      <c r="D300" s="664" t="s">
        <v>2674</v>
      </c>
      <c r="E300" s="663" t="s">
        <v>586</v>
      </c>
      <c r="F300" s="664" t="s">
        <v>2678</v>
      </c>
      <c r="G300" s="663" t="s">
        <v>590</v>
      </c>
      <c r="H300" s="663" t="s">
        <v>844</v>
      </c>
      <c r="I300" s="663" t="s">
        <v>845</v>
      </c>
      <c r="J300" s="663" t="s">
        <v>846</v>
      </c>
      <c r="K300" s="663" t="s">
        <v>628</v>
      </c>
      <c r="L300" s="665">
        <v>40.780000000000008</v>
      </c>
      <c r="M300" s="665">
        <v>3</v>
      </c>
      <c r="N300" s="666">
        <v>122.34000000000002</v>
      </c>
    </row>
    <row r="301" spans="1:14" ht="14.4" customHeight="1" x14ac:dyDescent="0.3">
      <c r="A301" s="661" t="s">
        <v>563</v>
      </c>
      <c r="B301" s="662" t="s">
        <v>564</v>
      </c>
      <c r="C301" s="663" t="s">
        <v>574</v>
      </c>
      <c r="D301" s="664" t="s">
        <v>2674</v>
      </c>
      <c r="E301" s="663" t="s">
        <v>586</v>
      </c>
      <c r="F301" s="664" t="s">
        <v>2678</v>
      </c>
      <c r="G301" s="663" t="s">
        <v>590</v>
      </c>
      <c r="H301" s="663" t="s">
        <v>1446</v>
      </c>
      <c r="I301" s="663" t="s">
        <v>215</v>
      </c>
      <c r="J301" s="663" t="s">
        <v>1447</v>
      </c>
      <c r="K301" s="663"/>
      <c r="L301" s="665">
        <v>44.63</v>
      </c>
      <c r="M301" s="665">
        <v>1</v>
      </c>
      <c r="N301" s="666">
        <v>44.63</v>
      </c>
    </row>
    <row r="302" spans="1:14" ht="14.4" customHeight="1" x14ac:dyDescent="0.3">
      <c r="A302" s="661" t="s">
        <v>563</v>
      </c>
      <c r="B302" s="662" t="s">
        <v>564</v>
      </c>
      <c r="C302" s="663" t="s">
        <v>574</v>
      </c>
      <c r="D302" s="664" t="s">
        <v>2674</v>
      </c>
      <c r="E302" s="663" t="s">
        <v>586</v>
      </c>
      <c r="F302" s="664" t="s">
        <v>2678</v>
      </c>
      <c r="G302" s="663" t="s">
        <v>590</v>
      </c>
      <c r="H302" s="663" t="s">
        <v>1448</v>
      </c>
      <c r="I302" s="663" t="s">
        <v>1449</v>
      </c>
      <c r="J302" s="663" t="s">
        <v>1450</v>
      </c>
      <c r="K302" s="663" t="s">
        <v>1451</v>
      </c>
      <c r="L302" s="665">
        <v>677.91</v>
      </c>
      <c r="M302" s="665">
        <v>1</v>
      </c>
      <c r="N302" s="666">
        <v>677.91</v>
      </c>
    </row>
    <row r="303" spans="1:14" ht="14.4" customHeight="1" x14ac:dyDescent="0.3">
      <c r="A303" s="661" t="s">
        <v>563</v>
      </c>
      <c r="B303" s="662" t="s">
        <v>564</v>
      </c>
      <c r="C303" s="663" t="s">
        <v>574</v>
      </c>
      <c r="D303" s="664" t="s">
        <v>2674</v>
      </c>
      <c r="E303" s="663" t="s">
        <v>586</v>
      </c>
      <c r="F303" s="664" t="s">
        <v>2678</v>
      </c>
      <c r="G303" s="663" t="s">
        <v>590</v>
      </c>
      <c r="H303" s="663" t="s">
        <v>1452</v>
      </c>
      <c r="I303" s="663" t="s">
        <v>1453</v>
      </c>
      <c r="J303" s="663" t="s">
        <v>1454</v>
      </c>
      <c r="K303" s="663" t="s">
        <v>1455</v>
      </c>
      <c r="L303" s="665">
        <v>66.279999999999973</v>
      </c>
      <c r="M303" s="665">
        <v>1</v>
      </c>
      <c r="N303" s="666">
        <v>66.279999999999973</v>
      </c>
    </row>
    <row r="304" spans="1:14" ht="14.4" customHeight="1" x14ac:dyDescent="0.3">
      <c r="A304" s="661" t="s">
        <v>563</v>
      </c>
      <c r="B304" s="662" t="s">
        <v>564</v>
      </c>
      <c r="C304" s="663" t="s">
        <v>574</v>
      </c>
      <c r="D304" s="664" t="s">
        <v>2674</v>
      </c>
      <c r="E304" s="663" t="s">
        <v>586</v>
      </c>
      <c r="F304" s="664" t="s">
        <v>2678</v>
      </c>
      <c r="G304" s="663" t="s">
        <v>590</v>
      </c>
      <c r="H304" s="663" t="s">
        <v>880</v>
      </c>
      <c r="I304" s="663" t="s">
        <v>881</v>
      </c>
      <c r="J304" s="663" t="s">
        <v>882</v>
      </c>
      <c r="K304" s="663" t="s">
        <v>883</v>
      </c>
      <c r="L304" s="665">
        <v>292.03897135803584</v>
      </c>
      <c r="M304" s="665">
        <v>19</v>
      </c>
      <c r="N304" s="666">
        <v>5548.740455802681</v>
      </c>
    </row>
    <row r="305" spans="1:14" ht="14.4" customHeight="1" x14ac:dyDescent="0.3">
      <c r="A305" s="661" t="s">
        <v>563</v>
      </c>
      <c r="B305" s="662" t="s">
        <v>564</v>
      </c>
      <c r="C305" s="663" t="s">
        <v>574</v>
      </c>
      <c r="D305" s="664" t="s">
        <v>2674</v>
      </c>
      <c r="E305" s="663" t="s">
        <v>586</v>
      </c>
      <c r="F305" s="664" t="s">
        <v>2678</v>
      </c>
      <c r="G305" s="663" t="s">
        <v>590</v>
      </c>
      <c r="H305" s="663" t="s">
        <v>884</v>
      </c>
      <c r="I305" s="663" t="s">
        <v>885</v>
      </c>
      <c r="J305" s="663" t="s">
        <v>886</v>
      </c>
      <c r="K305" s="663" t="s">
        <v>887</v>
      </c>
      <c r="L305" s="665">
        <v>54.02</v>
      </c>
      <c r="M305" s="665">
        <v>9</v>
      </c>
      <c r="N305" s="666">
        <v>486.18</v>
      </c>
    </row>
    <row r="306" spans="1:14" ht="14.4" customHeight="1" x14ac:dyDescent="0.3">
      <c r="A306" s="661" t="s">
        <v>563</v>
      </c>
      <c r="B306" s="662" t="s">
        <v>564</v>
      </c>
      <c r="C306" s="663" t="s">
        <v>574</v>
      </c>
      <c r="D306" s="664" t="s">
        <v>2674</v>
      </c>
      <c r="E306" s="663" t="s">
        <v>586</v>
      </c>
      <c r="F306" s="664" t="s">
        <v>2678</v>
      </c>
      <c r="G306" s="663" t="s">
        <v>590</v>
      </c>
      <c r="H306" s="663" t="s">
        <v>888</v>
      </c>
      <c r="I306" s="663" t="s">
        <v>889</v>
      </c>
      <c r="J306" s="663" t="s">
        <v>890</v>
      </c>
      <c r="K306" s="663" t="s">
        <v>635</v>
      </c>
      <c r="L306" s="665">
        <v>110.49999999999997</v>
      </c>
      <c r="M306" s="665">
        <v>8</v>
      </c>
      <c r="N306" s="666">
        <v>883.99999999999977</v>
      </c>
    </row>
    <row r="307" spans="1:14" ht="14.4" customHeight="1" x14ac:dyDescent="0.3">
      <c r="A307" s="661" t="s">
        <v>563</v>
      </c>
      <c r="B307" s="662" t="s">
        <v>564</v>
      </c>
      <c r="C307" s="663" t="s">
        <v>574</v>
      </c>
      <c r="D307" s="664" t="s">
        <v>2674</v>
      </c>
      <c r="E307" s="663" t="s">
        <v>586</v>
      </c>
      <c r="F307" s="664" t="s">
        <v>2678</v>
      </c>
      <c r="G307" s="663" t="s">
        <v>590</v>
      </c>
      <c r="H307" s="663" t="s">
        <v>1456</v>
      </c>
      <c r="I307" s="663" t="s">
        <v>1457</v>
      </c>
      <c r="J307" s="663" t="s">
        <v>1458</v>
      </c>
      <c r="K307" s="663" t="s">
        <v>1459</v>
      </c>
      <c r="L307" s="665">
        <v>34.669999999999995</v>
      </c>
      <c r="M307" s="665">
        <v>3</v>
      </c>
      <c r="N307" s="666">
        <v>104.00999999999999</v>
      </c>
    </row>
    <row r="308" spans="1:14" ht="14.4" customHeight="1" x14ac:dyDescent="0.3">
      <c r="A308" s="661" t="s">
        <v>563</v>
      </c>
      <c r="B308" s="662" t="s">
        <v>564</v>
      </c>
      <c r="C308" s="663" t="s">
        <v>574</v>
      </c>
      <c r="D308" s="664" t="s">
        <v>2674</v>
      </c>
      <c r="E308" s="663" t="s">
        <v>586</v>
      </c>
      <c r="F308" s="664" t="s">
        <v>2678</v>
      </c>
      <c r="G308" s="663" t="s">
        <v>590</v>
      </c>
      <c r="H308" s="663" t="s">
        <v>1460</v>
      </c>
      <c r="I308" s="663" t="s">
        <v>1461</v>
      </c>
      <c r="J308" s="663" t="s">
        <v>1462</v>
      </c>
      <c r="K308" s="663" t="s">
        <v>1463</v>
      </c>
      <c r="L308" s="665">
        <v>69.67999999999995</v>
      </c>
      <c r="M308" s="665">
        <v>1</v>
      </c>
      <c r="N308" s="666">
        <v>69.67999999999995</v>
      </c>
    </row>
    <row r="309" spans="1:14" ht="14.4" customHeight="1" x14ac:dyDescent="0.3">
      <c r="A309" s="661" t="s">
        <v>563</v>
      </c>
      <c r="B309" s="662" t="s">
        <v>564</v>
      </c>
      <c r="C309" s="663" t="s">
        <v>574</v>
      </c>
      <c r="D309" s="664" t="s">
        <v>2674</v>
      </c>
      <c r="E309" s="663" t="s">
        <v>586</v>
      </c>
      <c r="F309" s="664" t="s">
        <v>2678</v>
      </c>
      <c r="G309" s="663" t="s">
        <v>590</v>
      </c>
      <c r="H309" s="663" t="s">
        <v>1464</v>
      </c>
      <c r="I309" s="663" t="s">
        <v>1465</v>
      </c>
      <c r="J309" s="663" t="s">
        <v>1466</v>
      </c>
      <c r="K309" s="663" t="s">
        <v>1467</v>
      </c>
      <c r="L309" s="665">
        <v>691.74999999999989</v>
      </c>
      <c r="M309" s="665">
        <v>1</v>
      </c>
      <c r="N309" s="666">
        <v>691.74999999999989</v>
      </c>
    </row>
    <row r="310" spans="1:14" ht="14.4" customHeight="1" x14ac:dyDescent="0.3">
      <c r="A310" s="661" t="s">
        <v>563</v>
      </c>
      <c r="B310" s="662" t="s">
        <v>564</v>
      </c>
      <c r="C310" s="663" t="s">
        <v>574</v>
      </c>
      <c r="D310" s="664" t="s">
        <v>2674</v>
      </c>
      <c r="E310" s="663" t="s">
        <v>586</v>
      </c>
      <c r="F310" s="664" t="s">
        <v>2678</v>
      </c>
      <c r="G310" s="663" t="s">
        <v>590</v>
      </c>
      <c r="H310" s="663" t="s">
        <v>1468</v>
      </c>
      <c r="I310" s="663" t="s">
        <v>1469</v>
      </c>
      <c r="J310" s="663" t="s">
        <v>1470</v>
      </c>
      <c r="K310" s="663" t="s">
        <v>1471</v>
      </c>
      <c r="L310" s="665">
        <v>52.885000000000005</v>
      </c>
      <c r="M310" s="665">
        <v>2</v>
      </c>
      <c r="N310" s="666">
        <v>105.77000000000001</v>
      </c>
    </row>
    <row r="311" spans="1:14" ht="14.4" customHeight="1" x14ac:dyDescent="0.3">
      <c r="A311" s="661" t="s">
        <v>563</v>
      </c>
      <c r="B311" s="662" t="s">
        <v>564</v>
      </c>
      <c r="C311" s="663" t="s">
        <v>574</v>
      </c>
      <c r="D311" s="664" t="s">
        <v>2674</v>
      </c>
      <c r="E311" s="663" t="s">
        <v>586</v>
      </c>
      <c r="F311" s="664" t="s">
        <v>2678</v>
      </c>
      <c r="G311" s="663" t="s">
        <v>590</v>
      </c>
      <c r="H311" s="663" t="s">
        <v>895</v>
      </c>
      <c r="I311" s="663" t="s">
        <v>215</v>
      </c>
      <c r="J311" s="663" t="s">
        <v>896</v>
      </c>
      <c r="K311" s="663"/>
      <c r="L311" s="665">
        <v>80.336504810660017</v>
      </c>
      <c r="M311" s="665">
        <v>3</v>
      </c>
      <c r="N311" s="666">
        <v>241.00951443198005</v>
      </c>
    </row>
    <row r="312" spans="1:14" ht="14.4" customHeight="1" x14ac:dyDescent="0.3">
      <c r="A312" s="661" t="s">
        <v>563</v>
      </c>
      <c r="B312" s="662" t="s">
        <v>564</v>
      </c>
      <c r="C312" s="663" t="s">
        <v>574</v>
      </c>
      <c r="D312" s="664" t="s">
        <v>2674</v>
      </c>
      <c r="E312" s="663" t="s">
        <v>586</v>
      </c>
      <c r="F312" s="664" t="s">
        <v>2678</v>
      </c>
      <c r="G312" s="663" t="s">
        <v>590</v>
      </c>
      <c r="H312" s="663" t="s">
        <v>1472</v>
      </c>
      <c r="I312" s="663" t="s">
        <v>1473</v>
      </c>
      <c r="J312" s="663" t="s">
        <v>1474</v>
      </c>
      <c r="K312" s="663" t="s">
        <v>1475</v>
      </c>
      <c r="L312" s="665">
        <v>157.69998738571823</v>
      </c>
      <c r="M312" s="665">
        <v>1</v>
      </c>
      <c r="N312" s="666">
        <v>157.69998738571823</v>
      </c>
    </row>
    <row r="313" spans="1:14" ht="14.4" customHeight="1" x14ac:dyDescent="0.3">
      <c r="A313" s="661" t="s">
        <v>563</v>
      </c>
      <c r="B313" s="662" t="s">
        <v>564</v>
      </c>
      <c r="C313" s="663" t="s">
        <v>574</v>
      </c>
      <c r="D313" s="664" t="s">
        <v>2674</v>
      </c>
      <c r="E313" s="663" t="s">
        <v>586</v>
      </c>
      <c r="F313" s="664" t="s">
        <v>2678</v>
      </c>
      <c r="G313" s="663" t="s">
        <v>590</v>
      </c>
      <c r="H313" s="663" t="s">
        <v>1476</v>
      </c>
      <c r="I313" s="663" t="s">
        <v>1477</v>
      </c>
      <c r="J313" s="663" t="s">
        <v>1478</v>
      </c>
      <c r="K313" s="663" t="s">
        <v>1435</v>
      </c>
      <c r="L313" s="665">
        <v>43.699999999999996</v>
      </c>
      <c r="M313" s="665">
        <v>1</v>
      </c>
      <c r="N313" s="666">
        <v>43.699999999999996</v>
      </c>
    </row>
    <row r="314" spans="1:14" ht="14.4" customHeight="1" x14ac:dyDescent="0.3">
      <c r="A314" s="661" t="s">
        <v>563</v>
      </c>
      <c r="B314" s="662" t="s">
        <v>564</v>
      </c>
      <c r="C314" s="663" t="s">
        <v>574</v>
      </c>
      <c r="D314" s="664" t="s">
        <v>2674</v>
      </c>
      <c r="E314" s="663" t="s">
        <v>586</v>
      </c>
      <c r="F314" s="664" t="s">
        <v>2678</v>
      </c>
      <c r="G314" s="663" t="s">
        <v>590</v>
      </c>
      <c r="H314" s="663" t="s">
        <v>901</v>
      </c>
      <c r="I314" s="663" t="s">
        <v>902</v>
      </c>
      <c r="J314" s="663" t="s">
        <v>903</v>
      </c>
      <c r="K314" s="663" t="s">
        <v>904</v>
      </c>
      <c r="L314" s="665">
        <v>113.37508196721313</v>
      </c>
      <c r="M314" s="665">
        <v>122</v>
      </c>
      <c r="N314" s="666">
        <v>13831.760000000002</v>
      </c>
    </row>
    <row r="315" spans="1:14" ht="14.4" customHeight="1" x14ac:dyDescent="0.3">
      <c r="A315" s="661" t="s">
        <v>563</v>
      </c>
      <c r="B315" s="662" t="s">
        <v>564</v>
      </c>
      <c r="C315" s="663" t="s">
        <v>574</v>
      </c>
      <c r="D315" s="664" t="s">
        <v>2674</v>
      </c>
      <c r="E315" s="663" t="s">
        <v>586</v>
      </c>
      <c r="F315" s="664" t="s">
        <v>2678</v>
      </c>
      <c r="G315" s="663" t="s">
        <v>590</v>
      </c>
      <c r="H315" s="663" t="s">
        <v>935</v>
      </c>
      <c r="I315" s="663" t="s">
        <v>215</v>
      </c>
      <c r="J315" s="663" t="s">
        <v>936</v>
      </c>
      <c r="K315" s="663"/>
      <c r="L315" s="665">
        <v>286.08171708952619</v>
      </c>
      <c r="M315" s="665">
        <v>3</v>
      </c>
      <c r="N315" s="666">
        <v>858.24515126857852</v>
      </c>
    </row>
    <row r="316" spans="1:14" ht="14.4" customHeight="1" x14ac:dyDescent="0.3">
      <c r="A316" s="661" t="s">
        <v>563</v>
      </c>
      <c r="B316" s="662" t="s">
        <v>564</v>
      </c>
      <c r="C316" s="663" t="s">
        <v>574</v>
      </c>
      <c r="D316" s="664" t="s">
        <v>2674</v>
      </c>
      <c r="E316" s="663" t="s">
        <v>586</v>
      </c>
      <c r="F316" s="664" t="s">
        <v>2678</v>
      </c>
      <c r="G316" s="663" t="s">
        <v>590</v>
      </c>
      <c r="H316" s="663" t="s">
        <v>1479</v>
      </c>
      <c r="I316" s="663" t="s">
        <v>1480</v>
      </c>
      <c r="J316" s="663" t="s">
        <v>1481</v>
      </c>
      <c r="K316" s="663" t="s">
        <v>1482</v>
      </c>
      <c r="L316" s="665">
        <v>175.59999999999991</v>
      </c>
      <c r="M316" s="665">
        <v>1</v>
      </c>
      <c r="N316" s="666">
        <v>175.59999999999991</v>
      </c>
    </row>
    <row r="317" spans="1:14" ht="14.4" customHeight="1" x14ac:dyDescent="0.3">
      <c r="A317" s="661" t="s">
        <v>563</v>
      </c>
      <c r="B317" s="662" t="s">
        <v>564</v>
      </c>
      <c r="C317" s="663" t="s">
        <v>574</v>
      </c>
      <c r="D317" s="664" t="s">
        <v>2674</v>
      </c>
      <c r="E317" s="663" t="s">
        <v>586</v>
      </c>
      <c r="F317" s="664" t="s">
        <v>2678</v>
      </c>
      <c r="G317" s="663" t="s">
        <v>590</v>
      </c>
      <c r="H317" s="663" t="s">
        <v>1483</v>
      </c>
      <c r="I317" s="663" t="s">
        <v>1484</v>
      </c>
      <c r="J317" s="663" t="s">
        <v>1485</v>
      </c>
      <c r="K317" s="663" t="s">
        <v>1486</v>
      </c>
      <c r="L317" s="665">
        <v>213.11170150049685</v>
      </c>
      <c r="M317" s="665">
        <v>1</v>
      </c>
      <c r="N317" s="666">
        <v>213.11170150049685</v>
      </c>
    </row>
    <row r="318" spans="1:14" ht="14.4" customHeight="1" x14ac:dyDescent="0.3">
      <c r="A318" s="661" t="s">
        <v>563</v>
      </c>
      <c r="B318" s="662" t="s">
        <v>564</v>
      </c>
      <c r="C318" s="663" t="s">
        <v>574</v>
      </c>
      <c r="D318" s="664" t="s">
        <v>2674</v>
      </c>
      <c r="E318" s="663" t="s">
        <v>586</v>
      </c>
      <c r="F318" s="664" t="s">
        <v>2678</v>
      </c>
      <c r="G318" s="663" t="s">
        <v>590</v>
      </c>
      <c r="H318" s="663" t="s">
        <v>1487</v>
      </c>
      <c r="I318" s="663" t="s">
        <v>1488</v>
      </c>
      <c r="J318" s="663" t="s">
        <v>1489</v>
      </c>
      <c r="K318" s="663" t="s">
        <v>1490</v>
      </c>
      <c r="L318" s="665">
        <v>41.809958957805648</v>
      </c>
      <c r="M318" s="665">
        <v>1</v>
      </c>
      <c r="N318" s="666">
        <v>41.809958957805648</v>
      </c>
    </row>
    <row r="319" spans="1:14" ht="14.4" customHeight="1" x14ac:dyDescent="0.3">
      <c r="A319" s="661" t="s">
        <v>563</v>
      </c>
      <c r="B319" s="662" t="s">
        <v>564</v>
      </c>
      <c r="C319" s="663" t="s">
        <v>574</v>
      </c>
      <c r="D319" s="664" t="s">
        <v>2674</v>
      </c>
      <c r="E319" s="663" t="s">
        <v>586</v>
      </c>
      <c r="F319" s="664" t="s">
        <v>2678</v>
      </c>
      <c r="G319" s="663" t="s">
        <v>590</v>
      </c>
      <c r="H319" s="663" t="s">
        <v>937</v>
      </c>
      <c r="I319" s="663" t="s">
        <v>215</v>
      </c>
      <c r="J319" s="663" t="s">
        <v>938</v>
      </c>
      <c r="K319" s="663"/>
      <c r="L319" s="665">
        <v>70.419708654652197</v>
      </c>
      <c r="M319" s="665">
        <v>3</v>
      </c>
      <c r="N319" s="666">
        <v>211.25912596395659</v>
      </c>
    </row>
    <row r="320" spans="1:14" ht="14.4" customHeight="1" x14ac:dyDescent="0.3">
      <c r="A320" s="661" t="s">
        <v>563</v>
      </c>
      <c r="B320" s="662" t="s">
        <v>564</v>
      </c>
      <c r="C320" s="663" t="s">
        <v>574</v>
      </c>
      <c r="D320" s="664" t="s">
        <v>2674</v>
      </c>
      <c r="E320" s="663" t="s">
        <v>586</v>
      </c>
      <c r="F320" s="664" t="s">
        <v>2678</v>
      </c>
      <c r="G320" s="663" t="s">
        <v>590</v>
      </c>
      <c r="H320" s="663" t="s">
        <v>1491</v>
      </c>
      <c r="I320" s="663" t="s">
        <v>215</v>
      </c>
      <c r="J320" s="663" t="s">
        <v>1492</v>
      </c>
      <c r="K320" s="663"/>
      <c r="L320" s="665">
        <v>156.83792426198502</v>
      </c>
      <c r="M320" s="665">
        <v>1</v>
      </c>
      <c r="N320" s="666">
        <v>156.83792426198502</v>
      </c>
    </row>
    <row r="321" spans="1:14" ht="14.4" customHeight="1" x14ac:dyDescent="0.3">
      <c r="A321" s="661" t="s">
        <v>563</v>
      </c>
      <c r="B321" s="662" t="s">
        <v>564</v>
      </c>
      <c r="C321" s="663" t="s">
        <v>574</v>
      </c>
      <c r="D321" s="664" t="s">
        <v>2674</v>
      </c>
      <c r="E321" s="663" t="s">
        <v>586</v>
      </c>
      <c r="F321" s="664" t="s">
        <v>2678</v>
      </c>
      <c r="G321" s="663" t="s">
        <v>590</v>
      </c>
      <c r="H321" s="663" t="s">
        <v>1493</v>
      </c>
      <c r="I321" s="663" t="s">
        <v>1494</v>
      </c>
      <c r="J321" s="663" t="s">
        <v>1495</v>
      </c>
      <c r="K321" s="663" t="s">
        <v>1496</v>
      </c>
      <c r="L321" s="665">
        <v>368.19</v>
      </c>
      <c r="M321" s="665">
        <v>1</v>
      </c>
      <c r="N321" s="666">
        <v>368.19</v>
      </c>
    </row>
    <row r="322" spans="1:14" ht="14.4" customHeight="1" x14ac:dyDescent="0.3">
      <c r="A322" s="661" t="s">
        <v>563</v>
      </c>
      <c r="B322" s="662" t="s">
        <v>564</v>
      </c>
      <c r="C322" s="663" t="s">
        <v>574</v>
      </c>
      <c r="D322" s="664" t="s">
        <v>2674</v>
      </c>
      <c r="E322" s="663" t="s">
        <v>586</v>
      </c>
      <c r="F322" s="664" t="s">
        <v>2678</v>
      </c>
      <c r="G322" s="663" t="s">
        <v>590</v>
      </c>
      <c r="H322" s="663" t="s">
        <v>939</v>
      </c>
      <c r="I322" s="663" t="s">
        <v>215</v>
      </c>
      <c r="J322" s="663" t="s">
        <v>940</v>
      </c>
      <c r="K322" s="663"/>
      <c r="L322" s="665">
        <v>105.66</v>
      </c>
      <c r="M322" s="665">
        <v>1</v>
      </c>
      <c r="N322" s="666">
        <v>105.66</v>
      </c>
    </row>
    <row r="323" spans="1:14" ht="14.4" customHeight="1" x14ac:dyDescent="0.3">
      <c r="A323" s="661" t="s">
        <v>563</v>
      </c>
      <c r="B323" s="662" t="s">
        <v>564</v>
      </c>
      <c r="C323" s="663" t="s">
        <v>574</v>
      </c>
      <c r="D323" s="664" t="s">
        <v>2674</v>
      </c>
      <c r="E323" s="663" t="s">
        <v>586</v>
      </c>
      <c r="F323" s="664" t="s">
        <v>2678</v>
      </c>
      <c r="G323" s="663" t="s">
        <v>590</v>
      </c>
      <c r="H323" s="663" t="s">
        <v>1497</v>
      </c>
      <c r="I323" s="663" t="s">
        <v>1498</v>
      </c>
      <c r="J323" s="663" t="s">
        <v>1499</v>
      </c>
      <c r="K323" s="663" t="s">
        <v>1500</v>
      </c>
      <c r="L323" s="665">
        <v>52.130000000000045</v>
      </c>
      <c r="M323" s="665">
        <v>2</v>
      </c>
      <c r="N323" s="666">
        <v>104.26000000000009</v>
      </c>
    </row>
    <row r="324" spans="1:14" ht="14.4" customHeight="1" x14ac:dyDescent="0.3">
      <c r="A324" s="661" t="s">
        <v>563</v>
      </c>
      <c r="B324" s="662" t="s">
        <v>564</v>
      </c>
      <c r="C324" s="663" t="s">
        <v>574</v>
      </c>
      <c r="D324" s="664" t="s">
        <v>2674</v>
      </c>
      <c r="E324" s="663" t="s">
        <v>586</v>
      </c>
      <c r="F324" s="664" t="s">
        <v>2678</v>
      </c>
      <c r="G324" s="663" t="s">
        <v>590</v>
      </c>
      <c r="H324" s="663" t="s">
        <v>1501</v>
      </c>
      <c r="I324" s="663" t="s">
        <v>1502</v>
      </c>
      <c r="J324" s="663" t="s">
        <v>1503</v>
      </c>
      <c r="K324" s="663" t="s">
        <v>1504</v>
      </c>
      <c r="L324" s="665">
        <v>92.66</v>
      </c>
      <c r="M324" s="665">
        <v>1</v>
      </c>
      <c r="N324" s="666">
        <v>92.66</v>
      </c>
    </row>
    <row r="325" spans="1:14" ht="14.4" customHeight="1" x14ac:dyDescent="0.3">
      <c r="A325" s="661" t="s">
        <v>563</v>
      </c>
      <c r="B325" s="662" t="s">
        <v>564</v>
      </c>
      <c r="C325" s="663" t="s">
        <v>574</v>
      </c>
      <c r="D325" s="664" t="s">
        <v>2674</v>
      </c>
      <c r="E325" s="663" t="s">
        <v>586</v>
      </c>
      <c r="F325" s="664" t="s">
        <v>2678</v>
      </c>
      <c r="G325" s="663" t="s">
        <v>590</v>
      </c>
      <c r="H325" s="663" t="s">
        <v>1505</v>
      </c>
      <c r="I325" s="663" t="s">
        <v>1505</v>
      </c>
      <c r="J325" s="663" t="s">
        <v>1506</v>
      </c>
      <c r="K325" s="663" t="s">
        <v>1507</v>
      </c>
      <c r="L325" s="665">
        <v>108.70999999999998</v>
      </c>
      <c r="M325" s="665">
        <v>1</v>
      </c>
      <c r="N325" s="666">
        <v>108.70999999999998</v>
      </c>
    </row>
    <row r="326" spans="1:14" ht="14.4" customHeight="1" x14ac:dyDescent="0.3">
      <c r="A326" s="661" t="s">
        <v>563</v>
      </c>
      <c r="B326" s="662" t="s">
        <v>564</v>
      </c>
      <c r="C326" s="663" t="s">
        <v>574</v>
      </c>
      <c r="D326" s="664" t="s">
        <v>2674</v>
      </c>
      <c r="E326" s="663" t="s">
        <v>586</v>
      </c>
      <c r="F326" s="664" t="s">
        <v>2678</v>
      </c>
      <c r="G326" s="663" t="s">
        <v>590</v>
      </c>
      <c r="H326" s="663" t="s">
        <v>1508</v>
      </c>
      <c r="I326" s="663" t="s">
        <v>1509</v>
      </c>
      <c r="J326" s="663" t="s">
        <v>1510</v>
      </c>
      <c r="K326" s="663" t="s">
        <v>1511</v>
      </c>
      <c r="L326" s="665">
        <v>250.79625000936781</v>
      </c>
      <c r="M326" s="665">
        <v>1</v>
      </c>
      <c r="N326" s="666">
        <v>250.79625000936781</v>
      </c>
    </row>
    <row r="327" spans="1:14" ht="14.4" customHeight="1" x14ac:dyDescent="0.3">
      <c r="A327" s="661" t="s">
        <v>563</v>
      </c>
      <c r="B327" s="662" t="s">
        <v>564</v>
      </c>
      <c r="C327" s="663" t="s">
        <v>574</v>
      </c>
      <c r="D327" s="664" t="s">
        <v>2674</v>
      </c>
      <c r="E327" s="663" t="s">
        <v>586</v>
      </c>
      <c r="F327" s="664" t="s">
        <v>2678</v>
      </c>
      <c r="G327" s="663" t="s">
        <v>590</v>
      </c>
      <c r="H327" s="663" t="s">
        <v>1512</v>
      </c>
      <c r="I327" s="663" t="s">
        <v>1513</v>
      </c>
      <c r="J327" s="663" t="s">
        <v>1514</v>
      </c>
      <c r="K327" s="663" t="s">
        <v>1515</v>
      </c>
      <c r="L327" s="665">
        <v>32.239999999999995</v>
      </c>
      <c r="M327" s="665">
        <v>3</v>
      </c>
      <c r="N327" s="666">
        <v>96.719999999999985</v>
      </c>
    </row>
    <row r="328" spans="1:14" ht="14.4" customHeight="1" x14ac:dyDescent="0.3">
      <c r="A328" s="661" t="s">
        <v>563</v>
      </c>
      <c r="B328" s="662" t="s">
        <v>564</v>
      </c>
      <c r="C328" s="663" t="s">
        <v>574</v>
      </c>
      <c r="D328" s="664" t="s">
        <v>2674</v>
      </c>
      <c r="E328" s="663" t="s">
        <v>586</v>
      </c>
      <c r="F328" s="664" t="s">
        <v>2678</v>
      </c>
      <c r="G328" s="663" t="s">
        <v>590</v>
      </c>
      <c r="H328" s="663" t="s">
        <v>1516</v>
      </c>
      <c r="I328" s="663" t="s">
        <v>1517</v>
      </c>
      <c r="J328" s="663" t="s">
        <v>1518</v>
      </c>
      <c r="K328" s="663" t="s">
        <v>1519</v>
      </c>
      <c r="L328" s="665">
        <v>94.2</v>
      </c>
      <c r="M328" s="665">
        <v>3</v>
      </c>
      <c r="N328" s="666">
        <v>282.60000000000002</v>
      </c>
    </row>
    <row r="329" spans="1:14" ht="14.4" customHeight="1" x14ac:dyDescent="0.3">
      <c r="A329" s="661" t="s">
        <v>563</v>
      </c>
      <c r="B329" s="662" t="s">
        <v>564</v>
      </c>
      <c r="C329" s="663" t="s">
        <v>574</v>
      </c>
      <c r="D329" s="664" t="s">
        <v>2674</v>
      </c>
      <c r="E329" s="663" t="s">
        <v>586</v>
      </c>
      <c r="F329" s="664" t="s">
        <v>2678</v>
      </c>
      <c r="G329" s="663" t="s">
        <v>590</v>
      </c>
      <c r="H329" s="663" t="s">
        <v>1520</v>
      </c>
      <c r="I329" s="663" t="s">
        <v>215</v>
      </c>
      <c r="J329" s="663" t="s">
        <v>1521</v>
      </c>
      <c r="K329" s="663"/>
      <c r="L329" s="665">
        <v>57.720000000000027</v>
      </c>
      <c r="M329" s="665">
        <v>1</v>
      </c>
      <c r="N329" s="666">
        <v>57.720000000000027</v>
      </c>
    </row>
    <row r="330" spans="1:14" ht="14.4" customHeight="1" x14ac:dyDescent="0.3">
      <c r="A330" s="661" t="s">
        <v>563</v>
      </c>
      <c r="B330" s="662" t="s">
        <v>564</v>
      </c>
      <c r="C330" s="663" t="s">
        <v>574</v>
      </c>
      <c r="D330" s="664" t="s">
        <v>2674</v>
      </c>
      <c r="E330" s="663" t="s">
        <v>586</v>
      </c>
      <c r="F330" s="664" t="s">
        <v>2678</v>
      </c>
      <c r="G330" s="663" t="s">
        <v>590</v>
      </c>
      <c r="H330" s="663" t="s">
        <v>1522</v>
      </c>
      <c r="I330" s="663" t="s">
        <v>1523</v>
      </c>
      <c r="J330" s="663" t="s">
        <v>1524</v>
      </c>
      <c r="K330" s="663" t="s">
        <v>1525</v>
      </c>
      <c r="L330" s="665">
        <v>93.610000000000028</v>
      </c>
      <c r="M330" s="665">
        <v>1</v>
      </c>
      <c r="N330" s="666">
        <v>93.610000000000028</v>
      </c>
    </row>
    <row r="331" spans="1:14" ht="14.4" customHeight="1" x14ac:dyDescent="0.3">
      <c r="A331" s="661" t="s">
        <v>563</v>
      </c>
      <c r="B331" s="662" t="s">
        <v>564</v>
      </c>
      <c r="C331" s="663" t="s">
        <v>574</v>
      </c>
      <c r="D331" s="664" t="s">
        <v>2674</v>
      </c>
      <c r="E331" s="663" t="s">
        <v>586</v>
      </c>
      <c r="F331" s="664" t="s">
        <v>2678</v>
      </c>
      <c r="G331" s="663" t="s">
        <v>590</v>
      </c>
      <c r="H331" s="663" t="s">
        <v>1526</v>
      </c>
      <c r="I331" s="663" t="s">
        <v>1527</v>
      </c>
      <c r="J331" s="663" t="s">
        <v>1528</v>
      </c>
      <c r="K331" s="663" t="s">
        <v>1529</v>
      </c>
      <c r="L331" s="665">
        <v>136.16999999999996</v>
      </c>
      <c r="M331" s="665">
        <v>4</v>
      </c>
      <c r="N331" s="666">
        <v>544.67999999999984</v>
      </c>
    </row>
    <row r="332" spans="1:14" ht="14.4" customHeight="1" x14ac:dyDescent="0.3">
      <c r="A332" s="661" t="s">
        <v>563</v>
      </c>
      <c r="B332" s="662" t="s">
        <v>564</v>
      </c>
      <c r="C332" s="663" t="s">
        <v>574</v>
      </c>
      <c r="D332" s="664" t="s">
        <v>2674</v>
      </c>
      <c r="E332" s="663" t="s">
        <v>586</v>
      </c>
      <c r="F332" s="664" t="s">
        <v>2678</v>
      </c>
      <c r="G332" s="663" t="s">
        <v>590</v>
      </c>
      <c r="H332" s="663" t="s">
        <v>952</v>
      </c>
      <c r="I332" s="663" t="s">
        <v>953</v>
      </c>
      <c r="J332" s="663" t="s">
        <v>954</v>
      </c>
      <c r="K332" s="663" t="s">
        <v>955</v>
      </c>
      <c r="L332" s="665">
        <v>71.98</v>
      </c>
      <c r="M332" s="665">
        <v>2</v>
      </c>
      <c r="N332" s="666">
        <v>143.96</v>
      </c>
    </row>
    <row r="333" spans="1:14" ht="14.4" customHeight="1" x14ac:dyDescent="0.3">
      <c r="A333" s="661" t="s">
        <v>563</v>
      </c>
      <c r="B333" s="662" t="s">
        <v>564</v>
      </c>
      <c r="C333" s="663" t="s">
        <v>574</v>
      </c>
      <c r="D333" s="664" t="s">
        <v>2674</v>
      </c>
      <c r="E333" s="663" t="s">
        <v>586</v>
      </c>
      <c r="F333" s="664" t="s">
        <v>2678</v>
      </c>
      <c r="G333" s="663" t="s">
        <v>590</v>
      </c>
      <c r="H333" s="663" t="s">
        <v>1530</v>
      </c>
      <c r="I333" s="663" t="s">
        <v>1531</v>
      </c>
      <c r="J333" s="663" t="s">
        <v>1532</v>
      </c>
      <c r="K333" s="663" t="s">
        <v>1533</v>
      </c>
      <c r="L333" s="665">
        <v>453.01006198518718</v>
      </c>
      <c r="M333" s="665">
        <v>1</v>
      </c>
      <c r="N333" s="666">
        <v>453.01006198518718</v>
      </c>
    </row>
    <row r="334" spans="1:14" ht="14.4" customHeight="1" x14ac:dyDescent="0.3">
      <c r="A334" s="661" t="s">
        <v>563</v>
      </c>
      <c r="B334" s="662" t="s">
        <v>564</v>
      </c>
      <c r="C334" s="663" t="s">
        <v>574</v>
      </c>
      <c r="D334" s="664" t="s">
        <v>2674</v>
      </c>
      <c r="E334" s="663" t="s">
        <v>586</v>
      </c>
      <c r="F334" s="664" t="s">
        <v>2678</v>
      </c>
      <c r="G334" s="663" t="s">
        <v>590</v>
      </c>
      <c r="H334" s="663" t="s">
        <v>1534</v>
      </c>
      <c r="I334" s="663" t="s">
        <v>1535</v>
      </c>
      <c r="J334" s="663" t="s">
        <v>1536</v>
      </c>
      <c r="K334" s="663" t="s">
        <v>1533</v>
      </c>
      <c r="L334" s="665">
        <v>648.96</v>
      </c>
      <c r="M334" s="665">
        <v>1</v>
      </c>
      <c r="N334" s="666">
        <v>648.96</v>
      </c>
    </row>
    <row r="335" spans="1:14" ht="14.4" customHeight="1" x14ac:dyDescent="0.3">
      <c r="A335" s="661" t="s">
        <v>563</v>
      </c>
      <c r="B335" s="662" t="s">
        <v>564</v>
      </c>
      <c r="C335" s="663" t="s">
        <v>574</v>
      </c>
      <c r="D335" s="664" t="s">
        <v>2674</v>
      </c>
      <c r="E335" s="663" t="s">
        <v>586</v>
      </c>
      <c r="F335" s="664" t="s">
        <v>2678</v>
      </c>
      <c r="G335" s="663" t="s">
        <v>590</v>
      </c>
      <c r="H335" s="663" t="s">
        <v>1537</v>
      </c>
      <c r="I335" s="663" t="s">
        <v>1538</v>
      </c>
      <c r="J335" s="663" t="s">
        <v>1539</v>
      </c>
      <c r="K335" s="663" t="s">
        <v>1540</v>
      </c>
      <c r="L335" s="665">
        <v>30.472219747830358</v>
      </c>
      <c r="M335" s="665">
        <v>50</v>
      </c>
      <c r="N335" s="666">
        <v>1523.6109873915179</v>
      </c>
    </row>
    <row r="336" spans="1:14" ht="14.4" customHeight="1" x14ac:dyDescent="0.3">
      <c r="A336" s="661" t="s">
        <v>563</v>
      </c>
      <c r="B336" s="662" t="s">
        <v>564</v>
      </c>
      <c r="C336" s="663" t="s">
        <v>574</v>
      </c>
      <c r="D336" s="664" t="s">
        <v>2674</v>
      </c>
      <c r="E336" s="663" t="s">
        <v>586</v>
      </c>
      <c r="F336" s="664" t="s">
        <v>2678</v>
      </c>
      <c r="G336" s="663" t="s">
        <v>590</v>
      </c>
      <c r="H336" s="663" t="s">
        <v>1541</v>
      </c>
      <c r="I336" s="663" t="s">
        <v>1542</v>
      </c>
      <c r="J336" s="663" t="s">
        <v>1543</v>
      </c>
      <c r="K336" s="663" t="s">
        <v>1544</v>
      </c>
      <c r="L336" s="665">
        <v>155.42999999999998</v>
      </c>
      <c r="M336" s="665">
        <v>8</v>
      </c>
      <c r="N336" s="666">
        <v>1243.4399999999998</v>
      </c>
    </row>
    <row r="337" spans="1:14" ht="14.4" customHeight="1" x14ac:dyDescent="0.3">
      <c r="A337" s="661" t="s">
        <v>563</v>
      </c>
      <c r="B337" s="662" t="s">
        <v>564</v>
      </c>
      <c r="C337" s="663" t="s">
        <v>574</v>
      </c>
      <c r="D337" s="664" t="s">
        <v>2674</v>
      </c>
      <c r="E337" s="663" t="s">
        <v>586</v>
      </c>
      <c r="F337" s="664" t="s">
        <v>2678</v>
      </c>
      <c r="G337" s="663" t="s">
        <v>590</v>
      </c>
      <c r="H337" s="663" t="s">
        <v>958</v>
      </c>
      <c r="I337" s="663" t="s">
        <v>959</v>
      </c>
      <c r="J337" s="663" t="s">
        <v>960</v>
      </c>
      <c r="K337" s="663" t="s">
        <v>961</v>
      </c>
      <c r="L337" s="665">
        <v>46.629999999999981</v>
      </c>
      <c r="M337" s="665">
        <v>2</v>
      </c>
      <c r="N337" s="666">
        <v>93.259999999999962</v>
      </c>
    </row>
    <row r="338" spans="1:14" ht="14.4" customHeight="1" x14ac:dyDescent="0.3">
      <c r="A338" s="661" t="s">
        <v>563</v>
      </c>
      <c r="B338" s="662" t="s">
        <v>564</v>
      </c>
      <c r="C338" s="663" t="s">
        <v>574</v>
      </c>
      <c r="D338" s="664" t="s">
        <v>2674</v>
      </c>
      <c r="E338" s="663" t="s">
        <v>586</v>
      </c>
      <c r="F338" s="664" t="s">
        <v>2678</v>
      </c>
      <c r="G338" s="663" t="s">
        <v>590</v>
      </c>
      <c r="H338" s="663" t="s">
        <v>1545</v>
      </c>
      <c r="I338" s="663" t="s">
        <v>1546</v>
      </c>
      <c r="J338" s="663" t="s">
        <v>1547</v>
      </c>
      <c r="K338" s="663" t="s">
        <v>1548</v>
      </c>
      <c r="L338" s="665">
        <v>669.81000000000006</v>
      </c>
      <c r="M338" s="665">
        <v>5</v>
      </c>
      <c r="N338" s="666">
        <v>3349.05</v>
      </c>
    </row>
    <row r="339" spans="1:14" ht="14.4" customHeight="1" x14ac:dyDescent="0.3">
      <c r="A339" s="661" t="s">
        <v>563</v>
      </c>
      <c r="B339" s="662" t="s">
        <v>564</v>
      </c>
      <c r="C339" s="663" t="s">
        <v>574</v>
      </c>
      <c r="D339" s="664" t="s">
        <v>2674</v>
      </c>
      <c r="E339" s="663" t="s">
        <v>586</v>
      </c>
      <c r="F339" s="664" t="s">
        <v>2678</v>
      </c>
      <c r="G339" s="663" t="s">
        <v>590</v>
      </c>
      <c r="H339" s="663" t="s">
        <v>966</v>
      </c>
      <c r="I339" s="663" t="s">
        <v>215</v>
      </c>
      <c r="J339" s="663" t="s">
        <v>967</v>
      </c>
      <c r="K339" s="663"/>
      <c r="L339" s="665">
        <v>389.11483139363378</v>
      </c>
      <c r="M339" s="665">
        <v>15</v>
      </c>
      <c r="N339" s="666">
        <v>5836.7224709045067</v>
      </c>
    </row>
    <row r="340" spans="1:14" ht="14.4" customHeight="1" x14ac:dyDescent="0.3">
      <c r="A340" s="661" t="s">
        <v>563</v>
      </c>
      <c r="B340" s="662" t="s">
        <v>564</v>
      </c>
      <c r="C340" s="663" t="s">
        <v>574</v>
      </c>
      <c r="D340" s="664" t="s">
        <v>2674</v>
      </c>
      <c r="E340" s="663" t="s">
        <v>586</v>
      </c>
      <c r="F340" s="664" t="s">
        <v>2678</v>
      </c>
      <c r="G340" s="663" t="s">
        <v>590</v>
      </c>
      <c r="H340" s="663" t="s">
        <v>1549</v>
      </c>
      <c r="I340" s="663" t="s">
        <v>1550</v>
      </c>
      <c r="J340" s="663" t="s">
        <v>1551</v>
      </c>
      <c r="K340" s="663" t="s">
        <v>1552</v>
      </c>
      <c r="L340" s="665">
        <v>59.899404685777341</v>
      </c>
      <c r="M340" s="665">
        <v>2</v>
      </c>
      <c r="N340" s="666">
        <v>119.79880937155468</v>
      </c>
    </row>
    <row r="341" spans="1:14" ht="14.4" customHeight="1" x14ac:dyDescent="0.3">
      <c r="A341" s="661" t="s">
        <v>563</v>
      </c>
      <c r="B341" s="662" t="s">
        <v>564</v>
      </c>
      <c r="C341" s="663" t="s">
        <v>574</v>
      </c>
      <c r="D341" s="664" t="s">
        <v>2674</v>
      </c>
      <c r="E341" s="663" t="s">
        <v>586</v>
      </c>
      <c r="F341" s="664" t="s">
        <v>2678</v>
      </c>
      <c r="G341" s="663" t="s">
        <v>590</v>
      </c>
      <c r="H341" s="663" t="s">
        <v>1553</v>
      </c>
      <c r="I341" s="663" t="s">
        <v>215</v>
      </c>
      <c r="J341" s="663" t="s">
        <v>1554</v>
      </c>
      <c r="K341" s="663"/>
      <c r="L341" s="665">
        <v>66.293284594539742</v>
      </c>
      <c r="M341" s="665">
        <v>4</v>
      </c>
      <c r="N341" s="666">
        <v>265.17313837815897</v>
      </c>
    </row>
    <row r="342" spans="1:14" ht="14.4" customHeight="1" x14ac:dyDescent="0.3">
      <c r="A342" s="661" t="s">
        <v>563</v>
      </c>
      <c r="B342" s="662" t="s">
        <v>564</v>
      </c>
      <c r="C342" s="663" t="s">
        <v>574</v>
      </c>
      <c r="D342" s="664" t="s">
        <v>2674</v>
      </c>
      <c r="E342" s="663" t="s">
        <v>586</v>
      </c>
      <c r="F342" s="664" t="s">
        <v>2678</v>
      </c>
      <c r="G342" s="663" t="s">
        <v>590</v>
      </c>
      <c r="H342" s="663" t="s">
        <v>1555</v>
      </c>
      <c r="I342" s="663" t="s">
        <v>215</v>
      </c>
      <c r="J342" s="663" t="s">
        <v>1556</v>
      </c>
      <c r="K342" s="663"/>
      <c r="L342" s="665">
        <v>333.62604872098802</v>
      </c>
      <c r="M342" s="665">
        <v>6</v>
      </c>
      <c r="N342" s="666">
        <v>2001.7562923259281</v>
      </c>
    </row>
    <row r="343" spans="1:14" ht="14.4" customHeight="1" x14ac:dyDescent="0.3">
      <c r="A343" s="661" t="s">
        <v>563</v>
      </c>
      <c r="B343" s="662" t="s">
        <v>564</v>
      </c>
      <c r="C343" s="663" t="s">
        <v>574</v>
      </c>
      <c r="D343" s="664" t="s">
        <v>2674</v>
      </c>
      <c r="E343" s="663" t="s">
        <v>586</v>
      </c>
      <c r="F343" s="664" t="s">
        <v>2678</v>
      </c>
      <c r="G343" s="663" t="s">
        <v>590</v>
      </c>
      <c r="H343" s="663" t="s">
        <v>974</v>
      </c>
      <c r="I343" s="663" t="s">
        <v>975</v>
      </c>
      <c r="J343" s="663" t="s">
        <v>976</v>
      </c>
      <c r="K343" s="663" t="s">
        <v>977</v>
      </c>
      <c r="L343" s="665">
        <v>84.380000000000024</v>
      </c>
      <c r="M343" s="665">
        <v>1</v>
      </c>
      <c r="N343" s="666">
        <v>84.380000000000024</v>
      </c>
    </row>
    <row r="344" spans="1:14" ht="14.4" customHeight="1" x14ac:dyDescent="0.3">
      <c r="A344" s="661" t="s">
        <v>563</v>
      </c>
      <c r="B344" s="662" t="s">
        <v>564</v>
      </c>
      <c r="C344" s="663" t="s">
        <v>574</v>
      </c>
      <c r="D344" s="664" t="s">
        <v>2674</v>
      </c>
      <c r="E344" s="663" t="s">
        <v>586</v>
      </c>
      <c r="F344" s="664" t="s">
        <v>2678</v>
      </c>
      <c r="G344" s="663" t="s">
        <v>590</v>
      </c>
      <c r="H344" s="663" t="s">
        <v>1557</v>
      </c>
      <c r="I344" s="663" t="s">
        <v>1558</v>
      </c>
      <c r="J344" s="663" t="s">
        <v>1559</v>
      </c>
      <c r="K344" s="663" t="s">
        <v>1560</v>
      </c>
      <c r="L344" s="665">
        <v>73.37</v>
      </c>
      <c r="M344" s="665">
        <v>1</v>
      </c>
      <c r="N344" s="666">
        <v>73.37</v>
      </c>
    </row>
    <row r="345" spans="1:14" ht="14.4" customHeight="1" x14ac:dyDescent="0.3">
      <c r="A345" s="661" t="s">
        <v>563</v>
      </c>
      <c r="B345" s="662" t="s">
        <v>564</v>
      </c>
      <c r="C345" s="663" t="s">
        <v>574</v>
      </c>
      <c r="D345" s="664" t="s">
        <v>2674</v>
      </c>
      <c r="E345" s="663" t="s">
        <v>586</v>
      </c>
      <c r="F345" s="664" t="s">
        <v>2678</v>
      </c>
      <c r="G345" s="663" t="s">
        <v>590</v>
      </c>
      <c r="H345" s="663" t="s">
        <v>978</v>
      </c>
      <c r="I345" s="663" t="s">
        <v>979</v>
      </c>
      <c r="J345" s="663" t="s">
        <v>980</v>
      </c>
      <c r="K345" s="663" t="s">
        <v>981</v>
      </c>
      <c r="L345" s="665">
        <v>26.769999999999996</v>
      </c>
      <c r="M345" s="665">
        <v>1</v>
      </c>
      <c r="N345" s="666">
        <v>26.769999999999996</v>
      </c>
    </row>
    <row r="346" spans="1:14" ht="14.4" customHeight="1" x14ac:dyDescent="0.3">
      <c r="A346" s="661" t="s">
        <v>563</v>
      </c>
      <c r="B346" s="662" t="s">
        <v>564</v>
      </c>
      <c r="C346" s="663" t="s">
        <v>574</v>
      </c>
      <c r="D346" s="664" t="s">
        <v>2674</v>
      </c>
      <c r="E346" s="663" t="s">
        <v>586</v>
      </c>
      <c r="F346" s="664" t="s">
        <v>2678</v>
      </c>
      <c r="G346" s="663" t="s">
        <v>590</v>
      </c>
      <c r="H346" s="663" t="s">
        <v>1561</v>
      </c>
      <c r="I346" s="663" t="s">
        <v>1562</v>
      </c>
      <c r="J346" s="663" t="s">
        <v>1026</v>
      </c>
      <c r="K346" s="663" t="s">
        <v>1563</v>
      </c>
      <c r="L346" s="665">
        <v>107.3299955725971</v>
      </c>
      <c r="M346" s="665">
        <v>1</v>
      </c>
      <c r="N346" s="666">
        <v>107.3299955725971</v>
      </c>
    </row>
    <row r="347" spans="1:14" ht="14.4" customHeight="1" x14ac:dyDescent="0.3">
      <c r="A347" s="661" t="s">
        <v>563</v>
      </c>
      <c r="B347" s="662" t="s">
        <v>564</v>
      </c>
      <c r="C347" s="663" t="s">
        <v>574</v>
      </c>
      <c r="D347" s="664" t="s">
        <v>2674</v>
      </c>
      <c r="E347" s="663" t="s">
        <v>586</v>
      </c>
      <c r="F347" s="664" t="s">
        <v>2678</v>
      </c>
      <c r="G347" s="663" t="s">
        <v>590</v>
      </c>
      <c r="H347" s="663" t="s">
        <v>1564</v>
      </c>
      <c r="I347" s="663" t="s">
        <v>215</v>
      </c>
      <c r="J347" s="663" t="s">
        <v>1565</v>
      </c>
      <c r="K347" s="663"/>
      <c r="L347" s="665">
        <v>400.05</v>
      </c>
      <c r="M347" s="665">
        <v>4</v>
      </c>
      <c r="N347" s="666">
        <v>1600.2</v>
      </c>
    </row>
    <row r="348" spans="1:14" ht="14.4" customHeight="1" x14ac:dyDescent="0.3">
      <c r="A348" s="661" t="s">
        <v>563</v>
      </c>
      <c r="B348" s="662" t="s">
        <v>564</v>
      </c>
      <c r="C348" s="663" t="s">
        <v>574</v>
      </c>
      <c r="D348" s="664" t="s">
        <v>2674</v>
      </c>
      <c r="E348" s="663" t="s">
        <v>586</v>
      </c>
      <c r="F348" s="664" t="s">
        <v>2678</v>
      </c>
      <c r="G348" s="663" t="s">
        <v>590</v>
      </c>
      <c r="H348" s="663" t="s">
        <v>1566</v>
      </c>
      <c r="I348" s="663" t="s">
        <v>1566</v>
      </c>
      <c r="J348" s="663" t="s">
        <v>1567</v>
      </c>
      <c r="K348" s="663" t="s">
        <v>1568</v>
      </c>
      <c r="L348" s="665">
        <v>24.759990665529642</v>
      </c>
      <c r="M348" s="665">
        <v>3</v>
      </c>
      <c r="N348" s="666">
        <v>74.279971996588927</v>
      </c>
    </row>
    <row r="349" spans="1:14" ht="14.4" customHeight="1" x14ac:dyDescent="0.3">
      <c r="A349" s="661" t="s">
        <v>563</v>
      </c>
      <c r="B349" s="662" t="s">
        <v>564</v>
      </c>
      <c r="C349" s="663" t="s">
        <v>574</v>
      </c>
      <c r="D349" s="664" t="s">
        <v>2674</v>
      </c>
      <c r="E349" s="663" t="s">
        <v>586</v>
      </c>
      <c r="F349" s="664" t="s">
        <v>2678</v>
      </c>
      <c r="G349" s="663" t="s">
        <v>590</v>
      </c>
      <c r="H349" s="663" t="s">
        <v>1569</v>
      </c>
      <c r="I349" s="663" t="s">
        <v>1570</v>
      </c>
      <c r="J349" s="663" t="s">
        <v>1571</v>
      </c>
      <c r="K349" s="663" t="s">
        <v>1572</v>
      </c>
      <c r="L349" s="665">
        <v>161.03000000000003</v>
      </c>
      <c r="M349" s="665">
        <v>1</v>
      </c>
      <c r="N349" s="666">
        <v>161.03000000000003</v>
      </c>
    </row>
    <row r="350" spans="1:14" ht="14.4" customHeight="1" x14ac:dyDescent="0.3">
      <c r="A350" s="661" t="s">
        <v>563</v>
      </c>
      <c r="B350" s="662" t="s">
        <v>564</v>
      </c>
      <c r="C350" s="663" t="s">
        <v>574</v>
      </c>
      <c r="D350" s="664" t="s">
        <v>2674</v>
      </c>
      <c r="E350" s="663" t="s">
        <v>586</v>
      </c>
      <c r="F350" s="664" t="s">
        <v>2678</v>
      </c>
      <c r="G350" s="663" t="s">
        <v>590</v>
      </c>
      <c r="H350" s="663" t="s">
        <v>996</v>
      </c>
      <c r="I350" s="663" t="s">
        <v>996</v>
      </c>
      <c r="J350" s="663" t="s">
        <v>997</v>
      </c>
      <c r="K350" s="663" t="s">
        <v>998</v>
      </c>
      <c r="L350" s="665">
        <v>96.099631917894598</v>
      </c>
      <c r="M350" s="665">
        <v>3</v>
      </c>
      <c r="N350" s="666">
        <v>288.29889575368378</v>
      </c>
    </row>
    <row r="351" spans="1:14" ht="14.4" customHeight="1" x14ac:dyDescent="0.3">
      <c r="A351" s="661" t="s">
        <v>563</v>
      </c>
      <c r="B351" s="662" t="s">
        <v>564</v>
      </c>
      <c r="C351" s="663" t="s">
        <v>574</v>
      </c>
      <c r="D351" s="664" t="s">
        <v>2674</v>
      </c>
      <c r="E351" s="663" t="s">
        <v>586</v>
      </c>
      <c r="F351" s="664" t="s">
        <v>2678</v>
      </c>
      <c r="G351" s="663" t="s">
        <v>590</v>
      </c>
      <c r="H351" s="663" t="s">
        <v>1573</v>
      </c>
      <c r="I351" s="663" t="s">
        <v>1573</v>
      </c>
      <c r="J351" s="663" t="s">
        <v>1574</v>
      </c>
      <c r="K351" s="663" t="s">
        <v>1575</v>
      </c>
      <c r="L351" s="665">
        <v>347.41528480883807</v>
      </c>
      <c r="M351" s="665">
        <v>1</v>
      </c>
      <c r="N351" s="666">
        <v>347.41528480883807</v>
      </c>
    </row>
    <row r="352" spans="1:14" ht="14.4" customHeight="1" x14ac:dyDescent="0.3">
      <c r="A352" s="661" t="s">
        <v>563</v>
      </c>
      <c r="B352" s="662" t="s">
        <v>564</v>
      </c>
      <c r="C352" s="663" t="s">
        <v>574</v>
      </c>
      <c r="D352" s="664" t="s">
        <v>2674</v>
      </c>
      <c r="E352" s="663" t="s">
        <v>586</v>
      </c>
      <c r="F352" s="664" t="s">
        <v>2678</v>
      </c>
      <c r="G352" s="663" t="s">
        <v>590</v>
      </c>
      <c r="H352" s="663" t="s">
        <v>1001</v>
      </c>
      <c r="I352" s="663" t="s">
        <v>1001</v>
      </c>
      <c r="J352" s="663" t="s">
        <v>754</v>
      </c>
      <c r="K352" s="663" t="s">
        <v>1002</v>
      </c>
      <c r="L352" s="665">
        <v>124.28000000000002</v>
      </c>
      <c r="M352" s="665">
        <v>2</v>
      </c>
      <c r="N352" s="666">
        <v>248.56000000000003</v>
      </c>
    </row>
    <row r="353" spans="1:14" ht="14.4" customHeight="1" x14ac:dyDescent="0.3">
      <c r="A353" s="661" t="s">
        <v>563</v>
      </c>
      <c r="B353" s="662" t="s">
        <v>564</v>
      </c>
      <c r="C353" s="663" t="s">
        <v>574</v>
      </c>
      <c r="D353" s="664" t="s">
        <v>2674</v>
      </c>
      <c r="E353" s="663" t="s">
        <v>586</v>
      </c>
      <c r="F353" s="664" t="s">
        <v>2678</v>
      </c>
      <c r="G353" s="663" t="s">
        <v>590</v>
      </c>
      <c r="H353" s="663" t="s">
        <v>1576</v>
      </c>
      <c r="I353" s="663" t="s">
        <v>1576</v>
      </c>
      <c r="J353" s="663" t="s">
        <v>1577</v>
      </c>
      <c r="K353" s="663" t="s">
        <v>1578</v>
      </c>
      <c r="L353" s="665">
        <v>44.000028653238147</v>
      </c>
      <c r="M353" s="665">
        <v>2</v>
      </c>
      <c r="N353" s="666">
        <v>88.000057306476293</v>
      </c>
    </row>
    <row r="354" spans="1:14" ht="14.4" customHeight="1" x14ac:dyDescent="0.3">
      <c r="A354" s="661" t="s">
        <v>563</v>
      </c>
      <c r="B354" s="662" t="s">
        <v>564</v>
      </c>
      <c r="C354" s="663" t="s">
        <v>574</v>
      </c>
      <c r="D354" s="664" t="s">
        <v>2674</v>
      </c>
      <c r="E354" s="663" t="s">
        <v>586</v>
      </c>
      <c r="F354" s="664" t="s">
        <v>2678</v>
      </c>
      <c r="G354" s="663" t="s">
        <v>590</v>
      </c>
      <c r="H354" s="663" t="s">
        <v>1579</v>
      </c>
      <c r="I354" s="663" t="s">
        <v>1579</v>
      </c>
      <c r="J354" s="663" t="s">
        <v>1580</v>
      </c>
      <c r="K354" s="663" t="s">
        <v>1581</v>
      </c>
      <c r="L354" s="665">
        <v>114.88000000000002</v>
      </c>
      <c r="M354" s="665">
        <v>1</v>
      </c>
      <c r="N354" s="666">
        <v>114.88000000000002</v>
      </c>
    </row>
    <row r="355" spans="1:14" ht="14.4" customHeight="1" x14ac:dyDescent="0.3">
      <c r="A355" s="661" t="s">
        <v>563</v>
      </c>
      <c r="B355" s="662" t="s">
        <v>564</v>
      </c>
      <c r="C355" s="663" t="s">
        <v>574</v>
      </c>
      <c r="D355" s="664" t="s">
        <v>2674</v>
      </c>
      <c r="E355" s="663" t="s">
        <v>586</v>
      </c>
      <c r="F355" s="664" t="s">
        <v>2678</v>
      </c>
      <c r="G355" s="663" t="s">
        <v>590</v>
      </c>
      <c r="H355" s="663" t="s">
        <v>1005</v>
      </c>
      <c r="I355" s="663" t="s">
        <v>1005</v>
      </c>
      <c r="J355" s="663" t="s">
        <v>1006</v>
      </c>
      <c r="K355" s="663" t="s">
        <v>1007</v>
      </c>
      <c r="L355" s="665">
        <v>208.69016430848075</v>
      </c>
      <c r="M355" s="665">
        <v>1</v>
      </c>
      <c r="N355" s="666">
        <v>208.69016430848075</v>
      </c>
    </row>
    <row r="356" spans="1:14" ht="14.4" customHeight="1" x14ac:dyDescent="0.3">
      <c r="A356" s="661" t="s">
        <v>563</v>
      </c>
      <c r="B356" s="662" t="s">
        <v>564</v>
      </c>
      <c r="C356" s="663" t="s">
        <v>574</v>
      </c>
      <c r="D356" s="664" t="s">
        <v>2674</v>
      </c>
      <c r="E356" s="663" t="s">
        <v>586</v>
      </c>
      <c r="F356" s="664" t="s">
        <v>2678</v>
      </c>
      <c r="G356" s="663" t="s">
        <v>590</v>
      </c>
      <c r="H356" s="663" t="s">
        <v>1582</v>
      </c>
      <c r="I356" s="663" t="s">
        <v>1582</v>
      </c>
      <c r="J356" s="663" t="s">
        <v>1583</v>
      </c>
      <c r="K356" s="663" t="s">
        <v>1031</v>
      </c>
      <c r="L356" s="665">
        <v>223.32000000000005</v>
      </c>
      <c r="M356" s="665">
        <v>1</v>
      </c>
      <c r="N356" s="666">
        <v>223.32000000000005</v>
      </c>
    </row>
    <row r="357" spans="1:14" ht="14.4" customHeight="1" x14ac:dyDescent="0.3">
      <c r="A357" s="661" t="s">
        <v>563</v>
      </c>
      <c r="B357" s="662" t="s">
        <v>564</v>
      </c>
      <c r="C357" s="663" t="s">
        <v>574</v>
      </c>
      <c r="D357" s="664" t="s">
        <v>2674</v>
      </c>
      <c r="E357" s="663" t="s">
        <v>586</v>
      </c>
      <c r="F357" s="664" t="s">
        <v>2678</v>
      </c>
      <c r="G357" s="663" t="s">
        <v>590</v>
      </c>
      <c r="H357" s="663" t="s">
        <v>1584</v>
      </c>
      <c r="I357" s="663" t="s">
        <v>1584</v>
      </c>
      <c r="J357" s="663" t="s">
        <v>1585</v>
      </c>
      <c r="K357" s="663" t="s">
        <v>1031</v>
      </c>
      <c r="L357" s="665">
        <v>262.43999999999994</v>
      </c>
      <c r="M357" s="665">
        <v>1</v>
      </c>
      <c r="N357" s="666">
        <v>262.43999999999994</v>
      </c>
    </row>
    <row r="358" spans="1:14" ht="14.4" customHeight="1" x14ac:dyDescent="0.3">
      <c r="A358" s="661" t="s">
        <v>563</v>
      </c>
      <c r="B358" s="662" t="s">
        <v>564</v>
      </c>
      <c r="C358" s="663" t="s">
        <v>574</v>
      </c>
      <c r="D358" s="664" t="s">
        <v>2674</v>
      </c>
      <c r="E358" s="663" t="s">
        <v>586</v>
      </c>
      <c r="F358" s="664" t="s">
        <v>2678</v>
      </c>
      <c r="G358" s="663" t="s">
        <v>590</v>
      </c>
      <c r="H358" s="663" t="s">
        <v>1586</v>
      </c>
      <c r="I358" s="663" t="s">
        <v>215</v>
      </c>
      <c r="J358" s="663" t="s">
        <v>1587</v>
      </c>
      <c r="K358" s="663"/>
      <c r="L358" s="665">
        <v>36.569999999999993</v>
      </c>
      <c r="M358" s="665">
        <v>1</v>
      </c>
      <c r="N358" s="666">
        <v>36.569999999999993</v>
      </c>
    </row>
    <row r="359" spans="1:14" ht="14.4" customHeight="1" x14ac:dyDescent="0.3">
      <c r="A359" s="661" t="s">
        <v>563</v>
      </c>
      <c r="B359" s="662" t="s">
        <v>564</v>
      </c>
      <c r="C359" s="663" t="s">
        <v>574</v>
      </c>
      <c r="D359" s="664" t="s">
        <v>2674</v>
      </c>
      <c r="E359" s="663" t="s">
        <v>586</v>
      </c>
      <c r="F359" s="664" t="s">
        <v>2678</v>
      </c>
      <c r="G359" s="663" t="s">
        <v>590</v>
      </c>
      <c r="H359" s="663" t="s">
        <v>1588</v>
      </c>
      <c r="I359" s="663" t="s">
        <v>215</v>
      </c>
      <c r="J359" s="663" t="s">
        <v>1589</v>
      </c>
      <c r="K359" s="663"/>
      <c r="L359" s="665">
        <v>59.120599215187646</v>
      </c>
      <c r="M359" s="665">
        <v>1</v>
      </c>
      <c r="N359" s="666">
        <v>59.120599215187646</v>
      </c>
    </row>
    <row r="360" spans="1:14" ht="14.4" customHeight="1" x14ac:dyDescent="0.3">
      <c r="A360" s="661" t="s">
        <v>563</v>
      </c>
      <c r="B360" s="662" t="s">
        <v>564</v>
      </c>
      <c r="C360" s="663" t="s">
        <v>574</v>
      </c>
      <c r="D360" s="664" t="s">
        <v>2674</v>
      </c>
      <c r="E360" s="663" t="s">
        <v>586</v>
      </c>
      <c r="F360" s="664" t="s">
        <v>2678</v>
      </c>
      <c r="G360" s="663" t="s">
        <v>590</v>
      </c>
      <c r="H360" s="663" t="s">
        <v>1590</v>
      </c>
      <c r="I360" s="663" t="s">
        <v>1590</v>
      </c>
      <c r="J360" s="663" t="s">
        <v>1591</v>
      </c>
      <c r="K360" s="663" t="s">
        <v>1119</v>
      </c>
      <c r="L360" s="665">
        <v>202.75248562375481</v>
      </c>
      <c r="M360" s="665">
        <v>1</v>
      </c>
      <c r="N360" s="666">
        <v>202.75248562375481</v>
      </c>
    </row>
    <row r="361" spans="1:14" ht="14.4" customHeight="1" x14ac:dyDescent="0.3">
      <c r="A361" s="661" t="s">
        <v>563</v>
      </c>
      <c r="B361" s="662" t="s">
        <v>564</v>
      </c>
      <c r="C361" s="663" t="s">
        <v>574</v>
      </c>
      <c r="D361" s="664" t="s">
        <v>2674</v>
      </c>
      <c r="E361" s="663" t="s">
        <v>586</v>
      </c>
      <c r="F361" s="664" t="s">
        <v>2678</v>
      </c>
      <c r="G361" s="663" t="s">
        <v>590</v>
      </c>
      <c r="H361" s="663" t="s">
        <v>1592</v>
      </c>
      <c r="I361" s="663" t="s">
        <v>1592</v>
      </c>
      <c r="J361" s="663" t="s">
        <v>1593</v>
      </c>
      <c r="K361" s="663" t="s">
        <v>1594</v>
      </c>
      <c r="L361" s="665">
        <v>0</v>
      </c>
      <c r="M361" s="665">
        <v>0</v>
      </c>
      <c r="N361" s="666">
        <v>0</v>
      </c>
    </row>
    <row r="362" spans="1:14" ht="14.4" customHeight="1" x14ac:dyDescent="0.3">
      <c r="A362" s="661" t="s">
        <v>563</v>
      </c>
      <c r="B362" s="662" t="s">
        <v>564</v>
      </c>
      <c r="C362" s="663" t="s">
        <v>574</v>
      </c>
      <c r="D362" s="664" t="s">
        <v>2674</v>
      </c>
      <c r="E362" s="663" t="s">
        <v>586</v>
      </c>
      <c r="F362" s="664" t="s">
        <v>2678</v>
      </c>
      <c r="G362" s="663" t="s">
        <v>590</v>
      </c>
      <c r="H362" s="663" t="s">
        <v>1011</v>
      </c>
      <c r="I362" s="663" t="s">
        <v>1011</v>
      </c>
      <c r="J362" s="663" t="s">
        <v>1012</v>
      </c>
      <c r="K362" s="663" t="s">
        <v>1013</v>
      </c>
      <c r="L362" s="665">
        <v>1.07</v>
      </c>
      <c r="M362" s="665">
        <v>19</v>
      </c>
      <c r="N362" s="666">
        <v>20.330000000000002</v>
      </c>
    </row>
    <row r="363" spans="1:14" ht="14.4" customHeight="1" x14ac:dyDescent="0.3">
      <c r="A363" s="661" t="s">
        <v>563</v>
      </c>
      <c r="B363" s="662" t="s">
        <v>564</v>
      </c>
      <c r="C363" s="663" t="s">
        <v>574</v>
      </c>
      <c r="D363" s="664" t="s">
        <v>2674</v>
      </c>
      <c r="E363" s="663" t="s">
        <v>586</v>
      </c>
      <c r="F363" s="664" t="s">
        <v>2678</v>
      </c>
      <c r="G363" s="663" t="s">
        <v>590</v>
      </c>
      <c r="H363" s="663" t="s">
        <v>1595</v>
      </c>
      <c r="I363" s="663" t="s">
        <v>1595</v>
      </c>
      <c r="J363" s="663" t="s">
        <v>1596</v>
      </c>
      <c r="K363" s="663" t="s">
        <v>1597</v>
      </c>
      <c r="L363" s="665">
        <v>99.969985198221607</v>
      </c>
      <c r="M363" s="665">
        <v>1</v>
      </c>
      <c r="N363" s="666">
        <v>99.969985198221607</v>
      </c>
    </row>
    <row r="364" spans="1:14" ht="14.4" customHeight="1" x14ac:dyDescent="0.3">
      <c r="A364" s="661" t="s">
        <v>563</v>
      </c>
      <c r="B364" s="662" t="s">
        <v>564</v>
      </c>
      <c r="C364" s="663" t="s">
        <v>574</v>
      </c>
      <c r="D364" s="664" t="s">
        <v>2674</v>
      </c>
      <c r="E364" s="663" t="s">
        <v>586</v>
      </c>
      <c r="F364" s="664" t="s">
        <v>2678</v>
      </c>
      <c r="G364" s="663" t="s">
        <v>1017</v>
      </c>
      <c r="H364" s="663" t="s">
        <v>1020</v>
      </c>
      <c r="I364" s="663" t="s">
        <v>1021</v>
      </c>
      <c r="J364" s="663" t="s">
        <v>1022</v>
      </c>
      <c r="K364" s="663" t="s">
        <v>1023</v>
      </c>
      <c r="L364" s="665">
        <v>34.767500000000005</v>
      </c>
      <c r="M364" s="665">
        <v>24</v>
      </c>
      <c r="N364" s="666">
        <v>834.42000000000007</v>
      </c>
    </row>
    <row r="365" spans="1:14" ht="14.4" customHeight="1" x14ac:dyDescent="0.3">
      <c r="A365" s="661" t="s">
        <v>563</v>
      </c>
      <c r="B365" s="662" t="s">
        <v>564</v>
      </c>
      <c r="C365" s="663" t="s">
        <v>574</v>
      </c>
      <c r="D365" s="664" t="s">
        <v>2674</v>
      </c>
      <c r="E365" s="663" t="s">
        <v>586</v>
      </c>
      <c r="F365" s="664" t="s">
        <v>2678</v>
      </c>
      <c r="G365" s="663" t="s">
        <v>1017</v>
      </c>
      <c r="H365" s="663" t="s">
        <v>1598</v>
      </c>
      <c r="I365" s="663" t="s">
        <v>1599</v>
      </c>
      <c r="J365" s="663" t="s">
        <v>1600</v>
      </c>
      <c r="K365" s="663" t="s">
        <v>1382</v>
      </c>
      <c r="L365" s="665">
        <v>90.379999999999981</v>
      </c>
      <c r="M365" s="665">
        <v>1</v>
      </c>
      <c r="N365" s="666">
        <v>90.379999999999981</v>
      </c>
    </row>
    <row r="366" spans="1:14" ht="14.4" customHeight="1" x14ac:dyDescent="0.3">
      <c r="A366" s="661" t="s">
        <v>563</v>
      </c>
      <c r="B366" s="662" t="s">
        <v>564</v>
      </c>
      <c r="C366" s="663" t="s">
        <v>574</v>
      </c>
      <c r="D366" s="664" t="s">
        <v>2674</v>
      </c>
      <c r="E366" s="663" t="s">
        <v>586</v>
      </c>
      <c r="F366" s="664" t="s">
        <v>2678</v>
      </c>
      <c r="G366" s="663" t="s">
        <v>1017</v>
      </c>
      <c r="H366" s="663" t="s">
        <v>1601</v>
      </c>
      <c r="I366" s="663" t="s">
        <v>1602</v>
      </c>
      <c r="J366" s="663" t="s">
        <v>1603</v>
      </c>
      <c r="K366" s="663" t="s">
        <v>1604</v>
      </c>
      <c r="L366" s="665">
        <v>98.78955425581978</v>
      </c>
      <c r="M366" s="665">
        <v>2</v>
      </c>
      <c r="N366" s="666">
        <v>197.57910851163956</v>
      </c>
    </row>
    <row r="367" spans="1:14" ht="14.4" customHeight="1" x14ac:dyDescent="0.3">
      <c r="A367" s="661" t="s">
        <v>563</v>
      </c>
      <c r="B367" s="662" t="s">
        <v>564</v>
      </c>
      <c r="C367" s="663" t="s">
        <v>574</v>
      </c>
      <c r="D367" s="664" t="s">
        <v>2674</v>
      </c>
      <c r="E367" s="663" t="s">
        <v>586</v>
      </c>
      <c r="F367" s="664" t="s">
        <v>2678</v>
      </c>
      <c r="G367" s="663" t="s">
        <v>1017</v>
      </c>
      <c r="H367" s="663" t="s">
        <v>1028</v>
      </c>
      <c r="I367" s="663" t="s">
        <v>1029</v>
      </c>
      <c r="J367" s="663" t="s">
        <v>1030</v>
      </c>
      <c r="K367" s="663" t="s">
        <v>1031</v>
      </c>
      <c r="L367" s="665">
        <v>47.399999999999991</v>
      </c>
      <c r="M367" s="665">
        <v>1</v>
      </c>
      <c r="N367" s="666">
        <v>47.399999999999991</v>
      </c>
    </row>
    <row r="368" spans="1:14" ht="14.4" customHeight="1" x14ac:dyDescent="0.3">
      <c r="A368" s="661" t="s">
        <v>563</v>
      </c>
      <c r="B368" s="662" t="s">
        <v>564</v>
      </c>
      <c r="C368" s="663" t="s">
        <v>574</v>
      </c>
      <c r="D368" s="664" t="s">
        <v>2674</v>
      </c>
      <c r="E368" s="663" t="s">
        <v>586</v>
      </c>
      <c r="F368" s="664" t="s">
        <v>2678</v>
      </c>
      <c r="G368" s="663" t="s">
        <v>1017</v>
      </c>
      <c r="H368" s="663" t="s">
        <v>1605</v>
      </c>
      <c r="I368" s="663" t="s">
        <v>1606</v>
      </c>
      <c r="J368" s="663" t="s">
        <v>1607</v>
      </c>
      <c r="K368" s="663" t="s">
        <v>1382</v>
      </c>
      <c r="L368" s="665">
        <v>72.360122070495621</v>
      </c>
      <c r="M368" s="665">
        <v>1</v>
      </c>
      <c r="N368" s="666">
        <v>72.360122070495621</v>
      </c>
    </row>
    <row r="369" spans="1:14" ht="14.4" customHeight="1" x14ac:dyDescent="0.3">
      <c r="A369" s="661" t="s">
        <v>563</v>
      </c>
      <c r="B369" s="662" t="s">
        <v>564</v>
      </c>
      <c r="C369" s="663" t="s">
        <v>574</v>
      </c>
      <c r="D369" s="664" t="s">
        <v>2674</v>
      </c>
      <c r="E369" s="663" t="s">
        <v>586</v>
      </c>
      <c r="F369" s="664" t="s">
        <v>2678</v>
      </c>
      <c r="G369" s="663" t="s">
        <v>1017</v>
      </c>
      <c r="H369" s="663" t="s">
        <v>1608</v>
      </c>
      <c r="I369" s="663" t="s">
        <v>1609</v>
      </c>
      <c r="J369" s="663" t="s">
        <v>1610</v>
      </c>
      <c r="K369" s="663" t="s">
        <v>1611</v>
      </c>
      <c r="L369" s="665">
        <v>105.61999999999998</v>
      </c>
      <c r="M369" s="665">
        <v>1</v>
      </c>
      <c r="N369" s="666">
        <v>105.61999999999998</v>
      </c>
    </row>
    <row r="370" spans="1:14" ht="14.4" customHeight="1" x14ac:dyDescent="0.3">
      <c r="A370" s="661" t="s">
        <v>563</v>
      </c>
      <c r="B370" s="662" t="s">
        <v>564</v>
      </c>
      <c r="C370" s="663" t="s">
        <v>574</v>
      </c>
      <c r="D370" s="664" t="s">
        <v>2674</v>
      </c>
      <c r="E370" s="663" t="s">
        <v>586</v>
      </c>
      <c r="F370" s="664" t="s">
        <v>2678</v>
      </c>
      <c r="G370" s="663" t="s">
        <v>1017</v>
      </c>
      <c r="H370" s="663" t="s">
        <v>1036</v>
      </c>
      <c r="I370" s="663" t="s">
        <v>1037</v>
      </c>
      <c r="J370" s="663" t="s">
        <v>1038</v>
      </c>
      <c r="K370" s="663" t="s">
        <v>1039</v>
      </c>
      <c r="L370" s="665">
        <v>38.520000000000003</v>
      </c>
      <c r="M370" s="665">
        <v>1</v>
      </c>
      <c r="N370" s="666">
        <v>38.520000000000003</v>
      </c>
    </row>
    <row r="371" spans="1:14" ht="14.4" customHeight="1" x14ac:dyDescent="0.3">
      <c r="A371" s="661" t="s">
        <v>563</v>
      </c>
      <c r="B371" s="662" t="s">
        <v>564</v>
      </c>
      <c r="C371" s="663" t="s">
        <v>574</v>
      </c>
      <c r="D371" s="664" t="s">
        <v>2674</v>
      </c>
      <c r="E371" s="663" t="s">
        <v>586</v>
      </c>
      <c r="F371" s="664" t="s">
        <v>2678</v>
      </c>
      <c r="G371" s="663" t="s">
        <v>1017</v>
      </c>
      <c r="H371" s="663" t="s">
        <v>1040</v>
      </c>
      <c r="I371" s="663" t="s">
        <v>1041</v>
      </c>
      <c r="J371" s="663" t="s">
        <v>1042</v>
      </c>
      <c r="K371" s="663" t="s">
        <v>1043</v>
      </c>
      <c r="L371" s="665">
        <v>56.301823051734054</v>
      </c>
      <c r="M371" s="665">
        <v>44</v>
      </c>
      <c r="N371" s="666">
        <v>2477.2802142762985</v>
      </c>
    </row>
    <row r="372" spans="1:14" ht="14.4" customHeight="1" x14ac:dyDescent="0.3">
      <c r="A372" s="661" t="s">
        <v>563</v>
      </c>
      <c r="B372" s="662" t="s">
        <v>564</v>
      </c>
      <c r="C372" s="663" t="s">
        <v>574</v>
      </c>
      <c r="D372" s="664" t="s">
        <v>2674</v>
      </c>
      <c r="E372" s="663" t="s">
        <v>586</v>
      </c>
      <c r="F372" s="664" t="s">
        <v>2678</v>
      </c>
      <c r="G372" s="663" t="s">
        <v>1017</v>
      </c>
      <c r="H372" s="663" t="s">
        <v>1612</v>
      </c>
      <c r="I372" s="663" t="s">
        <v>1613</v>
      </c>
      <c r="J372" s="663" t="s">
        <v>1614</v>
      </c>
      <c r="K372" s="663" t="s">
        <v>1615</v>
      </c>
      <c r="L372" s="665">
        <v>46.9</v>
      </c>
      <c r="M372" s="665">
        <v>1</v>
      </c>
      <c r="N372" s="666">
        <v>46.9</v>
      </c>
    </row>
    <row r="373" spans="1:14" ht="14.4" customHeight="1" x14ac:dyDescent="0.3">
      <c r="A373" s="661" t="s">
        <v>563</v>
      </c>
      <c r="B373" s="662" t="s">
        <v>564</v>
      </c>
      <c r="C373" s="663" t="s">
        <v>574</v>
      </c>
      <c r="D373" s="664" t="s">
        <v>2674</v>
      </c>
      <c r="E373" s="663" t="s">
        <v>586</v>
      </c>
      <c r="F373" s="664" t="s">
        <v>2678</v>
      </c>
      <c r="G373" s="663" t="s">
        <v>1017</v>
      </c>
      <c r="H373" s="663" t="s">
        <v>1616</v>
      </c>
      <c r="I373" s="663" t="s">
        <v>1617</v>
      </c>
      <c r="J373" s="663" t="s">
        <v>1618</v>
      </c>
      <c r="K373" s="663" t="s">
        <v>1619</v>
      </c>
      <c r="L373" s="665">
        <v>112.72934437557917</v>
      </c>
      <c r="M373" s="665">
        <v>1</v>
      </c>
      <c r="N373" s="666">
        <v>112.72934437557917</v>
      </c>
    </row>
    <row r="374" spans="1:14" ht="14.4" customHeight="1" x14ac:dyDescent="0.3">
      <c r="A374" s="661" t="s">
        <v>563</v>
      </c>
      <c r="B374" s="662" t="s">
        <v>564</v>
      </c>
      <c r="C374" s="663" t="s">
        <v>574</v>
      </c>
      <c r="D374" s="664" t="s">
        <v>2674</v>
      </c>
      <c r="E374" s="663" t="s">
        <v>586</v>
      </c>
      <c r="F374" s="664" t="s">
        <v>2678</v>
      </c>
      <c r="G374" s="663" t="s">
        <v>1017</v>
      </c>
      <c r="H374" s="663" t="s">
        <v>1620</v>
      </c>
      <c r="I374" s="663" t="s">
        <v>1621</v>
      </c>
      <c r="J374" s="663" t="s">
        <v>1622</v>
      </c>
      <c r="K374" s="663" t="s">
        <v>1623</v>
      </c>
      <c r="L374" s="665">
        <v>59.360000000000014</v>
      </c>
      <c r="M374" s="665">
        <v>1</v>
      </c>
      <c r="N374" s="666">
        <v>59.360000000000014</v>
      </c>
    </row>
    <row r="375" spans="1:14" ht="14.4" customHeight="1" x14ac:dyDescent="0.3">
      <c r="A375" s="661" t="s">
        <v>563</v>
      </c>
      <c r="B375" s="662" t="s">
        <v>564</v>
      </c>
      <c r="C375" s="663" t="s">
        <v>574</v>
      </c>
      <c r="D375" s="664" t="s">
        <v>2674</v>
      </c>
      <c r="E375" s="663" t="s">
        <v>586</v>
      </c>
      <c r="F375" s="664" t="s">
        <v>2678</v>
      </c>
      <c r="G375" s="663" t="s">
        <v>1017</v>
      </c>
      <c r="H375" s="663" t="s">
        <v>1624</v>
      </c>
      <c r="I375" s="663" t="s">
        <v>1625</v>
      </c>
      <c r="J375" s="663" t="s">
        <v>1626</v>
      </c>
      <c r="K375" s="663" t="s">
        <v>1627</v>
      </c>
      <c r="L375" s="665">
        <v>82.65</v>
      </c>
      <c r="M375" s="665">
        <v>2</v>
      </c>
      <c r="N375" s="666">
        <v>165.3</v>
      </c>
    </row>
    <row r="376" spans="1:14" ht="14.4" customHeight="1" x14ac:dyDescent="0.3">
      <c r="A376" s="661" t="s">
        <v>563</v>
      </c>
      <c r="B376" s="662" t="s">
        <v>564</v>
      </c>
      <c r="C376" s="663" t="s">
        <v>574</v>
      </c>
      <c r="D376" s="664" t="s">
        <v>2674</v>
      </c>
      <c r="E376" s="663" t="s">
        <v>586</v>
      </c>
      <c r="F376" s="664" t="s">
        <v>2678</v>
      </c>
      <c r="G376" s="663" t="s">
        <v>1017</v>
      </c>
      <c r="H376" s="663" t="s">
        <v>1051</v>
      </c>
      <c r="I376" s="663" t="s">
        <v>1052</v>
      </c>
      <c r="J376" s="663" t="s">
        <v>1053</v>
      </c>
      <c r="K376" s="663" t="s">
        <v>1054</v>
      </c>
      <c r="L376" s="665">
        <v>3299.993358012885</v>
      </c>
      <c r="M376" s="665">
        <v>6</v>
      </c>
      <c r="N376" s="666">
        <v>19799.960148077309</v>
      </c>
    </row>
    <row r="377" spans="1:14" ht="14.4" customHeight="1" x14ac:dyDescent="0.3">
      <c r="A377" s="661" t="s">
        <v>563</v>
      </c>
      <c r="B377" s="662" t="s">
        <v>564</v>
      </c>
      <c r="C377" s="663" t="s">
        <v>574</v>
      </c>
      <c r="D377" s="664" t="s">
        <v>2674</v>
      </c>
      <c r="E377" s="663" t="s">
        <v>586</v>
      </c>
      <c r="F377" s="664" t="s">
        <v>2678</v>
      </c>
      <c r="G377" s="663" t="s">
        <v>1017</v>
      </c>
      <c r="H377" s="663" t="s">
        <v>1628</v>
      </c>
      <c r="I377" s="663" t="s">
        <v>1629</v>
      </c>
      <c r="J377" s="663" t="s">
        <v>1630</v>
      </c>
      <c r="K377" s="663" t="s">
        <v>1631</v>
      </c>
      <c r="L377" s="665">
        <v>36.239758711796433</v>
      </c>
      <c r="M377" s="665">
        <v>4</v>
      </c>
      <c r="N377" s="666">
        <v>144.95903484718573</v>
      </c>
    </row>
    <row r="378" spans="1:14" ht="14.4" customHeight="1" x14ac:dyDescent="0.3">
      <c r="A378" s="661" t="s">
        <v>563</v>
      </c>
      <c r="B378" s="662" t="s">
        <v>564</v>
      </c>
      <c r="C378" s="663" t="s">
        <v>574</v>
      </c>
      <c r="D378" s="664" t="s">
        <v>2674</v>
      </c>
      <c r="E378" s="663" t="s">
        <v>586</v>
      </c>
      <c r="F378" s="664" t="s">
        <v>2678</v>
      </c>
      <c r="G378" s="663" t="s">
        <v>1017</v>
      </c>
      <c r="H378" s="663" t="s">
        <v>1055</v>
      </c>
      <c r="I378" s="663" t="s">
        <v>1056</v>
      </c>
      <c r="J378" s="663" t="s">
        <v>1057</v>
      </c>
      <c r="K378" s="663" t="s">
        <v>1058</v>
      </c>
      <c r="L378" s="665">
        <v>79.847447562176498</v>
      </c>
      <c r="M378" s="665">
        <v>8</v>
      </c>
      <c r="N378" s="666">
        <v>638.77958049741198</v>
      </c>
    </row>
    <row r="379" spans="1:14" ht="14.4" customHeight="1" x14ac:dyDescent="0.3">
      <c r="A379" s="661" t="s">
        <v>563</v>
      </c>
      <c r="B379" s="662" t="s">
        <v>564</v>
      </c>
      <c r="C379" s="663" t="s">
        <v>574</v>
      </c>
      <c r="D379" s="664" t="s">
        <v>2674</v>
      </c>
      <c r="E379" s="663" t="s">
        <v>586</v>
      </c>
      <c r="F379" s="664" t="s">
        <v>2678</v>
      </c>
      <c r="G379" s="663" t="s">
        <v>1017</v>
      </c>
      <c r="H379" s="663" t="s">
        <v>1059</v>
      </c>
      <c r="I379" s="663" t="s">
        <v>1060</v>
      </c>
      <c r="J379" s="663" t="s">
        <v>1057</v>
      </c>
      <c r="K379" s="663" t="s">
        <v>1061</v>
      </c>
      <c r="L379" s="665">
        <v>117.39999999999999</v>
      </c>
      <c r="M379" s="665">
        <v>1</v>
      </c>
      <c r="N379" s="666">
        <v>117.39999999999999</v>
      </c>
    </row>
    <row r="380" spans="1:14" ht="14.4" customHeight="1" x14ac:dyDescent="0.3">
      <c r="A380" s="661" t="s">
        <v>563</v>
      </c>
      <c r="B380" s="662" t="s">
        <v>564</v>
      </c>
      <c r="C380" s="663" t="s">
        <v>574</v>
      </c>
      <c r="D380" s="664" t="s">
        <v>2674</v>
      </c>
      <c r="E380" s="663" t="s">
        <v>586</v>
      </c>
      <c r="F380" s="664" t="s">
        <v>2678</v>
      </c>
      <c r="G380" s="663" t="s">
        <v>1017</v>
      </c>
      <c r="H380" s="663" t="s">
        <v>1632</v>
      </c>
      <c r="I380" s="663" t="s">
        <v>1633</v>
      </c>
      <c r="J380" s="663" t="s">
        <v>1634</v>
      </c>
      <c r="K380" s="663" t="s">
        <v>1635</v>
      </c>
      <c r="L380" s="665">
        <v>1501.02</v>
      </c>
      <c r="M380" s="665">
        <v>1</v>
      </c>
      <c r="N380" s="666">
        <v>1501.02</v>
      </c>
    </row>
    <row r="381" spans="1:14" ht="14.4" customHeight="1" x14ac:dyDescent="0.3">
      <c r="A381" s="661" t="s">
        <v>563</v>
      </c>
      <c r="B381" s="662" t="s">
        <v>564</v>
      </c>
      <c r="C381" s="663" t="s">
        <v>574</v>
      </c>
      <c r="D381" s="664" t="s">
        <v>2674</v>
      </c>
      <c r="E381" s="663" t="s">
        <v>586</v>
      </c>
      <c r="F381" s="664" t="s">
        <v>2678</v>
      </c>
      <c r="G381" s="663" t="s">
        <v>1017</v>
      </c>
      <c r="H381" s="663" t="s">
        <v>1636</v>
      </c>
      <c r="I381" s="663" t="s">
        <v>1637</v>
      </c>
      <c r="J381" s="663" t="s">
        <v>1634</v>
      </c>
      <c r="K381" s="663" t="s">
        <v>1638</v>
      </c>
      <c r="L381" s="665">
        <v>1895.7700000000007</v>
      </c>
      <c r="M381" s="665">
        <v>1</v>
      </c>
      <c r="N381" s="666">
        <v>1895.7700000000007</v>
      </c>
    </row>
    <row r="382" spans="1:14" ht="14.4" customHeight="1" x14ac:dyDescent="0.3">
      <c r="A382" s="661" t="s">
        <v>563</v>
      </c>
      <c r="B382" s="662" t="s">
        <v>564</v>
      </c>
      <c r="C382" s="663" t="s">
        <v>574</v>
      </c>
      <c r="D382" s="664" t="s">
        <v>2674</v>
      </c>
      <c r="E382" s="663" t="s">
        <v>586</v>
      </c>
      <c r="F382" s="664" t="s">
        <v>2678</v>
      </c>
      <c r="G382" s="663" t="s">
        <v>1017</v>
      </c>
      <c r="H382" s="663" t="s">
        <v>1066</v>
      </c>
      <c r="I382" s="663" t="s">
        <v>1067</v>
      </c>
      <c r="J382" s="663" t="s">
        <v>1064</v>
      </c>
      <c r="K382" s="663" t="s">
        <v>1068</v>
      </c>
      <c r="L382" s="665">
        <v>99.449999999999974</v>
      </c>
      <c r="M382" s="665">
        <v>1</v>
      </c>
      <c r="N382" s="666">
        <v>99.449999999999974</v>
      </c>
    </row>
    <row r="383" spans="1:14" ht="14.4" customHeight="1" x14ac:dyDescent="0.3">
      <c r="A383" s="661" t="s">
        <v>563</v>
      </c>
      <c r="B383" s="662" t="s">
        <v>564</v>
      </c>
      <c r="C383" s="663" t="s">
        <v>574</v>
      </c>
      <c r="D383" s="664" t="s">
        <v>2674</v>
      </c>
      <c r="E383" s="663" t="s">
        <v>586</v>
      </c>
      <c r="F383" s="664" t="s">
        <v>2678</v>
      </c>
      <c r="G383" s="663" t="s">
        <v>1017</v>
      </c>
      <c r="H383" s="663" t="s">
        <v>1639</v>
      </c>
      <c r="I383" s="663" t="s">
        <v>1640</v>
      </c>
      <c r="J383" s="663" t="s">
        <v>1641</v>
      </c>
      <c r="K383" s="663" t="s">
        <v>1642</v>
      </c>
      <c r="L383" s="665">
        <v>332.48742323568877</v>
      </c>
      <c r="M383" s="665">
        <v>1</v>
      </c>
      <c r="N383" s="666">
        <v>332.48742323568877</v>
      </c>
    </row>
    <row r="384" spans="1:14" ht="14.4" customHeight="1" x14ac:dyDescent="0.3">
      <c r="A384" s="661" t="s">
        <v>563</v>
      </c>
      <c r="B384" s="662" t="s">
        <v>564</v>
      </c>
      <c r="C384" s="663" t="s">
        <v>574</v>
      </c>
      <c r="D384" s="664" t="s">
        <v>2674</v>
      </c>
      <c r="E384" s="663" t="s">
        <v>586</v>
      </c>
      <c r="F384" s="664" t="s">
        <v>2678</v>
      </c>
      <c r="G384" s="663" t="s">
        <v>1017</v>
      </c>
      <c r="H384" s="663" t="s">
        <v>1643</v>
      </c>
      <c r="I384" s="663" t="s">
        <v>1644</v>
      </c>
      <c r="J384" s="663" t="s">
        <v>1645</v>
      </c>
      <c r="K384" s="663" t="s">
        <v>1646</v>
      </c>
      <c r="L384" s="665">
        <v>322.48725875008813</v>
      </c>
      <c r="M384" s="665">
        <v>1</v>
      </c>
      <c r="N384" s="666">
        <v>322.48725875008813</v>
      </c>
    </row>
    <row r="385" spans="1:14" ht="14.4" customHeight="1" x14ac:dyDescent="0.3">
      <c r="A385" s="661" t="s">
        <v>563</v>
      </c>
      <c r="B385" s="662" t="s">
        <v>564</v>
      </c>
      <c r="C385" s="663" t="s">
        <v>574</v>
      </c>
      <c r="D385" s="664" t="s">
        <v>2674</v>
      </c>
      <c r="E385" s="663" t="s">
        <v>586</v>
      </c>
      <c r="F385" s="664" t="s">
        <v>2678</v>
      </c>
      <c r="G385" s="663" t="s">
        <v>1017</v>
      </c>
      <c r="H385" s="663" t="s">
        <v>1647</v>
      </c>
      <c r="I385" s="663" t="s">
        <v>1648</v>
      </c>
      <c r="J385" s="663" t="s">
        <v>1078</v>
      </c>
      <c r="K385" s="663" t="s">
        <v>1649</v>
      </c>
      <c r="L385" s="665">
        <v>46.134850449312452</v>
      </c>
      <c r="M385" s="665">
        <v>2</v>
      </c>
      <c r="N385" s="666">
        <v>92.269700898624905</v>
      </c>
    </row>
    <row r="386" spans="1:14" ht="14.4" customHeight="1" x14ac:dyDescent="0.3">
      <c r="A386" s="661" t="s">
        <v>563</v>
      </c>
      <c r="B386" s="662" t="s">
        <v>564</v>
      </c>
      <c r="C386" s="663" t="s">
        <v>574</v>
      </c>
      <c r="D386" s="664" t="s">
        <v>2674</v>
      </c>
      <c r="E386" s="663" t="s">
        <v>586</v>
      </c>
      <c r="F386" s="664" t="s">
        <v>2678</v>
      </c>
      <c r="G386" s="663" t="s">
        <v>1017</v>
      </c>
      <c r="H386" s="663" t="s">
        <v>1069</v>
      </c>
      <c r="I386" s="663" t="s">
        <v>1070</v>
      </c>
      <c r="J386" s="663" t="s">
        <v>1071</v>
      </c>
      <c r="K386" s="663" t="s">
        <v>1072</v>
      </c>
      <c r="L386" s="665">
        <v>47.139073706315806</v>
      </c>
      <c r="M386" s="665">
        <v>11</v>
      </c>
      <c r="N386" s="666">
        <v>518.5298107694739</v>
      </c>
    </row>
    <row r="387" spans="1:14" ht="14.4" customHeight="1" x14ac:dyDescent="0.3">
      <c r="A387" s="661" t="s">
        <v>563</v>
      </c>
      <c r="B387" s="662" t="s">
        <v>564</v>
      </c>
      <c r="C387" s="663" t="s">
        <v>574</v>
      </c>
      <c r="D387" s="664" t="s">
        <v>2674</v>
      </c>
      <c r="E387" s="663" t="s">
        <v>586</v>
      </c>
      <c r="F387" s="664" t="s">
        <v>2678</v>
      </c>
      <c r="G387" s="663" t="s">
        <v>1017</v>
      </c>
      <c r="H387" s="663" t="s">
        <v>1650</v>
      </c>
      <c r="I387" s="663" t="s">
        <v>1651</v>
      </c>
      <c r="J387" s="663" t="s">
        <v>1652</v>
      </c>
      <c r="K387" s="663" t="s">
        <v>1068</v>
      </c>
      <c r="L387" s="665">
        <v>46.83</v>
      </c>
      <c r="M387" s="665">
        <v>1</v>
      </c>
      <c r="N387" s="666">
        <v>46.83</v>
      </c>
    </row>
    <row r="388" spans="1:14" ht="14.4" customHeight="1" x14ac:dyDescent="0.3">
      <c r="A388" s="661" t="s">
        <v>563</v>
      </c>
      <c r="B388" s="662" t="s">
        <v>564</v>
      </c>
      <c r="C388" s="663" t="s">
        <v>574</v>
      </c>
      <c r="D388" s="664" t="s">
        <v>2674</v>
      </c>
      <c r="E388" s="663" t="s">
        <v>586</v>
      </c>
      <c r="F388" s="664" t="s">
        <v>2678</v>
      </c>
      <c r="G388" s="663" t="s">
        <v>1017</v>
      </c>
      <c r="H388" s="663" t="s">
        <v>1653</v>
      </c>
      <c r="I388" s="663" t="s">
        <v>1654</v>
      </c>
      <c r="J388" s="663" t="s">
        <v>1655</v>
      </c>
      <c r="K388" s="663" t="s">
        <v>1656</v>
      </c>
      <c r="L388" s="665">
        <v>88.430000000000035</v>
      </c>
      <c r="M388" s="665">
        <v>1</v>
      </c>
      <c r="N388" s="666">
        <v>88.430000000000035</v>
      </c>
    </row>
    <row r="389" spans="1:14" ht="14.4" customHeight="1" x14ac:dyDescent="0.3">
      <c r="A389" s="661" t="s">
        <v>563</v>
      </c>
      <c r="B389" s="662" t="s">
        <v>564</v>
      </c>
      <c r="C389" s="663" t="s">
        <v>574</v>
      </c>
      <c r="D389" s="664" t="s">
        <v>2674</v>
      </c>
      <c r="E389" s="663" t="s">
        <v>586</v>
      </c>
      <c r="F389" s="664" t="s">
        <v>2678</v>
      </c>
      <c r="G389" s="663" t="s">
        <v>1017</v>
      </c>
      <c r="H389" s="663" t="s">
        <v>1073</v>
      </c>
      <c r="I389" s="663" t="s">
        <v>1074</v>
      </c>
      <c r="J389" s="663" t="s">
        <v>1071</v>
      </c>
      <c r="K389" s="663" t="s">
        <v>1075</v>
      </c>
      <c r="L389" s="665">
        <v>68.279999925829685</v>
      </c>
      <c r="M389" s="665">
        <v>4</v>
      </c>
      <c r="N389" s="666">
        <v>273.11999970331874</v>
      </c>
    </row>
    <row r="390" spans="1:14" ht="14.4" customHeight="1" x14ac:dyDescent="0.3">
      <c r="A390" s="661" t="s">
        <v>563</v>
      </c>
      <c r="B390" s="662" t="s">
        <v>564</v>
      </c>
      <c r="C390" s="663" t="s">
        <v>574</v>
      </c>
      <c r="D390" s="664" t="s">
        <v>2674</v>
      </c>
      <c r="E390" s="663" t="s">
        <v>586</v>
      </c>
      <c r="F390" s="664" t="s">
        <v>2678</v>
      </c>
      <c r="G390" s="663" t="s">
        <v>1017</v>
      </c>
      <c r="H390" s="663" t="s">
        <v>1657</v>
      </c>
      <c r="I390" s="663" t="s">
        <v>1658</v>
      </c>
      <c r="J390" s="663" t="s">
        <v>1659</v>
      </c>
      <c r="K390" s="663" t="s">
        <v>1660</v>
      </c>
      <c r="L390" s="665">
        <v>41.22</v>
      </c>
      <c r="M390" s="665">
        <v>1</v>
      </c>
      <c r="N390" s="666">
        <v>41.22</v>
      </c>
    </row>
    <row r="391" spans="1:14" ht="14.4" customHeight="1" x14ac:dyDescent="0.3">
      <c r="A391" s="661" t="s">
        <v>563</v>
      </c>
      <c r="B391" s="662" t="s">
        <v>564</v>
      </c>
      <c r="C391" s="663" t="s">
        <v>574</v>
      </c>
      <c r="D391" s="664" t="s">
        <v>2674</v>
      </c>
      <c r="E391" s="663" t="s">
        <v>586</v>
      </c>
      <c r="F391" s="664" t="s">
        <v>2678</v>
      </c>
      <c r="G391" s="663" t="s">
        <v>1017</v>
      </c>
      <c r="H391" s="663" t="s">
        <v>1661</v>
      </c>
      <c r="I391" s="663" t="s">
        <v>1662</v>
      </c>
      <c r="J391" s="663" t="s">
        <v>1663</v>
      </c>
      <c r="K391" s="663" t="s">
        <v>1664</v>
      </c>
      <c r="L391" s="665">
        <v>86.557973800236255</v>
      </c>
      <c r="M391" s="665">
        <v>5</v>
      </c>
      <c r="N391" s="666">
        <v>432.78986900118127</v>
      </c>
    </row>
    <row r="392" spans="1:14" ht="14.4" customHeight="1" x14ac:dyDescent="0.3">
      <c r="A392" s="661" t="s">
        <v>563</v>
      </c>
      <c r="B392" s="662" t="s">
        <v>564</v>
      </c>
      <c r="C392" s="663" t="s">
        <v>574</v>
      </c>
      <c r="D392" s="664" t="s">
        <v>2674</v>
      </c>
      <c r="E392" s="663" t="s">
        <v>586</v>
      </c>
      <c r="F392" s="664" t="s">
        <v>2678</v>
      </c>
      <c r="G392" s="663" t="s">
        <v>1017</v>
      </c>
      <c r="H392" s="663" t="s">
        <v>1665</v>
      </c>
      <c r="I392" s="663" t="s">
        <v>1666</v>
      </c>
      <c r="J392" s="663" t="s">
        <v>1667</v>
      </c>
      <c r="K392" s="663" t="s">
        <v>1108</v>
      </c>
      <c r="L392" s="665">
        <v>162.79000000000002</v>
      </c>
      <c r="M392" s="665">
        <v>1</v>
      </c>
      <c r="N392" s="666">
        <v>162.79000000000002</v>
      </c>
    </row>
    <row r="393" spans="1:14" ht="14.4" customHeight="1" x14ac:dyDescent="0.3">
      <c r="A393" s="661" t="s">
        <v>563</v>
      </c>
      <c r="B393" s="662" t="s">
        <v>564</v>
      </c>
      <c r="C393" s="663" t="s">
        <v>574</v>
      </c>
      <c r="D393" s="664" t="s">
        <v>2674</v>
      </c>
      <c r="E393" s="663" t="s">
        <v>586</v>
      </c>
      <c r="F393" s="664" t="s">
        <v>2678</v>
      </c>
      <c r="G393" s="663" t="s">
        <v>1017</v>
      </c>
      <c r="H393" s="663" t="s">
        <v>1080</v>
      </c>
      <c r="I393" s="663" t="s">
        <v>1081</v>
      </c>
      <c r="J393" s="663" t="s">
        <v>1082</v>
      </c>
      <c r="K393" s="663" t="s">
        <v>1031</v>
      </c>
      <c r="L393" s="665">
        <v>118.11885378033183</v>
      </c>
      <c r="M393" s="665">
        <v>1</v>
      </c>
      <c r="N393" s="666">
        <v>118.11885378033183</v>
      </c>
    </row>
    <row r="394" spans="1:14" ht="14.4" customHeight="1" x14ac:dyDescent="0.3">
      <c r="A394" s="661" t="s">
        <v>563</v>
      </c>
      <c r="B394" s="662" t="s">
        <v>564</v>
      </c>
      <c r="C394" s="663" t="s">
        <v>574</v>
      </c>
      <c r="D394" s="664" t="s">
        <v>2674</v>
      </c>
      <c r="E394" s="663" t="s">
        <v>586</v>
      </c>
      <c r="F394" s="664" t="s">
        <v>2678</v>
      </c>
      <c r="G394" s="663" t="s">
        <v>1017</v>
      </c>
      <c r="H394" s="663" t="s">
        <v>1668</v>
      </c>
      <c r="I394" s="663" t="s">
        <v>1669</v>
      </c>
      <c r="J394" s="663" t="s">
        <v>1670</v>
      </c>
      <c r="K394" s="663" t="s">
        <v>1671</v>
      </c>
      <c r="L394" s="665">
        <v>99.140000000000029</v>
      </c>
      <c r="M394" s="665">
        <v>1</v>
      </c>
      <c r="N394" s="666">
        <v>99.140000000000029</v>
      </c>
    </row>
    <row r="395" spans="1:14" ht="14.4" customHeight="1" x14ac:dyDescent="0.3">
      <c r="A395" s="661" t="s">
        <v>563</v>
      </c>
      <c r="B395" s="662" t="s">
        <v>564</v>
      </c>
      <c r="C395" s="663" t="s">
        <v>574</v>
      </c>
      <c r="D395" s="664" t="s">
        <v>2674</v>
      </c>
      <c r="E395" s="663" t="s">
        <v>586</v>
      </c>
      <c r="F395" s="664" t="s">
        <v>2678</v>
      </c>
      <c r="G395" s="663" t="s">
        <v>1017</v>
      </c>
      <c r="H395" s="663" t="s">
        <v>1672</v>
      </c>
      <c r="I395" s="663" t="s">
        <v>1673</v>
      </c>
      <c r="J395" s="663" t="s">
        <v>1674</v>
      </c>
      <c r="K395" s="663" t="s">
        <v>755</v>
      </c>
      <c r="L395" s="665">
        <v>59.049629731814257</v>
      </c>
      <c r="M395" s="665">
        <v>1</v>
      </c>
      <c r="N395" s="666">
        <v>59.049629731814257</v>
      </c>
    </row>
    <row r="396" spans="1:14" ht="14.4" customHeight="1" x14ac:dyDescent="0.3">
      <c r="A396" s="661" t="s">
        <v>563</v>
      </c>
      <c r="B396" s="662" t="s">
        <v>564</v>
      </c>
      <c r="C396" s="663" t="s">
        <v>574</v>
      </c>
      <c r="D396" s="664" t="s">
        <v>2674</v>
      </c>
      <c r="E396" s="663" t="s">
        <v>586</v>
      </c>
      <c r="F396" s="664" t="s">
        <v>2678</v>
      </c>
      <c r="G396" s="663" t="s">
        <v>1017</v>
      </c>
      <c r="H396" s="663" t="s">
        <v>1675</v>
      </c>
      <c r="I396" s="663" t="s">
        <v>1676</v>
      </c>
      <c r="J396" s="663" t="s">
        <v>1677</v>
      </c>
      <c r="K396" s="663" t="s">
        <v>1678</v>
      </c>
      <c r="L396" s="665">
        <v>48.399576719818192</v>
      </c>
      <c r="M396" s="665">
        <v>1</v>
      </c>
      <c r="N396" s="666">
        <v>48.399576719818192</v>
      </c>
    </row>
    <row r="397" spans="1:14" ht="14.4" customHeight="1" x14ac:dyDescent="0.3">
      <c r="A397" s="661" t="s">
        <v>563</v>
      </c>
      <c r="B397" s="662" t="s">
        <v>564</v>
      </c>
      <c r="C397" s="663" t="s">
        <v>574</v>
      </c>
      <c r="D397" s="664" t="s">
        <v>2674</v>
      </c>
      <c r="E397" s="663" t="s">
        <v>586</v>
      </c>
      <c r="F397" s="664" t="s">
        <v>2678</v>
      </c>
      <c r="G397" s="663" t="s">
        <v>1017</v>
      </c>
      <c r="H397" s="663" t="s">
        <v>1679</v>
      </c>
      <c r="I397" s="663" t="s">
        <v>1680</v>
      </c>
      <c r="J397" s="663" t="s">
        <v>1681</v>
      </c>
      <c r="K397" s="663" t="s">
        <v>1682</v>
      </c>
      <c r="L397" s="665">
        <v>82.809977488170162</v>
      </c>
      <c r="M397" s="665">
        <v>1</v>
      </c>
      <c r="N397" s="666">
        <v>82.809977488170162</v>
      </c>
    </row>
    <row r="398" spans="1:14" ht="14.4" customHeight="1" x14ac:dyDescent="0.3">
      <c r="A398" s="661" t="s">
        <v>563</v>
      </c>
      <c r="B398" s="662" t="s">
        <v>564</v>
      </c>
      <c r="C398" s="663" t="s">
        <v>574</v>
      </c>
      <c r="D398" s="664" t="s">
        <v>2674</v>
      </c>
      <c r="E398" s="663" t="s">
        <v>586</v>
      </c>
      <c r="F398" s="664" t="s">
        <v>2678</v>
      </c>
      <c r="G398" s="663" t="s">
        <v>1017</v>
      </c>
      <c r="H398" s="663" t="s">
        <v>1086</v>
      </c>
      <c r="I398" s="663" t="s">
        <v>1087</v>
      </c>
      <c r="J398" s="663" t="s">
        <v>1088</v>
      </c>
      <c r="K398" s="663" t="s">
        <v>1089</v>
      </c>
      <c r="L398" s="665">
        <v>49.460000000000022</v>
      </c>
      <c r="M398" s="665">
        <v>1</v>
      </c>
      <c r="N398" s="666">
        <v>49.460000000000022</v>
      </c>
    </row>
    <row r="399" spans="1:14" ht="14.4" customHeight="1" x14ac:dyDescent="0.3">
      <c r="A399" s="661" t="s">
        <v>563</v>
      </c>
      <c r="B399" s="662" t="s">
        <v>564</v>
      </c>
      <c r="C399" s="663" t="s">
        <v>574</v>
      </c>
      <c r="D399" s="664" t="s">
        <v>2674</v>
      </c>
      <c r="E399" s="663" t="s">
        <v>586</v>
      </c>
      <c r="F399" s="664" t="s">
        <v>2678</v>
      </c>
      <c r="G399" s="663" t="s">
        <v>1017</v>
      </c>
      <c r="H399" s="663" t="s">
        <v>1090</v>
      </c>
      <c r="I399" s="663" t="s">
        <v>1091</v>
      </c>
      <c r="J399" s="663" t="s">
        <v>1092</v>
      </c>
      <c r="K399" s="663" t="s">
        <v>1093</v>
      </c>
      <c r="L399" s="665">
        <v>47.77958673297109</v>
      </c>
      <c r="M399" s="665">
        <v>1</v>
      </c>
      <c r="N399" s="666">
        <v>47.77958673297109</v>
      </c>
    </row>
    <row r="400" spans="1:14" ht="14.4" customHeight="1" x14ac:dyDescent="0.3">
      <c r="A400" s="661" t="s">
        <v>563</v>
      </c>
      <c r="B400" s="662" t="s">
        <v>564</v>
      </c>
      <c r="C400" s="663" t="s">
        <v>574</v>
      </c>
      <c r="D400" s="664" t="s">
        <v>2674</v>
      </c>
      <c r="E400" s="663" t="s">
        <v>586</v>
      </c>
      <c r="F400" s="664" t="s">
        <v>2678</v>
      </c>
      <c r="G400" s="663" t="s">
        <v>1017</v>
      </c>
      <c r="H400" s="663" t="s">
        <v>1683</v>
      </c>
      <c r="I400" s="663" t="s">
        <v>1684</v>
      </c>
      <c r="J400" s="663" t="s">
        <v>1618</v>
      </c>
      <c r="K400" s="663" t="s">
        <v>1685</v>
      </c>
      <c r="L400" s="665">
        <v>73.840000000000032</v>
      </c>
      <c r="M400" s="665">
        <v>1</v>
      </c>
      <c r="N400" s="666">
        <v>73.840000000000032</v>
      </c>
    </row>
    <row r="401" spans="1:14" ht="14.4" customHeight="1" x14ac:dyDescent="0.3">
      <c r="A401" s="661" t="s">
        <v>563</v>
      </c>
      <c r="B401" s="662" t="s">
        <v>564</v>
      </c>
      <c r="C401" s="663" t="s">
        <v>574</v>
      </c>
      <c r="D401" s="664" t="s">
        <v>2674</v>
      </c>
      <c r="E401" s="663" t="s">
        <v>586</v>
      </c>
      <c r="F401" s="664" t="s">
        <v>2678</v>
      </c>
      <c r="G401" s="663" t="s">
        <v>1017</v>
      </c>
      <c r="H401" s="663" t="s">
        <v>1686</v>
      </c>
      <c r="I401" s="663" t="s">
        <v>1687</v>
      </c>
      <c r="J401" s="663" t="s">
        <v>1688</v>
      </c>
      <c r="K401" s="663" t="s">
        <v>1689</v>
      </c>
      <c r="L401" s="665">
        <v>133.09999949441075</v>
      </c>
      <c r="M401" s="665">
        <v>1</v>
      </c>
      <c r="N401" s="666">
        <v>133.09999949441075</v>
      </c>
    </row>
    <row r="402" spans="1:14" ht="14.4" customHeight="1" x14ac:dyDescent="0.3">
      <c r="A402" s="661" t="s">
        <v>563</v>
      </c>
      <c r="B402" s="662" t="s">
        <v>564</v>
      </c>
      <c r="C402" s="663" t="s">
        <v>574</v>
      </c>
      <c r="D402" s="664" t="s">
        <v>2674</v>
      </c>
      <c r="E402" s="663" t="s">
        <v>586</v>
      </c>
      <c r="F402" s="664" t="s">
        <v>2678</v>
      </c>
      <c r="G402" s="663" t="s">
        <v>1017</v>
      </c>
      <c r="H402" s="663" t="s">
        <v>1094</v>
      </c>
      <c r="I402" s="663" t="s">
        <v>1095</v>
      </c>
      <c r="J402" s="663" t="s">
        <v>1096</v>
      </c>
      <c r="K402" s="663" t="s">
        <v>1097</v>
      </c>
      <c r="L402" s="665">
        <v>67.83</v>
      </c>
      <c r="M402" s="665">
        <v>8</v>
      </c>
      <c r="N402" s="666">
        <v>542.64</v>
      </c>
    </row>
    <row r="403" spans="1:14" ht="14.4" customHeight="1" x14ac:dyDescent="0.3">
      <c r="A403" s="661" t="s">
        <v>563</v>
      </c>
      <c r="B403" s="662" t="s">
        <v>564</v>
      </c>
      <c r="C403" s="663" t="s">
        <v>574</v>
      </c>
      <c r="D403" s="664" t="s">
        <v>2674</v>
      </c>
      <c r="E403" s="663" t="s">
        <v>586</v>
      </c>
      <c r="F403" s="664" t="s">
        <v>2678</v>
      </c>
      <c r="G403" s="663" t="s">
        <v>1017</v>
      </c>
      <c r="H403" s="663" t="s">
        <v>1690</v>
      </c>
      <c r="I403" s="663" t="s">
        <v>1691</v>
      </c>
      <c r="J403" s="663" t="s">
        <v>1692</v>
      </c>
      <c r="K403" s="663" t="s">
        <v>1693</v>
      </c>
      <c r="L403" s="665">
        <v>32.189999999999991</v>
      </c>
      <c r="M403" s="665">
        <v>1</v>
      </c>
      <c r="N403" s="666">
        <v>32.189999999999991</v>
      </c>
    </row>
    <row r="404" spans="1:14" ht="14.4" customHeight="1" x14ac:dyDescent="0.3">
      <c r="A404" s="661" t="s">
        <v>563</v>
      </c>
      <c r="B404" s="662" t="s">
        <v>564</v>
      </c>
      <c r="C404" s="663" t="s">
        <v>574</v>
      </c>
      <c r="D404" s="664" t="s">
        <v>2674</v>
      </c>
      <c r="E404" s="663" t="s">
        <v>586</v>
      </c>
      <c r="F404" s="664" t="s">
        <v>2678</v>
      </c>
      <c r="G404" s="663" t="s">
        <v>1017</v>
      </c>
      <c r="H404" s="663" t="s">
        <v>1694</v>
      </c>
      <c r="I404" s="663" t="s">
        <v>1695</v>
      </c>
      <c r="J404" s="663" t="s">
        <v>1696</v>
      </c>
      <c r="K404" s="663" t="s">
        <v>1697</v>
      </c>
      <c r="L404" s="665">
        <v>64.609606325565011</v>
      </c>
      <c r="M404" s="665">
        <v>1</v>
      </c>
      <c r="N404" s="666">
        <v>64.609606325565011</v>
      </c>
    </row>
    <row r="405" spans="1:14" ht="14.4" customHeight="1" x14ac:dyDescent="0.3">
      <c r="A405" s="661" t="s">
        <v>563</v>
      </c>
      <c r="B405" s="662" t="s">
        <v>564</v>
      </c>
      <c r="C405" s="663" t="s">
        <v>574</v>
      </c>
      <c r="D405" s="664" t="s">
        <v>2674</v>
      </c>
      <c r="E405" s="663" t="s">
        <v>586</v>
      </c>
      <c r="F405" s="664" t="s">
        <v>2678</v>
      </c>
      <c r="G405" s="663" t="s">
        <v>1017</v>
      </c>
      <c r="H405" s="663" t="s">
        <v>1098</v>
      </c>
      <c r="I405" s="663" t="s">
        <v>1099</v>
      </c>
      <c r="J405" s="663" t="s">
        <v>1100</v>
      </c>
      <c r="K405" s="663" t="s">
        <v>1101</v>
      </c>
      <c r="L405" s="665">
        <v>102.70000000000006</v>
      </c>
      <c r="M405" s="665">
        <v>1</v>
      </c>
      <c r="N405" s="666">
        <v>102.70000000000006</v>
      </c>
    </row>
    <row r="406" spans="1:14" ht="14.4" customHeight="1" x14ac:dyDescent="0.3">
      <c r="A406" s="661" t="s">
        <v>563</v>
      </c>
      <c r="B406" s="662" t="s">
        <v>564</v>
      </c>
      <c r="C406" s="663" t="s">
        <v>574</v>
      </c>
      <c r="D406" s="664" t="s">
        <v>2674</v>
      </c>
      <c r="E406" s="663" t="s">
        <v>586</v>
      </c>
      <c r="F406" s="664" t="s">
        <v>2678</v>
      </c>
      <c r="G406" s="663" t="s">
        <v>1017</v>
      </c>
      <c r="H406" s="663" t="s">
        <v>1698</v>
      </c>
      <c r="I406" s="663" t="s">
        <v>1699</v>
      </c>
      <c r="J406" s="663" t="s">
        <v>1700</v>
      </c>
      <c r="K406" s="663" t="s">
        <v>1119</v>
      </c>
      <c r="L406" s="665">
        <v>204.10249999999996</v>
      </c>
      <c r="M406" s="665">
        <v>2</v>
      </c>
      <c r="N406" s="666">
        <v>408.20499999999993</v>
      </c>
    </row>
    <row r="407" spans="1:14" ht="14.4" customHeight="1" x14ac:dyDescent="0.3">
      <c r="A407" s="661" t="s">
        <v>563</v>
      </c>
      <c r="B407" s="662" t="s">
        <v>564</v>
      </c>
      <c r="C407" s="663" t="s">
        <v>574</v>
      </c>
      <c r="D407" s="664" t="s">
        <v>2674</v>
      </c>
      <c r="E407" s="663" t="s">
        <v>586</v>
      </c>
      <c r="F407" s="664" t="s">
        <v>2678</v>
      </c>
      <c r="G407" s="663" t="s">
        <v>1017</v>
      </c>
      <c r="H407" s="663" t="s">
        <v>1701</v>
      </c>
      <c r="I407" s="663" t="s">
        <v>1702</v>
      </c>
      <c r="J407" s="663" t="s">
        <v>1703</v>
      </c>
      <c r="K407" s="663" t="s">
        <v>1108</v>
      </c>
      <c r="L407" s="665">
        <v>88.249999999999986</v>
      </c>
      <c r="M407" s="665">
        <v>2</v>
      </c>
      <c r="N407" s="666">
        <v>176.49999999999997</v>
      </c>
    </row>
    <row r="408" spans="1:14" ht="14.4" customHeight="1" x14ac:dyDescent="0.3">
      <c r="A408" s="661" t="s">
        <v>563</v>
      </c>
      <c r="B408" s="662" t="s">
        <v>564</v>
      </c>
      <c r="C408" s="663" t="s">
        <v>574</v>
      </c>
      <c r="D408" s="664" t="s">
        <v>2674</v>
      </c>
      <c r="E408" s="663" t="s">
        <v>586</v>
      </c>
      <c r="F408" s="664" t="s">
        <v>2678</v>
      </c>
      <c r="G408" s="663" t="s">
        <v>1017</v>
      </c>
      <c r="H408" s="663" t="s">
        <v>1105</v>
      </c>
      <c r="I408" s="663" t="s">
        <v>1106</v>
      </c>
      <c r="J408" s="663" t="s">
        <v>1107</v>
      </c>
      <c r="K408" s="663" t="s">
        <v>1108</v>
      </c>
      <c r="L408" s="665">
        <v>99.139999999999972</v>
      </c>
      <c r="M408" s="665">
        <v>1</v>
      </c>
      <c r="N408" s="666">
        <v>99.139999999999972</v>
      </c>
    </row>
    <row r="409" spans="1:14" ht="14.4" customHeight="1" x14ac:dyDescent="0.3">
      <c r="A409" s="661" t="s">
        <v>563</v>
      </c>
      <c r="B409" s="662" t="s">
        <v>564</v>
      </c>
      <c r="C409" s="663" t="s">
        <v>574</v>
      </c>
      <c r="D409" s="664" t="s">
        <v>2674</v>
      </c>
      <c r="E409" s="663" t="s">
        <v>586</v>
      </c>
      <c r="F409" s="664" t="s">
        <v>2678</v>
      </c>
      <c r="G409" s="663" t="s">
        <v>1017</v>
      </c>
      <c r="H409" s="663" t="s">
        <v>1704</v>
      </c>
      <c r="I409" s="663" t="s">
        <v>1705</v>
      </c>
      <c r="J409" s="663" t="s">
        <v>1706</v>
      </c>
      <c r="K409" s="663" t="s">
        <v>1707</v>
      </c>
      <c r="L409" s="665">
        <v>39.710000000000029</v>
      </c>
      <c r="M409" s="665">
        <v>1</v>
      </c>
      <c r="N409" s="666">
        <v>39.710000000000029</v>
      </c>
    </row>
    <row r="410" spans="1:14" ht="14.4" customHeight="1" x14ac:dyDescent="0.3">
      <c r="A410" s="661" t="s">
        <v>563</v>
      </c>
      <c r="B410" s="662" t="s">
        <v>564</v>
      </c>
      <c r="C410" s="663" t="s">
        <v>574</v>
      </c>
      <c r="D410" s="664" t="s">
        <v>2674</v>
      </c>
      <c r="E410" s="663" t="s">
        <v>586</v>
      </c>
      <c r="F410" s="664" t="s">
        <v>2678</v>
      </c>
      <c r="G410" s="663" t="s">
        <v>1017</v>
      </c>
      <c r="H410" s="663" t="s">
        <v>1708</v>
      </c>
      <c r="I410" s="663" t="s">
        <v>1709</v>
      </c>
      <c r="J410" s="663" t="s">
        <v>1710</v>
      </c>
      <c r="K410" s="663" t="s">
        <v>1711</v>
      </c>
      <c r="L410" s="665">
        <v>628.5999999999998</v>
      </c>
      <c r="M410" s="665">
        <v>1</v>
      </c>
      <c r="N410" s="666">
        <v>628.5999999999998</v>
      </c>
    </row>
    <row r="411" spans="1:14" ht="14.4" customHeight="1" x14ac:dyDescent="0.3">
      <c r="A411" s="661" t="s">
        <v>563</v>
      </c>
      <c r="B411" s="662" t="s">
        <v>564</v>
      </c>
      <c r="C411" s="663" t="s">
        <v>574</v>
      </c>
      <c r="D411" s="664" t="s">
        <v>2674</v>
      </c>
      <c r="E411" s="663" t="s">
        <v>586</v>
      </c>
      <c r="F411" s="664" t="s">
        <v>2678</v>
      </c>
      <c r="G411" s="663" t="s">
        <v>1017</v>
      </c>
      <c r="H411" s="663" t="s">
        <v>1712</v>
      </c>
      <c r="I411" s="663" t="s">
        <v>1712</v>
      </c>
      <c r="J411" s="663" t="s">
        <v>1713</v>
      </c>
      <c r="K411" s="663" t="s">
        <v>1714</v>
      </c>
      <c r="L411" s="665">
        <v>73.470000000000013</v>
      </c>
      <c r="M411" s="665">
        <v>1</v>
      </c>
      <c r="N411" s="666">
        <v>73.470000000000013</v>
      </c>
    </row>
    <row r="412" spans="1:14" ht="14.4" customHeight="1" x14ac:dyDescent="0.3">
      <c r="A412" s="661" t="s">
        <v>563</v>
      </c>
      <c r="B412" s="662" t="s">
        <v>564</v>
      </c>
      <c r="C412" s="663" t="s">
        <v>574</v>
      </c>
      <c r="D412" s="664" t="s">
        <v>2674</v>
      </c>
      <c r="E412" s="663" t="s">
        <v>586</v>
      </c>
      <c r="F412" s="664" t="s">
        <v>2678</v>
      </c>
      <c r="G412" s="663" t="s">
        <v>1017</v>
      </c>
      <c r="H412" s="663" t="s">
        <v>1715</v>
      </c>
      <c r="I412" s="663" t="s">
        <v>1716</v>
      </c>
      <c r="J412" s="663" t="s">
        <v>1717</v>
      </c>
      <c r="K412" s="663" t="s">
        <v>1718</v>
      </c>
      <c r="L412" s="665">
        <v>136.16</v>
      </c>
      <c r="M412" s="665">
        <v>1</v>
      </c>
      <c r="N412" s="666">
        <v>136.16</v>
      </c>
    </row>
    <row r="413" spans="1:14" ht="14.4" customHeight="1" x14ac:dyDescent="0.3">
      <c r="A413" s="661" t="s">
        <v>563</v>
      </c>
      <c r="B413" s="662" t="s">
        <v>564</v>
      </c>
      <c r="C413" s="663" t="s">
        <v>574</v>
      </c>
      <c r="D413" s="664" t="s">
        <v>2674</v>
      </c>
      <c r="E413" s="663" t="s">
        <v>586</v>
      </c>
      <c r="F413" s="664" t="s">
        <v>2678</v>
      </c>
      <c r="G413" s="663" t="s">
        <v>1017</v>
      </c>
      <c r="H413" s="663" t="s">
        <v>1719</v>
      </c>
      <c r="I413" s="663" t="s">
        <v>1720</v>
      </c>
      <c r="J413" s="663" t="s">
        <v>1721</v>
      </c>
      <c r="K413" s="663" t="s">
        <v>1722</v>
      </c>
      <c r="L413" s="665">
        <v>79.519999999999982</v>
      </c>
      <c r="M413" s="665">
        <v>5</v>
      </c>
      <c r="N413" s="666">
        <v>397.59999999999991</v>
      </c>
    </row>
    <row r="414" spans="1:14" ht="14.4" customHeight="1" x14ac:dyDescent="0.3">
      <c r="A414" s="661" t="s">
        <v>563</v>
      </c>
      <c r="B414" s="662" t="s">
        <v>564</v>
      </c>
      <c r="C414" s="663" t="s">
        <v>574</v>
      </c>
      <c r="D414" s="664" t="s">
        <v>2674</v>
      </c>
      <c r="E414" s="663" t="s">
        <v>586</v>
      </c>
      <c r="F414" s="664" t="s">
        <v>2678</v>
      </c>
      <c r="G414" s="663" t="s">
        <v>1017</v>
      </c>
      <c r="H414" s="663" t="s">
        <v>1723</v>
      </c>
      <c r="I414" s="663" t="s">
        <v>1723</v>
      </c>
      <c r="J414" s="663" t="s">
        <v>1724</v>
      </c>
      <c r="K414" s="663" t="s">
        <v>1725</v>
      </c>
      <c r="L414" s="665">
        <v>230.99</v>
      </c>
      <c r="M414" s="665">
        <v>1</v>
      </c>
      <c r="N414" s="666">
        <v>230.99</v>
      </c>
    </row>
    <row r="415" spans="1:14" ht="14.4" customHeight="1" x14ac:dyDescent="0.3">
      <c r="A415" s="661" t="s">
        <v>563</v>
      </c>
      <c r="B415" s="662" t="s">
        <v>564</v>
      </c>
      <c r="C415" s="663" t="s">
        <v>574</v>
      </c>
      <c r="D415" s="664" t="s">
        <v>2674</v>
      </c>
      <c r="E415" s="663" t="s">
        <v>586</v>
      </c>
      <c r="F415" s="664" t="s">
        <v>2678</v>
      </c>
      <c r="G415" s="663" t="s">
        <v>1017</v>
      </c>
      <c r="H415" s="663" t="s">
        <v>1726</v>
      </c>
      <c r="I415" s="663" t="s">
        <v>1726</v>
      </c>
      <c r="J415" s="663" t="s">
        <v>1634</v>
      </c>
      <c r="K415" s="663" t="s">
        <v>1727</v>
      </c>
      <c r="L415" s="665">
        <v>203.4</v>
      </c>
      <c r="M415" s="665">
        <v>2</v>
      </c>
      <c r="N415" s="666">
        <v>406.8</v>
      </c>
    </row>
    <row r="416" spans="1:14" ht="14.4" customHeight="1" x14ac:dyDescent="0.3">
      <c r="A416" s="661" t="s">
        <v>563</v>
      </c>
      <c r="B416" s="662" t="s">
        <v>564</v>
      </c>
      <c r="C416" s="663" t="s">
        <v>574</v>
      </c>
      <c r="D416" s="664" t="s">
        <v>2674</v>
      </c>
      <c r="E416" s="663" t="s">
        <v>586</v>
      </c>
      <c r="F416" s="664" t="s">
        <v>2678</v>
      </c>
      <c r="G416" s="663" t="s">
        <v>1017</v>
      </c>
      <c r="H416" s="663" t="s">
        <v>1728</v>
      </c>
      <c r="I416" s="663" t="s">
        <v>1729</v>
      </c>
      <c r="J416" s="663" t="s">
        <v>1659</v>
      </c>
      <c r="K416" s="663" t="s">
        <v>1730</v>
      </c>
      <c r="L416" s="665">
        <v>55.889999999999993</v>
      </c>
      <c r="M416" s="665">
        <v>1</v>
      </c>
      <c r="N416" s="666">
        <v>55.889999999999993</v>
      </c>
    </row>
    <row r="417" spans="1:14" ht="14.4" customHeight="1" x14ac:dyDescent="0.3">
      <c r="A417" s="661" t="s">
        <v>563</v>
      </c>
      <c r="B417" s="662" t="s">
        <v>564</v>
      </c>
      <c r="C417" s="663" t="s">
        <v>574</v>
      </c>
      <c r="D417" s="664" t="s">
        <v>2674</v>
      </c>
      <c r="E417" s="663" t="s">
        <v>586</v>
      </c>
      <c r="F417" s="664" t="s">
        <v>2678</v>
      </c>
      <c r="G417" s="663" t="s">
        <v>1017</v>
      </c>
      <c r="H417" s="663" t="s">
        <v>1731</v>
      </c>
      <c r="I417" s="663" t="s">
        <v>1732</v>
      </c>
      <c r="J417" s="663" t="s">
        <v>1733</v>
      </c>
      <c r="K417" s="663" t="s">
        <v>1734</v>
      </c>
      <c r="L417" s="665">
        <v>415.7399999999999</v>
      </c>
      <c r="M417" s="665">
        <v>1</v>
      </c>
      <c r="N417" s="666">
        <v>415.7399999999999</v>
      </c>
    </row>
    <row r="418" spans="1:14" ht="14.4" customHeight="1" x14ac:dyDescent="0.3">
      <c r="A418" s="661" t="s">
        <v>563</v>
      </c>
      <c r="B418" s="662" t="s">
        <v>564</v>
      </c>
      <c r="C418" s="663" t="s">
        <v>574</v>
      </c>
      <c r="D418" s="664" t="s">
        <v>2674</v>
      </c>
      <c r="E418" s="663" t="s">
        <v>586</v>
      </c>
      <c r="F418" s="664" t="s">
        <v>2678</v>
      </c>
      <c r="G418" s="663" t="s">
        <v>1017</v>
      </c>
      <c r="H418" s="663" t="s">
        <v>1735</v>
      </c>
      <c r="I418" s="663" t="s">
        <v>1736</v>
      </c>
      <c r="J418" s="663" t="s">
        <v>1737</v>
      </c>
      <c r="K418" s="663" t="s">
        <v>1738</v>
      </c>
      <c r="L418" s="665">
        <v>82.6</v>
      </c>
      <c r="M418" s="665">
        <v>1</v>
      </c>
      <c r="N418" s="666">
        <v>82.6</v>
      </c>
    </row>
    <row r="419" spans="1:14" ht="14.4" customHeight="1" x14ac:dyDescent="0.3">
      <c r="A419" s="661" t="s">
        <v>563</v>
      </c>
      <c r="B419" s="662" t="s">
        <v>564</v>
      </c>
      <c r="C419" s="663" t="s">
        <v>574</v>
      </c>
      <c r="D419" s="664" t="s">
        <v>2674</v>
      </c>
      <c r="E419" s="663" t="s">
        <v>586</v>
      </c>
      <c r="F419" s="664" t="s">
        <v>2678</v>
      </c>
      <c r="G419" s="663" t="s">
        <v>1017</v>
      </c>
      <c r="H419" s="663" t="s">
        <v>1739</v>
      </c>
      <c r="I419" s="663" t="s">
        <v>1739</v>
      </c>
      <c r="J419" s="663" t="s">
        <v>1740</v>
      </c>
      <c r="K419" s="663" t="s">
        <v>1031</v>
      </c>
      <c r="L419" s="665">
        <v>149.36963918285315</v>
      </c>
      <c r="M419" s="665">
        <v>1</v>
      </c>
      <c r="N419" s="666">
        <v>149.36963918285315</v>
      </c>
    </row>
    <row r="420" spans="1:14" ht="14.4" customHeight="1" x14ac:dyDescent="0.3">
      <c r="A420" s="661" t="s">
        <v>563</v>
      </c>
      <c r="B420" s="662" t="s">
        <v>564</v>
      </c>
      <c r="C420" s="663" t="s">
        <v>574</v>
      </c>
      <c r="D420" s="664" t="s">
        <v>2674</v>
      </c>
      <c r="E420" s="663" t="s">
        <v>586</v>
      </c>
      <c r="F420" s="664" t="s">
        <v>2678</v>
      </c>
      <c r="G420" s="663" t="s">
        <v>1017</v>
      </c>
      <c r="H420" s="663" t="s">
        <v>1741</v>
      </c>
      <c r="I420" s="663" t="s">
        <v>1741</v>
      </c>
      <c r="J420" s="663" t="s">
        <v>1634</v>
      </c>
      <c r="K420" s="663" t="s">
        <v>1742</v>
      </c>
      <c r="L420" s="665">
        <v>1106.26</v>
      </c>
      <c r="M420" s="665">
        <v>1</v>
      </c>
      <c r="N420" s="666">
        <v>1106.26</v>
      </c>
    </row>
    <row r="421" spans="1:14" ht="14.4" customHeight="1" x14ac:dyDescent="0.3">
      <c r="A421" s="661" t="s">
        <v>563</v>
      </c>
      <c r="B421" s="662" t="s">
        <v>564</v>
      </c>
      <c r="C421" s="663" t="s">
        <v>574</v>
      </c>
      <c r="D421" s="664" t="s">
        <v>2674</v>
      </c>
      <c r="E421" s="663" t="s">
        <v>586</v>
      </c>
      <c r="F421" s="664" t="s">
        <v>2678</v>
      </c>
      <c r="G421" s="663" t="s">
        <v>1017</v>
      </c>
      <c r="H421" s="663" t="s">
        <v>1743</v>
      </c>
      <c r="I421" s="663" t="s">
        <v>1743</v>
      </c>
      <c r="J421" s="663" t="s">
        <v>1053</v>
      </c>
      <c r="K421" s="663" t="s">
        <v>1744</v>
      </c>
      <c r="L421" s="665">
        <v>3300</v>
      </c>
      <c r="M421" s="665">
        <v>6</v>
      </c>
      <c r="N421" s="666">
        <v>19800</v>
      </c>
    </row>
    <row r="422" spans="1:14" ht="14.4" customHeight="1" x14ac:dyDescent="0.3">
      <c r="A422" s="661" t="s">
        <v>563</v>
      </c>
      <c r="B422" s="662" t="s">
        <v>564</v>
      </c>
      <c r="C422" s="663" t="s">
        <v>574</v>
      </c>
      <c r="D422" s="664" t="s">
        <v>2674</v>
      </c>
      <c r="E422" s="663" t="s">
        <v>586</v>
      </c>
      <c r="F422" s="664" t="s">
        <v>2678</v>
      </c>
      <c r="G422" s="663" t="s">
        <v>1017</v>
      </c>
      <c r="H422" s="663" t="s">
        <v>1126</v>
      </c>
      <c r="I422" s="663" t="s">
        <v>1126</v>
      </c>
      <c r="J422" s="663" t="s">
        <v>1096</v>
      </c>
      <c r="K422" s="663" t="s">
        <v>1097</v>
      </c>
      <c r="L422" s="665">
        <v>67.829886211872477</v>
      </c>
      <c r="M422" s="665">
        <v>4</v>
      </c>
      <c r="N422" s="666">
        <v>271.31954484748991</v>
      </c>
    </row>
    <row r="423" spans="1:14" ht="14.4" customHeight="1" x14ac:dyDescent="0.3">
      <c r="A423" s="661" t="s">
        <v>563</v>
      </c>
      <c r="B423" s="662" t="s">
        <v>564</v>
      </c>
      <c r="C423" s="663" t="s">
        <v>574</v>
      </c>
      <c r="D423" s="664" t="s">
        <v>2674</v>
      </c>
      <c r="E423" s="663" t="s">
        <v>1127</v>
      </c>
      <c r="F423" s="664" t="s">
        <v>2679</v>
      </c>
      <c r="G423" s="663"/>
      <c r="H423" s="663" t="s">
        <v>1128</v>
      </c>
      <c r="I423" s="663" t="s">
        <v>1129</v>
      </c>
      <c r="J423" s="663" t="s">
        <v>1130</v>
      </c>
      <c r="K423" s="663" t="s">
        <v>1131</v>
      </c>
      <c r="L423" s="665">
        <v>86.026709471131994</v>
      </c>
      <c r="M423" s="665">
        <v>6</v>
      </c>
      <c r="N423" s="666">
        <v>516.16025682679197</v>
      </c>
    </row>
    <row r="424" spans="1:14" ht="14.4" customHeight="1" x14ac:dyDescent="0.3">
      <c r="A424" s="661" t="s">
        <v>563</v>
      </c>
      <c r="B424" s="662" t="s">
        <v>564</v>
      </c>
      <c r="C424" s="663" t="s">
        <v>574</v>
      </c>
      <c r="D424" s="664" t="s">
        <v>2674</v>
      </c>
      <c r="E424" s="663" t="s">
        <v>1127</v>
      </c>
      <c r="F424" s="664" t="s">
        <v>2679</v>
      </c>
      <c r="G424" s="663"/>
      <c r="H424" s="663" t="s">
        <v>1745</v>
      </c>
      <c r="I424" s="663" t="s">
        <v>1746</v>
      </c>
      <c r="J424" s="663" t="s">
        <v>1747</v>
      </c>
      <c r="K424" s="663" t="s">
        <v>1748</v>
      </c>
      <c r="L424" s="665">
        <v>75.22</v>
      </c>
      <c r="M424" s="665">
        <v>1</v>
      </c>
      <c r="N424" s="666">
        <v>75.22</v>
      </c>
    </row>
    <row r="425" spans="1:14" ht="14.4" customHeight="1" x14ac:dyDescent="0.3">
      <c r="A425" s="661" t="s">
        <v>563</v>
      </c>
      <c r="B425" s="662" t="s">
        <v>564</v>
      </c>
      <c r="C425" s="663" t="s">
        <v>574</v>
      </c>
      <c r="D425" s="664" t="s">
        <v>2674</v>
      </c>
      <c r="E425" s="663" t="s">
        <v>1127</v>
      </c>
      <c r="F425" s="664" t="s">
        <v>2679</v>
      </c>
      <c r="G425" s="663" t="s">
        <v>590</v>
      </c>
      <c r="H425" s="663" t="s">
        <v>1132</v>
      </c>
      <c r="I425" s="663" t="s">
        <v>1133</v>
      </c>
      <c r="J425" s="663" t="s">
        <v>1134</v>
      </c>
      <c r="K425" s="663" t="s">
        <v>1135</v>
      </c>
      <c r="L425" s="665">
        <v>40.134820021181916</v>
      </c>
      <c r="M425" s="665">
        <v>4</v>
      </c>
      <c r="N425" s="666">
        <v>160.53928008472766</v>
      </c>
    </row>
    <row r="426" spans="1:14" ht="14.4" customHeight="1" x14ac:dyDescent="0.3">
      <c r="A426" s="661" t="s">
        <v>563</v>
      </c>
      <c r="B426" s="662" t="s">
        <v>564</v>
      </c>
      <c r="C426" s="663" t="s">
        <v>574</v>
      </c>
      <c r="D426" s="664" t="s">
        <v>2674</v>
      </c>
      <c r="E426" s="663" t="s">
        <v>1127</v>
      </c>
      <c r="F426" s="664" t="s">
        <v>2679</v>
      </c>
      <c r="G426" s="663" t="s">
        <v>590</v>
      </c>
      <c r="H426" s="663" t="s">
        <v>1136</v>
      </c>
      <c r="I426" s="663" t="s">
        <v>1137</v>
      </c>
      <c r="J426" s="663" t="s">
        <v>1138</v>
      </c>
      <c r="K426" s="663" t="s">
        <v>628</v>
      </c>
      <c r="L426" s="665">
        <v>67.954830098028552</v>
      </c>
      <c r="M426" s="665">
        <v>6</v>
      </c>
      <c r="N426" s="666">
        <v>407.72898058817134</v>
      </c>
    </row>
    <row r="427" spans="1:14" ht="14.4" customHeight="1" x14ac:dyDescent="0.3">
      <c r="A427" s="661" t="s">
        <v>563</v>
      </c>
      <c r="B427" s="662" t="s">
        <v>564</v>
      </c>
      <c r="C427" s="663" t="s">
        <v>574</v>
      </c>
      <c r="D427" s="664" t="s">
        <v>2674</v>
      </c>
      <c r="E427" s="663" t="s">
        <v>1127</v>
      </c>
      <c r="F427" s="664" t="s">
        <v>2679</v>
      </c>
      <c r="G427" s="663" t="s">
        <v>590</v>
      </c>
      <c r="H427" s="663" t="s">
        <v>1749</v>
      </c>
      <c r="I427" s="663" t="s">
        <v>1750</v>
      </c>
      <c r="J427" s="663" t="s">
        <v>1751</v>
      </c>
      <c r="K427" s="663" t="s">
        <v>1752</v>
      </c>
      <c r="L427" s="665">
        <v>25.690000000000005</v>
      </c>
      <c r="M427" s="665">
        <v>2</v>
      </c>
      <c r="N427" s="666">
        <v>51.38000000000001</v>
      </c>
    </row>
    <row r="428" spans="1:14" ht="14.4" customHeight="1" x14ac:dyDescent="0.3">
      <c r="A428" s="661" t="s">
        <v>563</v>
      </c>
      <c r="B428" s="662" t="s">
        <v>564</v>
      </c>
      <c r="C428" s="663" t="s">
        <v>574</v>
      </c>
      <c r="D428" s="664" t="s">
        <v>2674</v>
      </c>
      <c r="E428" s="663" t="s">
        <v>1127</v>
      </c>
      <c r="F428" s="664" t="s">
        <v>2679</v>
      </c>
      <c r="G428" s="663" t="s">
        <v>590</v>
      </c>
      <c r="H428" s="663" t="s">
        <v>1139</v>
      </c>
      <c r="I428" s="663" t="s">
        <v>1140</v>
      </c>
      <c r="J428" s="663" t="s">
        <v>1015</v>
      </c>
      <c r="K428" s="663" t="s">
        <v>1141</v>
      </c>
      <c r="L428" s="665">
        <v>51.55958321582488</v>
      </c>
      <c r="M428" s="665">
        <v>2</v>
      </c>
      <c r="N428" s="666">
        <v>103.11916643164976</v>
      </c>
    </row>
    <row r="429" spans="1:14" ht="14.4" customHeight="1" x14ac:dyDescent="0.3">
      <c r="A429" s="661" t="s">
        <v>563</v>
      </c>
      <c r="B429" s="662" t="s">
        <v>564</v>
      </c>
      <c r="C429" s="663" t="s">
        <v>574</v>
      </c>
      <c r="D429" s="664" t="s">
        <v>2674</v>
      </c>
      <c r="E429" s="663" t="s">
        <v>1127</v>
      </c>
      <c r="F429" s="664" t="s">
        <v>2679</v>
      </c>
      <c r="G429" s="663" t="s">
        <v>590</v>
      </c>
      <c r="H429" s="663" t="s">
        <v>1142</v>
      </c>
      <c r="I429" s="663" t="s">
        <v>1143</v>
      </c>
      <c r="J429" s="663" t="s">
        <v>1144</v>
      </c>
      <c r="K429" s="663" t="s">
        <v>1141</v>
      </c>
      <c r="L429" s="665">
        <v>31.948203904462257</v>
      </c>
      <c r="M429" s="665">
        <v>18</v>
      </c>
      <c r="N429" s="666">
        <v>575.06767028032061</v>
      </c>
    </row>
    <row r="430" spans="1:14" ht="14.4" customHeight="1" x14ac:dyDescent="0.3">
      <c r="A430" s="661" t="s">
        <v>563</v>
      </c>
      <c r="B430" s="662" t="s">
        <v>564</v>
      </c>
      <c r="C430" s="663" t="s">
        <v>574</v>
      </c>
      <c r="D430" s="664" t="s">
        <v>2674</v>
      </c>
      <c r="E430" s="663" t="s">
        <v>1127</v>
      </c>
      <c r="F430" s="664" t="s">
        <v>2679</v>
      </c>
      <c r="G430" s="663" t="s">
        <v>590</v>
      </c>
      <c r="H430" s="663" t="s">
        <v>1753</v>
      </c>
      <c r="I430" s="663" t="s">
        <v>1754</v>
      </c>
      <c r="J430" s="663" t="s">
        <v>1755</v>
      </c>
      <c r="K430" s="663" t="s">
        <v>1756</v>
      </c>
      <c r="L430" s="665">
        <v>174.47</v>
      </c>
      <c r="M430" s="665">
        <v>2</v>
      </c>
      <c r="N430" s="666">
        <v>348.94</v>
      </c>
    </row>
    <row r="431" spans="1:14" ht="14.4" customHeight="1" x14ac:dyDescent="0.3">
      <c r="A431" s="661" t="s">
        <v>563</v>
      </c>
      <c r="B431" s="662" t="s">
        <v>564</v>
      </c>
      <c r="C431" s="663" t="s">
        <v>574</v>
      </c>
      <c r="D431" s="664" t="s">
        <v>2674</v>
      </c>
      <c r="E431" s="663" t="s">
        <v>1127</v>
      </c>
      <c r="F431" s="664" t="s">
        <v>2679</v>
      </c>
      <c r="G431" s="663" t="s">
        <v>590</v>
      </c>
      <c r="H431" s="663" t="s">
        <v>1145</v>
      </c>
      <c r="I431" s="663" t="s">
        <v>1146</v>
      </c>
      <c r="J431" s="663" t="s">
        <v>1147</v>
      </c>
      <c r="K431" s="663" t="s">
        <v>1148</v>
      </c>
      <c r="L431" s="665">
        <v>127.97813480299034</v>
      </c>
      <c r="M431" s="665">
        <v>21</v>
      </c>
      <c r="N431" s="666">
        <v>2687.5408308627971</v>
      </c>
    </row>
    <row r="432" spans="1:14" ht="14.4" customHeight="1" x14ac:dyDescent="0.3">
      <c r="A432" s="661" t="s">
        <v>563</v>
      </c>
      <c r="B432" s="662" t="s">
        <v>564</v>
      </c>
      <c r="C432" s="663" t="s">
        <v>574</v>
      </c>
      <c r="D432" s="664" t="s">
        <v>2674</v>
      </c>
      <c r="E432" s="663" t="s">
        <v>1127</v>
      </c>
      <c r="F432" s="664" t="s">
        <v>2679</v>
      </c>
      <c r="G432" s="663" t="s">
        <v>590</v>
      </c>
      <c r="H432" s="663" t="s">
        <v>1757</v>
      </c>
      <c r="I432" s="663" t="s">
        <v>1758</v>
      </c>
      <c r="J432" s="663" t="s">
        <v>1759</v>
      </c>
      <c r="K432" s="663" t="s">
        <v>1760</v>
      </c>
      <c r="L432" s="665">
        <v>149.63962588531874</v>
      </c>
      <c r="M432" s="665">
        <v>2</v>
      </c>
      <c r="N432" s="666">
        <v>299.27925177063747</v>
      </c>
    </row>
    <row r="433" spans="1:14" ht="14.4" customHeight="1" x14ac:dyDescent="0.3">
      <c r="A433" s="661" t="s">
        <v>563</v>
      </c>
      <c r="B433" s="662" t="s">
        <v>564</v>
      </c>
      <c r="C433" s="663" t="s">
        <v>574</v>
      </c>
      <c r="D433" s="664" t="s">
        <v>2674</v>
      </c>
      <c r="E433" s="663" t="s">
        <v>1127</v>
      </c>
      <c r="F433" s="664" t="s">
        <v>2679</v>
      </c>
      <c r="G433" s="663" t="s">
        <v>590</v>
      </c>
      <c r="H433" s="663" t="s">
        <v>1761</v>
      </c>
      <c r="I433" s="663" t="s">
        <v>1762</v>
      </c>
      <c r="J433" s="663" t="s">
        <v>1763</v>
      </c>
      <c r="K433" s="663" t="s">
        <v>1764</v>
      </c>
      <c r="L433" s="665">
        <v>53.13</v>
      </c>
      <c r="M433" s="665">
        <v>4</v>
      </c>
      <c r="N433" s="666">
        <v>212.52</v>
      </c>
    </row>
    <row r="434" spans="1:14" ht="14.4" customHeight="1" x14ac:dyDescent="0.3">
      <c r="A434" s="661" t="s">
        <v>563</v>
      </c>
      <c r="B434" s="662" t="s">
        <v>564</v>
      </c>
      <c r="C434" s="663" t="s">
        <v>574</v>
      </c>
      <c r="D434" s="664" t="s">
        <v>2674</v>
      </c>
      <c r="E434" s="663" t="s">
        <v>1127</v>
      </c>
      <c r="F434" s="664" t="s">
        <v>2679</v>
      </c>
      <c r="G434" s="663" t="s">
        <v>590</v>
      </c>
      <c r="H434" s="663" t="s">
        <v>1156</v>
      </c>
      <c r="I434" s="663" t="s">
        <v>1157</v>
      </c>
      <c r="J434" s="663" t="s">
        <v>1158</v>
      </c>
      <c r="K434" s="663" t="s">
        <v>1159</v>
      </c>
      <c r="L434" s="665">
        <v>99.884361148845315</v>
      </c>
      <c r="M434" s="665">
        <v>2</v>
      </c>
      <c r="N434" s="666">
        <v>199.76872229769063</v>
      </c>
    </row>
    <row r="435" spans="1:14" ht="14.4" customHeight="1" x14ac:dyDescent="0.3">
      <c r="A435" s="661" t="s">
        <v>563</v>
      </c>
      <c r="B435" s="662" t="s">
        <v>564</v>
      </c>
      <c r="C435" s="663" t="s">
        <v>574</v>
      </c>
      <c r="D435" s="664" t="s">
        <v>2674</v>
      </c>
      <c r="E435" s="663" t="s">
        <v>1127</v>
      </c>
      <c r="F435" s="664" t="s">
        <v>2679</v>
      </c>
      <c r="G435" s="663" t="s">
        <v>590</v>
      </c>
      <c r="H435" s="663" t="s">
        <v>1765</v>
      </c>
      <c r="I435" s="663" t="s">
        <v>1766</v>
      </c>
      <c r="J435" s="663" t="s">
        <v>1767</v>
      </c>
      <c r="K435" s="663" t="s">
        <v>1768</v>
      </c>
      <c r="L435" s="665">
        <v>110.3</v>
      </c>
      <c r="M435" s="665">
        <v>1</v>
      </c>
      <c r="N435" s="666">
        <v>110.3</v>
      </c>
    </row>
    <row r="436" spans="1:14" ht="14.4" customHeight="1" x14ac:dyDescent="0.3">
      <c r="A436" s="661" t="s">
        <v>563</v>
      </c>
      <c r="B436" s="662" t="s">
        <v>564</v>
      </c>
      <c r="C436" s="663" t="s">
        <v>574</v>
      </c>
      <c r="D436" s="664" t="s">
        <v>2674</v>
      </c>
      <c r="E436" s="663" t="s">
        <v>1127</v>
      </c>
      <c r="F436" s="664" t="s">
        <v>2679</v>
      </c>
      <c r="G436" s="663" t="s">
        <v>590</v>
      </c>
      <c r="H436" s="663" t="s">
        <v>1769</v>
      </c>
      <c r="I436" s="663" t="s">
        <v>1770</v>
      </c>
      <c r="J436" s="663" t="s">
        <v>1771</v>
      </c>
      <c r="K436" s="663" t="s">
        <v>1772</v>
      </c>
      <c r="L436" s="665">
        <v>73.578970103197108</v>
      </c>
      <c r="M436" s="665">
        <v>4</v>
      </c>
      <c r="N436" s="666">
        <v>294.31588041278843</v>
      </c>
    </row>
    <row r="437" spans="1:14" ht="14.4" customHeight="1" x14ac:dyDescent="0.3">
      <c r="A437" s="661" t="s">
        <v>563</v>
      </c>
      <c r="B437" s="662" t="s">
        <v>564</v>
      </c>
      <c r="C437" s="663" t="s">
        <v>574</v>
      </c>
      <c r="D437" s="664" t="s">
        <v>2674</v>
      </c>
      <c r="E437" s="663" t="s">
        <v>1127</v>
      </c>
      <c r="F437" s="664" t="s">
        <v>2679</v>
      </c>
      <c r="G437" s="663" t="s">
        <v>590</v>
      </c>
      <c r="H437" s="663" t="s">
        <v>1773</v>
      </c>
      <c r="I437" s="663" t="s">
        <v>1774</v>
      </c>
      <c r="J437" s="663" t="s">
        <v>1775</v>
      </c>
      <c r="K437" s="663" t="s">
        <v>1776</v>
      </c>
      <c r="L437" s="665">
        <v>151.16974640496477</v>
      </c>
      <c r="M437" s="665">
        <v>1</v>
      </c>
      <c r="N437" s="666">
        <v>151.16974640496477</v>
      </c>
    </row>
    <row r="438" spans="1:14" ht="14.4" customHeight="1" x14ac:dyDescent="0.3">
      <c r="A438" s="661" t="s">
        <v>563</v>
      </c>
      <c r="B438" s="662" t="s">
        <v>564</v>
      </c>
      <c r="C438" s="663" t="s">
        <v>574</v>
      </c>
      <c r="D438" s="664" t="s">
        <v>2674</v>
      </c>
      <c r="E438" s="663" t="s">
        <v>1127</v>
      </c>
      <c r="F438" s="664" t="s">
        <v>2679</v>
      </c>
      <c r="G438" s="663" t="s">
        <v>590</v>
      </c>
      <c r="H438" s="663" t="s">
        <v>1167</v>
      </c>
      <c r="I438" s="663" t="s">
        <v>1168</v>
      </c>
      <c r="J438" s="663" t="s">
        <v>1134</v>
      </c>
      <c r="K438" s="663" t="s">
        <v>1169</v>
      </c>
      <c r="L438" s="665">
        <v>39.859889142670411</v>
      </c>
      <c r="M438" s="665">
        <v>1</v>
      </c>
      <c r="N438" s="666">
        <v>39.859889142670411</v>
      </c>
    </row>
    <row r="439" spans="1:14" ht="14.4" customHeight="1" x14ac:dyDescent="0.3">
      <c r="A439" s="661" t="s">
        <v>563</v>
      </c>
      <c r="B439" s="662" t="s">
        <v>564</v>
      </c>
      <c r="C439" s="663" t="s">
        <v>574</v>
      </c>
      <c r="D439" s="664" t="s">
        <v>2674</v>
      </c>
      <c r="E439" s="663" t="s">
        <v>1127</v>
      </c>
      <c r="F439" s="664" t="s">
        <v>2679</v>
      </c>
      <c r="G439" s="663" t="s">
        <v>590</v>
      </c>
      <c r="H439" s="663" t="s">
        <v>1174</v>
      </c>
      <c r="I439" s="663" t="s">
        <v>1175</v>
      </c>
      <c r="J439" s="663" t="s">
        <v>1176</v>
      </c>
      <c r="K439" s="663" t="s">
        <v>628</v>
      </c>
      <c r="L439" s="665">
        <v>61.574775311860265</v>
      </c>
      <c r="M439" s="665">
        <v>4</v>
      </c>
      <c r="N439" s="666">
        <v>246.29910124744106</v>
      </c>
    </row>
    <row r="440" spans="1:14" ht="14.4" customHeight="1" x14ac:dyDescent="0.3">
      <c r="A440" s="661" t="s">
        <v>563</v>
      </c>
      <c r="B440" s="662" t="s">
        <v>564</v>
      </c>
      <c r="C440" s="663" t="s">
        <v>574</v>
      </c>
      <c r="D440" s="664" t="s">
        <v>2674</v>
      </c>
      <c r="E440" s="663" t="s">
        <v>1127</v>
      </c>
      <c r="F440" s="664" t="s">
        <v>2679</v>
      </c>
      <c r="G440" s="663" t="s">
        <v>590</v>
      </c>
      <c r="H440" s="663" t="s">
        <v>1181</v>
      </c>
      <c r="I440" s="663" t="s">
        <v>1182</v>
      </c>
      <c r="J440" s="663" t="s">
        <v>1144</v>
      </c>
      <c r="K440" s="663" t="s">
        <v>1183</v>
      </c>
      <c r="L440" s="665">
        <v>45.189999999999991</v>
      </c>
      <c r="M440" s="665">
        <v>1</v>
      </c>
      <c r="N440" s="666">
        <v>45.189999999999991</v>
      </c>
    </row>
    <row r="441" spans="1:14" ht="14.4" customHeight="1" x14ac:dyDescent="0.3">
      <c r="A441" s="661" t="s">
        <v>563</v>
      </c>
      <c r="B441" s="662" t="s">
        <v>564</v>
      </c>
      <c r="C441" s="663" t="s">
        <v>574</v>
      </c>
      <c r="D441" s="664" t="s">
        <v>2674</v>
      </c>
      <c r="E441" s="663" t="s">
        <v>1127</v>
      </c>
      <c r="F441" s="664" t="s">
        <v>2679</v>
      </c>
      <c r="G441" s="663" t="s">
        <v>590</v>
      </c>
      <c r="H441" s="663" t="s">
        <v>1777</v>
      </c>
      <c r="I441" s="663" t="s">
        <v>1778</v>
      </c>
      <c r="J441" s="663" t="s">
        <v>1179</v>
      </c>
      <c r="K441" s="663" t="s">
        <v>1779</v>
      </c>
      <c r="L441" s="665">
        <v>46.539725925428627</v>
      </c>
      <c r="M441" s="665">
        <v>1</v>
      </c>
      <c r="N441" s="666">
        <v>46.539725925428627</v>
      </c>
    </row>
    <row r="442" spans="1:14" ht="14.4" customHeight="1" x14ac:dyDescent="0.3">
      <c r="A442" s="661" t="s">
        <v>563</v>
      </c>
      <c r="B442" s="662" t="s">
        <v>564</v>
      </c>
      <c r="C442" s="663" t="s">
        <v>574</v>
      </c>
      <c r="D442" s="664" t="s">
        <v>2674</v>
      </c>
      <c r="E442" s="663" t="s">
        <v>1127</v>
      </c>
      <c r="F442" s="664" t="s">
        <v>2679</v>
      </c>
      <c r="G442" s="663" t="s">
        <v>590</v>
      </c>
      <c r="H442" s="663" t="s">
        <v>1780</v>
      </c>
      <c r="I442" s="663" t="s">
        <v>1780</v>
      </c>
      <c r="J442" s="663" t="s">
        <v>1759</v>
      </c>
      <c r="K442" s="663" t="s">
        <v>1781</v>
      </c>
      <c r="L442" s="665">
        <v>167.98028863683612</v>
      </c>
      <c r="M442" s="665">
        <v>1</v>
      </c>
      <c r="N442" s="666">
        <v>167.98028863683612</v>
      </c>
    </row>
    <row r="443" spans="1:14" ht="14.4" customHeight="1" x14ac:dyDescent="0.3">
      <c r="A443" s="661" t="s">
        <v>563</v>
      </c>
      <c r="B443" s="662" t="s">
        <v>564</v>
      </c>
      <c r="C443" s="663" t="s">
        <v>574</v>
      </c>
      <c r="D443" s="664" t="s">
        <v>2674</v>
      </c>
      <c r="E443" s="663" t="s">
        <v>1127</v>
      </c>
      <c r="F443" s="664" t="s">
        <v>2679</v>
      </c>
      <c r="G443" s="663" t="s">
        <v>1017</v>
      </c>
      <c r="H443" s="663" t="s">
        <v>1191</v>
      </c>
      <c r="I443" s="663" t="s">
        <v>1191</v>
      </c>
      <c r="J443" s="663" t="s">
        <v>1192</v>
      </c>
      <c r="K443" s="663" t="s">
        <v>1193</v>
      </c>
      <c r="L443" s="665">
        <v>68.200000000000017</v>
      </c>
      <c r="M443" s="665">
        <v>1.5</v>
      </c>
      <c r="N443" s="666">
        <v>102.30000000000003</v>
      </c>
    </row>
    <row r="444" spans="1:14" ht="14.4" customHeight="1" x14ac:dyDescent="0.3">
      <c r="A444" s="661" t="s">
        <v>563</v>
      </c>
      <c r="B444" s="662" t="s">
        <v>564</v>
      </c>
      <c r="C444" s="663" t="s">
        <v>574</v>
      </c>
      <c r="D444" s="664" t="s">
        <v>2674</v>
      </c>
      <c r="E444" s="663" t="s">
        <v>1127</v>
      </c>
      <c r="F444" s="664" t="s">
        <v>2679</v>
      </c>
      <c r="G444" s="663" t="s">
        <v>1017</v>
      </c>
      <c r="H444" s="663" t="s">
        <v>1782</v>
      </c>
      <c r="I444" s="663" t="s">
        <v>1783</v>
      </c>
      <c r="J444" s="663" t="s">
        <v>1755</v>
      </c>
      <c r="K444" s="663" t="s">
        <v>1784</v>
      </c>
      <c r="L444" s="665">
        <v>20.030228070175436</v>
      </c>
      <c r="M444" s="665">
        <v>57</v>
      </c>
      <c r="N444" s="666">
        <v>1141.723</v>
      </c>
    </row>
    <row r="445" spans="1:14" ht="14.4" customHeight="1" x14ac:dyDescent="0.3">
      <c r="A445" s="661" t="s">
        <v>563</v>
      </c>
      <c r="B445" s="662" t="s">
        <v>564</v>
      </c>
      <c r="C445" s="663" t="s">
        <v>574</v>
      </c>
      <c r="D445" s="664" t="s">
        <v>2674</v>
      </c>
      <c r="E445" s="663" t="s">
        <v>1127</v>
      </c>
      <c r="F445" s="664" t="s">
        <v>2679</v>
      </c>
      <c r="G445" s="663" t="s">
        <v>1017</v>
      </c>
      <c r="H445" s="663" t="s">
        <v>1198</v>
      </c>
      <c r="I445" s="663" t="s">
        <v>1199</v>
      </c>
      <c r="J445" s="663" t="s">
        <v>1200</v>
      </c>
      <c r="K445" s="663" t="s">
        <v>1201</v>
      </c>
      <c r="L445" s="665">
        <v>76.509781329043506</v>
      </c>
      <c r="M445" s="665">
        <v>4.4000000000000004</v>
      </c>
      <c r="N445" s="666">
        <v>336.64303784779145</v>
      </c>
    </row>
    <row r="446" spans="1:14" ht="14.4" customHeight="1" x14ac:dyDescent="0.3">
      <c r="A446" s="661" t="s">
        <v>563</v>
      </c>
      <c r="B446" s="662" t="s">
        <v>564</v>
      </c>
      <c r="C446" s="663" t="s">
        <v>574</v>
      </c>
      <c r="D446" s="664" t="s">
        <v>2674</v>
      </c>
      <c r="E446" s="663" t="s">
        <v>1127</v>
      </c>
      <c r="F446" s="664" t="s">
        <v>2679</v>
      </c>
      <c r="G446" s="663" t="s">
        <v>1017</v>
      </c>
      <c r="H446" s="663" t="s">
        <v>1202</v>
      </c>
      <c r="I446" s="663" t="s">
        <v>1203</v>
      </c>
      <c r="J446" s="663" t="s">
        <v>1204</v>
      </c>
      <c r="K446" s="663" t="s">
        <v>1205</v>
      </c>
      <c r="L446" s="665">
        <v>108.30968426512084</v>
      </c>
      <c r="M446" s="665">
        <v>8</v>
      </c>
      <c r="N446" s="666">
        <v>866.47747412096669</v>
      </c>
    </row>
    <row r="447" spans="1:14" ht="14.4" customHeight="1" x14ac:dyDescent="0.3">
      <c r="A447" s="661" t="s">
        <v>563</v>
      </c>
      <c r="B447" s="662" t="s">
        <v>564</v>
      </c>
      <c r="C447" s="663" t="s">
        <v>574</v>
      </c>
      <c r="D447" s="664" t="s">
        <v>2674</v>
      </c>
      <c r="E447" s="663" t="s">
        <v>1127</v>
      </c>
      <c r="F447" s="664" t="s">
        <v>2679</v>
      </c>
      <c r="G447" s="663" t="s">
        <v>1017</v>
      </c>
      <c r="H447" s="663" t="s">
        <v>1209</v>
      </c>
      <c r="I447" s="663" t="s">
        <v>1210</v>
      </c>
      <c r="J447" s="663" t="s">
        <v>1211</v>
      </c>
      <c r="K447" s="663" t="s">
        <v>1212</v>
      </c>
      <c r="L447" s="665">
        <v>28.888124999999999</v>
      </c>
      <c r="M447" s="665">
        <v>32</v>
      </c>
      <c r="N447" s="666">
        <v>924.42</v>
      </c>
    </row>
    <row r="448" spans="1:14" ht="14.4" customHeight="1" x14ac:dyDescent="0.3">
      <c r="A448" s="661" t="s">
        <v>563</v>
      </c>
      <c r="B448" s="662" t="s">
        <v>564</v>
      </c>
      <c r="C448" s="663" t="s">
        <v>574</v>
      </c>
      <c r="D448" s="664" t="s">
        <v>2674</v>
      </c>
      <c r="E448" s="663" t="s">
        <v>1127</v>
      </c>
      <c r="F448" s="664" t="s">
        <v>2679</v>
      </c>
      <c r="G448" s="663" t="s">
        <v>1017</v>
      </c>
      <c r="H448" s="663" t="s">
        <v>1219</v>
      </c>
      <c r="I448" s="663" t="s">
        <v>1219</v>
      </c>
      <c r="J448" s="663" t="s">
        <v>1220</v>
      </c>
      <c r="K448" s="663" t="s">
        <v>1221</v>
      </c>
      <c r="L448" s="665">
        <v>29.796818068368342</v>
      </c>
      <c r="M448" s="665">
        <v>176</v>
      </c>
      <c r="N448" s="666">
        <v>5244.2399800328285</v>
      </c>
    </row>
    <row r="449" spans="1:14" ht="14.4" customHeight="1" x14ac:dyDescent="0.3">
      <c r="A449" s="661" t="s">
        <v>563</v>
      </c>
      <c r="B449" s="662" t="s">
        <v>564</v>
      </c>
      <c r="C449" s="663" t="s">
        <v>574</v>
      </c>
      <c r="D449" s="664" t="s">
        <v>2674</v>
      </c>
      <c r="E449" s="663" t="s">
        <v>1127</v>
      </c>
      <c r="F449" s="664" t="s">
        <v>2679</v>
      </c>
      <c r="G449" s="663" t="s">
        <v>1017</v>
      </c>
      <c r="H449" s="663" t="s">
        <v>1785</v>
      </c>
      <c r="I449" s="663" t="s">
        <v>1785</v>
      </c>
      <c r="J449" s="663" t="s">
        <v>1786</v>
      </c>
      <c r="K449" s="663" t="s">
        <v>1787</v>
      </c>
      <c r="L449" s="665">
        <v>156.75</v>
      </c>
      <c r="M449" s="665">
        <v>0.4</v>
      </c>
      <c r="N449" s="666">
        <v>62.7</v>
      </c>
    </row>
    <row r="450" spans="1:14" ht="14.4" customHeight="1" x14ac:dyDescent="0.3">
      <c r="A450" s="661" t="s">
        <v>563</v>
      </c>
      <c r="B450" s="662" t="s">
        <v>564</v>
      </c>
      <c r="C450" s="663" t="s">
        <v>574</v>
      </c>
      <c r="D450" s="664" t="s">
        <v>2674</v>
      </c>
      <c r="E450" s="663" t="s">
        <v>1127</v>
      </c>
      <c r="F450" s="664" t="s">
        <v>2679</v>
      </c>
      <c r="G450" s="663" t="s">
        <v>1017</v>
      </c>
      <c r="H450" s="663" t="s">
        <v>1222</v>
      </c>
      <c r="I450" s="663" t="s">
        <v>1222</v>
      </c>
      <c r="J450" s="663" t="s">
        <v>1223</v>
      </c>
      <c r="K450" s="663" t="s">
        <v>1224</v>
      </c>
      <c r="L450" s="665">
        <v>240.56320181839303</v>
      </c>
      <c r="M450" s="665">
        <v>62.899999999999991</v>
      </c>
      <c r="N450" s="666">
        <v>15131.42539437692</v>
      </c>
    </row>
    <row r="451" spans="1:14" ht="14.4" customHeight="1" x14ac:dyDescent="0.3">
      <c r="A451" s="661" t="s">
        <v>563</v>
      </c>
      <c r="B451" s="662" t="s">
        <v>564</v>
      </c>
      <c r="C451" s="663" t="s">
        <v>574</v>
      </c>
      <c r="D451" s="664" t="s">
        <v>2674</v>
      </c>
      <c r="E451" s="663" t="s">
        <v>1127</v>
      </c>
      <c r="F451" s="664" t="s">
        <v>2679</v>
      </c>
      <c r="G451" s="663" t="s">
        <v>1017</v>
      </c>
      <c r="H451" s="663" t="s">
        <v>1788</v>
      </c>
      <c r="I451" s="663" t="s">
        <v>1788</v>
      </c>
      <c r="J451" s="663" t="s">
        <v>1789</v>
      </c>
      <c r="K451" s="663" t="s">
        <v>1790</v>
      </c>
      <c r="L451" s="665">
        <v>55.189999999999984</v>
      </c>
      <c r="M451" s="665">
        <v>16</v>
      </c>
      <c r="N451" s="666">
        <v>883.03999999999974</v>
      </c>
    </row>
    <row r="452" spans="1:14" ht="14.4" customHeight="1" x14ac:dyDescent="0.3">
      <c r="A452" s="661" t="s">
        <v>563</v>
      </c>
      <c r="B452" s="662" t="s">
        <v>564</v>
      </c>
      <c r="C452" s="663" t="s">
        <v>574</v>
      </c>
      <c r="D452" s="664" t="s">
        <v>2674</v>
      </c>
      <c r="E452" s="663" t="s">
        <v>1127</v>
      </c>
      <c r="F452" s="664" t="s">
        <v>2679</v>
      </c>
      <c r="G452" s="663" t="s">
        <v>1017</v>
      </c>
      <c r="H452" s="663" t="s">
        <v>1228</v>
      </c>
      <c r="I452" s="663" t="s">
        <v>1229</v>
      </c>
      <c r="J452" s="663" t="s">
        <v>1230</v>
      </c>
      <c r="K452" s="663" t="s">
        <v>1231</v>
      </c>
      <c r="L452" s="665">
        <v>334.86224751440608</v>
      </c>
      <c r="M452" s="665">
        <v>8.6999999999999993</v>
      </c>
      <c r="N452" s="666">
        <v>2913.3015533753328</v>
      </c>
    </row>
    <row r="453" spans="1:14" ht="14.4" customHeight="1" x14ac:dyDescent="0.3">
      <c r="A453" s="661" t="s">
        <v>563</v>
      </c>
      <c r="B453" s="662" t="s">
        <v>564</v>
      </c>
      <c r="C453" s="663" t="s">
        <v>574</v>
      </c>
      <c r="D453" s="664" t="s">
        <v>2674</v>
      </c>
      <c r="E453" s="663" t="s">
        <v>1127</v>
      </c>
      <c r="F453" s="664" t="s">
        <v>2679</v>
      </c>
      <c r="G453" s="663" t="s">
        <v>1017</v>
      </c>
      <c r="H453" s="663" t="s">
        <v>1232</v>
      </c>
      <c r="I453" s="663" t="s">
        <v>1233</v>
      </c>
      <c r="J453" s="663" t="s">
        <v>1234</v>
      </c>
      <c r="K453" s="663"/>
      <c r="L453" s="665">
        <v>155.09999999999997</v>
      </c>
      <c r="M453" s="665">
        <v>4.4000000000000004</v>
      </c>
      <c r="N453" s="666">
        <v>682.43999999999994</v>
      </c>
    </row>
    <row r="454" spans="1:14" ht="14.4" customHeight="1" x14ac:dyDescent="0.3">
      <c r="A454" s="661" t="s">
        <v>563</v>
      </c>
      <c r="B454" s="662" t="s">
        <v>564</v>
      </c>
      <c r="C454" s="663" t="s">
        <v>577</v>
      </c>
      <c r="D454" s="664" t="s">
        <v>2675</v>
      </c>
      <c r="E454" s="663" t="s">
        <v>586</v>
      </c>
      <c r="F454" s="664" t="s">
        <v>2678</v>
      </c>
      <c r="G454" s="663" t="s">
        <v>590</v>
      </c>
      <c r="H454" s="663" t="s">
        <v>691</v>
      </c>
      <c r="I454" s="663" t="s">
        <v>692</v>
      </c>
      <c r="J454" s="663" t="s">
        <v>650</v>
      </c>
      <c r="K454" s="663" t="s">
        <v>693</v>
      </c>
      <c r="L454" s="665">
        <v>45.443260813864754</v>
      </c>
      <c r="M454" s="665">
        <v>3</v>
      </c>
      <c r="N454" s="666">
        <v>136.32978244159426</v>
      </c>
    </row>
    <row r="455" spans="1:14" ht="14.4" customHeight="1" x14ac:dyDescent="0.3">
      <c r="A455" s="661" t="s">
        <v>563</v>
      </c>
      <c r="B455" s="662" t="s">
        <v>564</v>
      </c>
      <c r="C455" s="663" t="s">
        <v>577</v>
      </c>
      <c r="D455" s="664" t="s">
        <v>2675</v>
      </c>
      <c r="E455" s="663" t="s">
        <v>586</v>
      </c>
      <c r="F455" s="664" t="s">
        <v>2678</v>
      </c>
      <c r="G455" s="663" t="s">
        <v>590</v>
      </c>
      <c r="H455" s="663" t="s">
        <v>1303</v>
      </c>
      <c r="I455" s="663" t="s">
        <v>1304</v>
      </c>
      <c r="J455" s="663" t="s">
        <v>1305</v>
      </c>
      <c r="K455" s="663" t="s">
        <v>1306</v>
      </c>
      <c r="L455" s="665">
        <v>151.41333333333333</v>
      </c>
      <c r="M455" s="665">
        <v>3</v>
      </c>
      <c r="N455" s="666">
        <v>454.24</v>
      </c>
    </row>
    <row r="456" spans="1:14" ht="14.4" customHeight="1" x14ac:dyDescent="0.3">
      <c r="A456" s="661" t="s">
        <v>563</v>
      </c>
      <c r="B456" s="662" t="s">
        <v>564</v>
      </c>
      <c r="C456" s="663" t="s">
        <v>577</v>
      </c>
      <c r="D456" s="664" t="s">
        <v>2675</v>
      </c>
      <c r="E456" s="663" t="s">
        <v>586</v>
      </c>
      <c r="F456" s="664" t="s">
        <v>2678</v>
      </c>
      <c r="G456" s="663" t="s">
        <v>590</v>
      </c>
      <c r="H456" s="663" t="s">
        <v>1791</v>
      </c>
      <c r="I456" s="663" t="s">
        <v>1792</v>
      </c>
      <c r="J456" s="663" t="s">
        <v>1793</v>
      </c>
      <c r="K456" s="663" t="s">
        <v>1435</v>
      </c>
      <c r="L456" s="665">
        <v>74.870000000000019</v>
      </c>
      <c r="M456" s="665">
        <v>1</v>
      </c>
      <c r="N456" s="666">
        <v>74.870000000000019</v>
      </c>
    </row>
    <row r="457" spans="1:14" ht="14.4" customHeight="1" x14ac:dyDescent="0.3">
      <c r="A457" s="661" t="s">
        <v>563</v>
      </c>
      <c r="B457" s="662" t="s">
        <v>564</v>
      </c>
      <c r="C457" s="663" t="s">
        <v>577</v>
      </c>
      <c r="D457" s="664" t="s">
        <v>2675</v>
      </c>
      <c r="E457" s="663" t="s">
        <v>586</v>
      </c>
      <c r="F457" s="664" t="s">
        <v>2678</v>
      </c>
      <c r="G457" s="663" t="s">
        <v>590</v>
      </c>
      <c r="H457" s="663" t="s">
        <v>1794</v>
      </c>
      <c r="I457" s="663" t="s">
        <v>215</v>
      </c>
      <c r="J457" s="663" t="s">
        <v>1795</v>
      </c>
      <c r="K457" s="663"/>
      <c r="L457" s="665">
        <v>191.13100000000003</v>
      </c>
      <c r="M457" s="665">
        <v>1</v>
      </c>
      <c r="N457" s="666">
        <v>191.13100000000003</v>
      </c>
    </row>
    <row r="458" spans="1:14" ht="14.4" customHeight="1" x14ac:dyDescent="0.3">
      <c r="A458" s="661" t="s">
        <v>563</v>
      </c>
      <c r="B458" s="662" t="s">
        <v>564</v>
      </c>
      <c r="C458" s="663" t="s">
        <v>577</v>
      </c>
      <c r="D458" s="664" t="s">
        <v>2675</v>
      </c>
      <c r="E458" s="663" t="s">
        <v>586</v>
      </c>
      <c r="F458" s="664" t="s">
        <v>2678</v>
      </c>
      <c r="G458" s="663" t="s">
        <v>590</v>
      </c>
      <c r="H458" s="663" t="s">
        <v>837</v>
      </c>
      <c r="I458" s="663" t="s">
        <v>838</v>
      </c>
      <c r="J458" s="663" t="s">
        <v>611</v>
      </c>
      <c r="K458" s="663" t="s">
        <v>839</v>
      </c>
      <c r="L458" s="665">
        <v>69.719882391792481</v>
      </c>
      <c r="M458" s="665">
        <v>2</v>
      </c>
      <c r="N458" s="666">
        <v>139.43976478358496</v>
      </c>
    </row>
    <row r="459" spans="1:14" ht="14.4" customHeight="1" x14ac:dyDescent="0.3">
      <c r="A459" s="661" t="s">
        <v>563</v>
      </c>
      <c r="B459" s="662" t="s">
        <v>564</v>
      </c>
      <c r="C459" s="663" t="s">
        <v>577</v>
      </c>
      <c r="D459" s="664" t="s">
        <v>2675</v>
      </c>
      <c r="E459" s="663" t="s">
        <v>586</v>
      </c>
      <c r="F459" s="664" t="s">
        <v>2678</v>
      </c>
      <c r="G459" s="663" t="s">
        <v>590</v>
      </c>
      <c r="H459" s="663" t="s">
        <v>1796</v>
      </c>
      <c r="I459" s="663" t="s">
        <v>1797</v>
      </c>
      <c r="J459" s="663" t="s">
        <v>1798</v>
      </c>
      <c r="K459" s="663" t="s">
        <v>1799</v>
      </c>
      <c r="L459" s="665">
        <v>48.39999071279491</v>
      </c>
      <c r="M459" s="665">
        <v>1</v>
      </c>
      <c r="N459" s="666">
        <v>48.39999071279491</v>
      </c>
    </row>
    <row r="460" spans="1:14" ht="14.4" customHeight="1" x14ac:dyDescent="0.3">
      <c r="A460" s="661" t="s">
        <v>563</v>
      </c>
      <c r="B460" s="662" t="s">
        <v>564</v>
      </c>
      <c r="C460" s="663" t="s">
        <v>577</v>
      </c>
      <c r="D460" s="664" t="s">
        <v>2675</v>
      </c>
      <c r="E460" s="663" t="s">
        <v>586</v>
      </c>
      <c r="F460" s="664" t="s">
        <v>2678</v>
      </c>
      <c r="G460" s="663" t="s">
        <v>590</v>
      </c>
      <c r="H460" s="663" t="s">
        <v>1800</v>
      </c>
      <c r="I460" s="663" t="s">
        <v>1801</v>
      </c>
      <c r="J460" s="663" t="s">
        <v>1802</v>
      </c>
      <c r="K460" s="663" t="s">
        <v>1803</v>
      </c>
      <c r="L460" s="665">
        <v>279.10270085466561</v>
      </c>
      <c r="M460" s="665">
        <v>2</v>
      </c>
      <c r="N460" s="666">
        <v>558.20540170933123</v>
      </c>
    </row>
    <row r="461" spans="1:14" ht="14.4" customHeight="1" x14ac:dyDescent="0.3">
      <c r="A461" s="661" t="s">
        <v>563</v>
      </c>
      <c r="B461" s="662" t="s">
        <v>564</v>
      </c>
      <c r="C461" s="663" t="s">
        <v>577</v>
      </c>
      <c r="D461" s="664" t="s">
        <v>2675</v>
      </c>
      <c r="E461" s="663" t="s">
        <v>586</v>
      </c>
      <c r="F461" s="664" t="s">
        <v>2678</v>
      </c>
      <c r="G461" s="663" t="s">
        <v>590</v>
      </c>
      <c r="H461" s="663" t="s">
        <v>1512</v>
      </c>
      <c r="I461" s="663" t="s">
        <v>1513</v>
      </c>
      <c r="J461" s="663" t="s">
        <v>1514</v>
      </c>
      <c r="K461" s="663" t="s">
        <v>1515</v>
      </c>
      <c r="L461" s="665">
        <v>32.199999999999996</v>
      </c>
      <c r="M461" s="665">
        <v>4</v>
      </c>
      <c r="N461" s="666">
        <v>128.79999999999998</v>
      </c>
    </row>
    <row r="462" spans="1:14" ht="14.4" customHeight="1" x14ac:dyDescent="0.3">
      <c r="A462" s="661" t="s">
        <v>563</v>
      </c>
      <c r="B462" s="662" t="s">
        <v>564</v>
      </c>
      <c r="C462" s="663" t="s">
        <v>577</v>
      </c>
      <c r="D462" s="664" t="s">
        <v>2675</v>
      </c>
      <c r="E462" s="663" t="s">
        <v>586</v>
      </c>
      <c r="F462" s="664" t="s">
        <v>2678</v>
      </c>
      <c r="G462" s="663" t="s">
        <v>590</v>
      </c>
      <c r="H462" s="663" t="s">
        <v>1553</v>
      </c>
      <c r="I462" s="663" t="s">
        <v>215</v>
      </c>
      <c r="J462" s="663" t="s">
        <v>1554</v>
      </c>
      <c r="K462" s="663"/>
      <c r="L462" s="665">
        <v>63.646663860853046</v>
      </c>
      <c r="M462" s="665">
        <v>3</v>
      </c>
      <c r="N462" s="666">
        <v>190.93999158255914</v>
      </c>
    </row>
    <row r="463" spans="1:14" ht="14.4" customHeight="1" x14ac:dyDescent="0.3">
      <c r="A463" s="661" t="s">
        <v>563</v>
      </c>
      <c r="B463" s="662" t="s">
        <v>564</v>
      </c>
      <c r="C463" s="663" t="s">
        <v>577</v>
      </c>
      <c r="D463" s="664" t="s">
        <v>2675</v>
      </c>
      <c r="E463" s="663" t="s">
        <v>586</v>
      </c>
      <c r="F463" s="664" t="s">
        <v>2678</v>
      </c>
      <c r="G463" s="663" t="s">
        <v>590</v>
      </c>
      <c r="H463" s="663" t="s">
        <v>1804</v>
      </c>
      <c r="I463" s="663" t="s">
        <v>1804</v>
      </c>
      <c r="J463" s="663" t="s">
        <v>1805</v>
      </c>
      <c r="K463" s="663" t="s">
        <v>1806</v>
      </c>
      <c r="L463" s="665">
        <v>216.18615398301768</v>
      </c>
      <c r="M463" s="665">
        <v>4</v>
      </c>
      <c r="N463" s="666">
        <v>864.7446159320707</v>
      </c>
    </row>
    <row r="464" spans="1:14" ht="14.4" customHeight="1" x14ac:dyDescent="0.3">
      <c r="A464" s="661" t="s">
        <v>563</v>
      </c>
      <c r="B464" s="662" t="s">
        <v>564</v>
      </c>
      <c r="C464" s="663" t="s">
        <v>577</v>
      </c>
      <c r="D464" s="664" t="s">
        <v>2675</v>
      </c>
      <c r="E464" s="663" t="s">
        <v>586</v>
      </c>
      <c r="F464" s="664" t="s">
        <v>2678</v>
      </c>
      <c r="G464" s="663" t="s">
        <v>590</v>
      </c>
      <c r="H464" s="663" t="s">
        <v>1807</v>
      </c>
      <c r="I464" s="663" t="s">
        <v>1808</v>
      </c>
      <c r="J464" s="663" t="s">
        <v>1809</v>
      </c>
      <c r="K464" s="663"/>
      <c r="L464" s="665">
        <v>2860.2599999999993</v>
      </c>
      <c r="M464" s="665">
        <v>37</v>
      </c>
      <c r="N464" s="666">
        <v>105829.61999999998</v>
      </c>
    </row>
    <row r="465" spans="1:14" ht="14.4" customHeight="1" x14ac:dyDescent="0.3">
      <c r="A465" s="661" t="s">
        <v>563</v>
      </c>
      <c r="B465" s="662" t="s">
        <v>564</v>
      </c>
      <c r="C465" s="663" t="s">
        <v>577</v>
      </c>
      <c r="D465" s="664" t="s">
        <v>2675</v>
      </c>
      <c r="E465" s="663" t="s">
        <v>586</v>
      </c>
      <c r="F465" s="664" t="s">
        <v>2678</v>
      </c>
      <c r="G465" s="663" t="s">
        <v>590</v>
      </c>
      <c r="H465" s="663" t="s">
        <v>1810</v>
      </c>
      <c r="I465" s="663" t="s">
        <v>215</v>
      </c>
      <c r="J465" s="663" t="s">
        <v>1811</v>
      </c>
      <c r="K465" s="663" t="s">
        <v>1812</v>
      </c>
      <c r="L465" s="665">
        <v>0</v>
      </c>
      <c r="M465" s="665">
        <v>0</v>
      </c>
      <c r="N465" s="666">
        <v>-1.4210854715202004E-14</v>
      </c>
    </row>
    <row r="466" spans="1:14" ht="14.4" customHeight="1" x14ac:dyDescent="0.3">
      <c r="A466" s="661" t="s">
        <v>563</v>
      </c>
      <c r="B466" s="662" t="s">
        <v>564</v>
      </c>
      <c r="C466" s="663" t="s">
        <v>577</v>
      </c>
      <c r="D466" s="664" t="s">
        <v>2675</v>
      </c>
      <c r="E466" s="663" t="s">
        <v>586</v>
      </c>
      <c r="F466" s="664" t="s">
        <v>2678</v>
      </c>
      <c r="G466" s="663" t="s">
        <v>590</v>
      </c>
      <c r="H466" s="663" t="s">
        <v>1011</v>
      </c>
      <c r="I466" s="663" t="s">
        <v>1011</v>
      </c>
      <c r="J466" s="663" t="s">
        <v>1012</v>
      </c>
      <c r="K466" s="663" t="s">
        <v>1013</v>
      </c>
      <c r="L466" s="665">
        <v>1.07</v>
      </c>
      <c r="M466" s="665">
        <v>3</v>
      </c>
      <c r="N466" s="666">
        <v>3.21</v>
      </c>
    </row>
    <row r="467" spans="1:14" ht="14.4" customHeight="1" x14ac:dyDescent="0.3">
      <c r="A467" s="661" t="s">
        <v>563</v>
      </c>
      <c r="B467" s="662" t="s">
        <v>564</v>
      </c>
      <c r="C467" s="663" t="s">
        <v>580</v>
      </c>
      <c r="D467" s="664" t="s">
        <v>2676</v>
      </c>
      <c r="E467" s="663" t="s">
        <v>586</v>
      </c>
      <c r="F467" s="664" t="s">
        <v>2678</v>
      </c>
      <c r="G467" s="663"/>
      <c r="H467" s="663" t="s">
        <v>1813</v>
      </c>
      <c r="I467" s="663" t="s">
        <v>1814</v>
      </c>
      <c r="J467" s="663" t="s">
        <v>907</v>
      </c>
      <c r="K467" s="663" t="s">
        <v>1815</v>
      </c>
      <c r="L467" s="665">
        <v>364.08729594040904</v>
      </c>
      <c r="M467" s="665">
        <v>26</v>
      </c>
      <c r="N467" s="666">
        <v>9466.2696944506351</v>
      </c>
    </row>
    <row r="468" spans="1:14" ht="14.4" customHeight="1" x14ac:dyDescent="0.3">
      <c r="A468" s="661" t="s">
        <v>563</v>
      </c>
      <c r="B468" s="662" t="s">
        <v>564</v>
      </c>
      <c r="C468" s="663" t="s">
        <v>580</v>
      </c>
      <c r="D468" s="664" t="s">
        <v>2676</v>
      </c>
      <c r="E468" s="663" t="s">
        <v>586</v>
      </c>
      <c r="F468" s="664" t="s">
        <v>2678</v>
      </c>
      <c r="G468" s="663"/>
      <c r="H468" s="663" t="s">
        <v>1816</v>
      </c>
      <c r="I468" s="663" t="s">
        <v>1817</v>
      </c>
      <c r="J468" s="663" t="s">
        <v>1818</v>
      </c>
      <c r="K468" s="663" t="s">
        <v>1819</v>
      </c>
      <c r="L468" s="665">
        <v>0</v>
      </c>
      <c r="M468" s="665">
        <v>0</v>
      </c>
      <c r="N468" s="666">
        <v>0</v>
      </c>
    </row>
    <row r="469" spans="1:14" ht="14.4" customHeight="1" x14ac:dyDescent="0.3">
      <c r="A469" s="661" t="s">
        <v>563</v>
      </c>
      <c r="B469" s="662" t="s">
        <v>564</v>
      </c>
      <c r="C469" s="663" t="s">
        <v>580</v>
      </c>
      <c r="D469" s="664" t="s">
        <v>2676</v>
      </c>
      <c r="E469" s="663" t="s">
        <v>586</v>
      </c>
      <c r="F469" s="664" t="s">
        <v>2678</v>
      </c>
      <c r="G469" s="663"/>
      <c r="H469" s="663" t="s">
        <v>1820</v>
      </c>
      <c r="I469" s="663" t="s">
        <v>1820</v>
      </c>
      <c r="J469" s="663" t="s">
        <v>1821</v>
      </c>
      <c r="K469" s="663" t="s">
        <v>1822</v>
      </c>
      <c r="L469" s="665">
        <v>114.31999999999996</v>
      </c>
      <c r="M469" s="665">
        <v>4</v>
      </c>
      <c r="N469" s="666">
        <v>457.27999999999986</v>
      </c>
    </row>
    <row r="470" spans="1:14" ht="14.4" customHeight="1" x14ac:dyDescent="0.3">
      <c r="A470" s="661" t="s">
        <v>563</v>
      </c>
      <c r="B470" s="662" t="s">
        <v>564</v>
      </c>
      <c r="C470" s="663" t="s">
        <v>580</v>
      </c>
      <c r="D470" s="664" t="s">
        <v>2676</v>
      </c>
      <c r="E470" s="663" t="s">
        <v>586</v>
      </c>
      <c r="F470" s="664" t="s">
        <v>2678</v>
      </c>
      <c r="G470" s="663"/>
      <c r="H470" s="663" t="s">
        <v>1247</v>
      </c>
      <c r="I470" s="663" t="s">
        <v>1247</v>
      </c>
      <c r="J470" s="663" t="s">
        <v>1248</v>
      </c>
      <c r="K470" s="663" t="s">
        <v>1249</v>
      </c>
      <c r="L470" s="665">
        <v>520.52333333333343</v>
      </c>
      <c r="M470" s="665">
        <v>5.9999999999999982</v>
      </c>
      <c r="N470" s="666">
        <v>3123.14</v>
      </c>
    </row>
    <row r="471" spans="1:14" ht="14.4" customHeight="1" x14ac:dyDescent="0.3">
      <c r="A471" s="661" t="s">
        <v>563</v>
      </c>
      <c r="B471" s="662" t="s">
        <v>564</v>
      </c>
      <c r="C471" s="663" t="s">
        <v>580</v>
      </c>
      <c r="D471" s="664" t="s">
        <v>2676</v>
      </c>
      <c r="E471" s="663" t="s">
        <v>586</v>
      </c>
      <c r="F471" s="664" t="s">
        <v>2678</v>
      </c>
      <c r="G471" s="663"/>
      <c r="H471" s="663" t="s">
        <v>1823</v>
      </c>
      <c r="I471" s="663" t="s">
        <v>1823</v>
      </c>
      <c r="J471" s="663" t="s">
        <v>1824</v>
      </c>
      <c r="K471" s="663" t="s">
        <v>1825</v>
      </c>
      <c r="L471" s="665">
        <v>123.23000000000003</v>
      </c>
      <c r="M471" s="665">
        <v>0.75</v>
      </c>
      <c r="N471" s="666">
        <v>92.422500000000028</v>
      </c>
    </row>
    <row r="472" spans="1:14" ht="14.4" customHeight="1" x14ac:dyDescent="0.3">
      <c r="A472" s="661" t="s">
        <v>563</v>
      </c>
      <c r="B472" s="662" t="s">
        <v>564</v>
      </c>
      <c r="C472" s="663" t="s">
        <v>580</v>
      </c>
      <c r="D472" s="664" t="s">
        <v>2676</v>
      </c>
      <c r="E472" s="663" t="s">
        <v>586</v>
      </c>
      <c r="F472" s="664" t="s">
        <v>2678</v>
      </c>
      <c r="G472" s="663" t="s">
        <v>590</v>
      </c>
      <c r="H472" s="663" t="s">
        <v>591</v>
      </c>
      <c r="I472" s="663" t="s">
        <v>591</v>
      </c>
      <c r="J472" s="663" t="s">
        <v>592</v>
      </c>
      <c r="K472" s="663" t="s">
        <v>593</v>
      </c>
      <c r="L472" s="665">
        <v>171.6</v>
      </c>
      <c r="M472" s="665">
        <v>139</v>
      </c>
      <c r="N472" s="666">
        <v>23852.399999999998</v>
      </c>
    </row>
    <row r="473" spans="1:14" ht="14.4" customHeight="1" x14ac:dyDescent="0.3">
      <c r="A473" s="661" t="s">
        <v>563</v>
      </c>
      <c r="B473" s="662" t="s">
        <v>564</v>
      </c>
      <c r="C473" s="663" t="s">
        <v>580</v>
      </c>
      <c r="D473" s="664" t="s">
        <v>2676</v>
      </c>
      <c r="E473" s="663" t="s">
        <v>586</v>
      </c>
      <c r="F473" s="664" t="s">
        <v>2678</v>
      </c>
      <c r="G473" s="663" t="s">
        <v>590</v>
      </c>
      <c r="H473" s="663" t="s">
        <v>594</v>
      </c>
      <c r="I473" s="663" t="s">
        <v>594</v>
      </c>
      <c r="J473" s="663" t="s">
        <v>595</v>
      </c>
      <c r="K473" s="663" t="s">
        <v>596</v>
      </c>
      <c r="L473" s="665">
        <v>174.23956521739132</v>
      </c>
      <c r="M473" s="665">
        <v>115</v>
      </c>
      <c r="N473" s="666">
        <v>20037.550000000003</v>
      </c>
    </row>
    <row r="474" spans="1:14" ht="14.4" customHeight="1" x14ac:dyDescent="0.3">
      <c r="A474" s="661" t="s">
        <v>563</v>
      </c>
      <c r="B474" s="662" t="s">
        <v>564</v>
      </c>
      <c r="C474" s="663" t="s">
        <v>580</v>
      </c>
      <c r="D474" s="664" t="s">
        <v>2676</v>
      </c>
      <c r="E474" s="663" t="s">
        <v>586</v>
      </c>
      <c r="F474" s="664" t="s">
        <v>2678</v>
      </c>
      <c r="G474" s="663" t="s">
        <v>590</v>
      </c>
      <c r="H474" s="663" t="s">
        <v>597</v>
      </c>
      <c r="I474" s="663" t="s">
        <v>597</v>
      </c>
      <c r="J474" s="663" t="s">
        <v>598</v>
      </c>
      <c r="K474" s="663" t="s">
        <v>596</v>
      </c>
      <c r="L474" s="665">
        <v>143</v>
      </c>
      <c r="M474" s="665">
        <v>25</v>
      </c>
      <c r="N474" s="666">
        <v>3575</v>
      </c>
    </row>
    <row r="475" spans="1:14" ht="14.4" customHeight="1" x14ac:dyDescent="0.3">
      <c r="A475" s="661" t="s">
        <v>563</v>
      </c>
      <c r="B475" s="662" t="s">
        <v>564</v>
      </c>
      <c r="C475" s="663" t="s">
        <v>580</v>
      </c>
      <c r="D475" s="664" t="s">
        <v>2676</v>
      </c>
      <c r="E475" s="663" t="s">
        <v>586</v>
      </c>
      <c r="F475" s="664" t="s">
        <v>2678</v>
      </c>
      <c r="G475" s="663" t="s">
        <v>590</v>
      </c>
      <c r="H475" s="663" t="s">
        <v>1254</v>
      </c>
      <c r="I475" s="663" t="s">
        <v>1254</v>
      </c>
      <c r="J475" s="663" t="s">
        <v>592</v>
      </c>
      <c r="K475" s="663" t="s">
        <v>1255</v>
      </c>
      <c r="L475" s="665">
        <v>93.302459310014882</v>
      </c>
      <c r="M475" s="665">
        <v>132</v>
      </c>
      <c r="N475" s="666">
        <v>12315.924628921965</v>
      </c>
    </row>
    <row r="476" spans="1:14" ht="14.4" customHeight="1" x14ac:dyDescent="0.3">
      <c r="A476" s="661" t="s">
        <v>563</v>
      </c>
      <c r="B476" s="662" t="s">
        <v>564</v>
      </c>
      <c r="C476" s="663" t="s">
        <v>580</v>
      </c>
      <c r="D476" s="664" t="s">
        <v>2676</v>
      </c>
      <c r="E476" s="663" t="s">
        <v>586</v>
      </c>
      <c r="F476" s="664" t="s">
        <v>2678</v>
      </c>
      <c r="G476" s="663" t="s">
        <v>590</v>
      </c>
      <c r="H476" s="663" t="s">
        <v>599</v>
      </c>
      <c r="I476" s="663" t="s">
        <v>599</v>
      </c>
      <c r="J476" s="663" t="s">
        <v>592</v>
      </c>
      <c r="K476" s="663" t="s">
        <v>600</v>
      </c>
      <c r="L476" s="665">
        <v>93.5</v>
      </c>
      <c r="M476" s="665">
        <v>49</v>
      </c>
      <c r="N476" s="666">
        <v>4581.5</v>
      </c>
    </row>
    <row r="477" spans="1:14" ht="14.4" customHeight="1" x14ac:dyDescent="0.3">
      <c r="A477" s="661" t="s">
        <v>563</v>
      </c>
      <c r="B477" s="662" t="s">
        <v>564</v>
      </c>
      <c r="C477" s="663" t="s">
        <v>580</v>
      </c>
      <c r="D477" s="664" t="s">
        <v>2676</v>
      </c>
      <c r="E477" s="663" t="s">
        <v>586</v>
      </c>
      <c r="F477" s="664" t="s">
        <v>2678</v>
      </c>
      <c r="G477" s="663" t="s">
        <v>590</v>
      </c>
      <c r="H477" s="663" t="s">
        <v>1256</v>
      </c>
      <c r="I477" s="663" t="s">
        <v>1257</v>
      </c>
      <c r="J477" s="663" t="s">
        <v>1258</v>
      </c>
      <c r="K477" s="663" t="s">
        <v>632</v>
      </c>
      <c r="L477" s="665">
        <v>52.580020865540121</v>
      </c>
      <c r="M477" s="665">
        <v>4</v>
      </c>
      <c r="N477" s="666">
        <v>210.32008346216048</v>
      </c>
    </row>
    <row r="478" spans="1:14" ht="14.4" customHeight="1" x14ac:dyDescent="0.3">
      <c r="A478" s="661" t="s">
        <v>563</v>
      </c>
      <c r="B478" s="662" t="s">
        <v>564</v>
      </c>
      <c r="C478" s="663" t="s">
        <v>580</v>
      </c>
      <c r="D478" s="664" t="s">
        <v>2676</v>
      </c>
      <c r="E478" s="663" t="s">
        <v>586</v>
      </c>
      <c r="F478" s="664" t="s">
        <v>2678</v>
      </c>
      <c r="G478" s="663" t="s">
        <v>590</v>
      </c>
      <c r="H478" s="663" t="s">
        <v>601</v>
      </c>
      <c r="I478" s="663" t="s">
        <v>602</v>
      </c>
      <c r="J478" s="663" t="s">
        <v>603</v>
      </c>
      <c r="K478" s="663" t="s">
        <v>604</v>
      </c>
      <c r="L478" s="665">
        <v>87.029832414184241</v>
      </c>
      <c r="M478" s="665">
        <v>15</v>
      </c>
      <c r="N478" s="666">
        <v>1305.4474862127636</v>
      </c>
    </row>
    <row r="479" spans="1:14" ht="14.4" customHeight="1" x14ac:dyDescent="0.3">
      <c r="A479" s="661" t="s">
        <v>563</v>
      </c>
      <c r="B479" s="662" t="s">
        <v>564</v>
      </c>
      <c r="C479" s="663" t="s">
        <v>580</v>
      </c>
      <c r="D479" s="664" t="s">
        <v>2676</v>
      </c>
      <c r="E479" s="663" t="s">
        <v>586</v>
      </c>
      <c r="F479" s="664" t="s">
        <v>2678</v>
      </c>
      <c r="G479" s="663" t="s">
        <v>590</v>
      </c>
      <c r="H479" s="663" t="s">
        <v>605</v>
      </c>
      <c r="I479" s="663" t="s">
        <v>606</v>
      </c>
      <c r="J479" s="663" t="s">
        <v>607</v>
      </c>
      <c r="K479" s="663" t="s">
        <v>608</v>
      </c>
      <c r="L479" s="665">
        <v>96.833958131107636</v>
      </c>
      <c r="M479" s="665">
        <v>57</v>
      </c>
      <c r="N479" s="666">
        <v>5519.5356134731355</v>
      </c>
    </row>
    <row r="480" spans="1:14" ht="14.4" customHeight="1" x14ac:dyDescent="0.3">
      <c r="A480" s="661" t="s">
        <v>563</v>
      </c>
      <c r="B480" s="662" t="s">
        <v>564</v>
      </c>
      <c r="C480" s="663" t="s">
        <v>580</v>
      </c>
      <c r="D480" s="664" t="s">
        <v>2676</v>
      </c>
      <c r="E480" s="663" t="s">
        <v>586</v>
      </c>
      <c r="F480" s="664" t="s">
        <v>2678</v>
      </c>
      <c r="G480" s="663" t="s">
        <v>590</v>
      </c>
      <c r="H480" s="663" t="s">
        <v>609</v>
      </c>
      <c r="I480" s="663" t="s">
        <v>610</v>
      </c>
      <c r="J480" s="663" t="s">
        <v>611</v>
      </c>
      <c r="K480" s="663" t="s">
        <v>612</v>
      </c>
      <c r="L480" s="665">
        <v>167.6093357086568</v>
      </c>
      <c r="M480" s="665">
        <v>11</v>
      </c>
      <c r="N480" s="666">
        <v>1843.7026927952247</v>
      </c>
    </row>
    <row r="481" spans="1:14" ht="14.4" customHeight="1" x14ac:dyDescent="0.3">
      <c r="A481" s="661" t="s">
        <v>563</v>
      </c>
      <c r="B481" s="662" t="s">
        <v>564</v>
      </c>
      <c r="C481" s="663" t="s">
        <v>580</v>
      </c>
      <c r="D481" s="664" t="s">
        <v>2676</v>
      </c>
      <c r="E481" s="663" t="s">
        <v>586</v>
      </c>
      <c r="F481" s="664" t="s">
        <v>2678</v>
      </c>
      <c r="G481" s="663" t="s">
        <v>590</v>
      </c>
      <c r="H481" s="663" t="s">
        <v>1259</v>
      </c>
      <c r="I481" s="663" t="s">
        <v>1260</v>
      </c>
      <c r="J481" s="663" t="s">
        <v>1261</v>
      </c>
      <c r="K481" s="663" t="s">
        <v>1262</v>
      </c>
      <c r="L481" s="665">
        <v>119.37999999999995</v>
      </c>
      <c r="M481" s="665">
        <v>-3</v>
      </c>
      <c r="N481" s="666">
        <v>-358.13999999999987</v>
      </c>
    </row>
    <row r="482" spans="1:14" ht="14.4" customHeight="1" x14ac:dyDescent="0.3">
      <c r="A482" s="661" t="s">
        <v>563</v>
      </c>
      <c r="B482" s="662" t="s">
        <v>564</v>
      </c>
      <c r="C482" s="663" t="s">
        <v>580</v>
      </c>
      <c r="D482" s="664" t="s">
        <v>2676</v>
      </c>
      <c r="E482" s="663" t="s">
        <v>586</v>
      </c>
      <c r="F482" s="664" t="s">
        <v>2678</v>
      </c>
      <c r="G482" s="663" t="s">
        <v>590</v>
      </c>
      <c r="H482" s="663" t="s">
        <v>613</v>
      </c>
      <c r="I482" s="663" t="s">
        <v>614</v>
      </c>
      <c r="J482" s="663" t="s">
        <v>615</v>
      </c>
      <c r="K482" s="663" t="s">
        <v>616</v>
      </c>
      <c r="L482" s="665">
        <v>64.539821618934951</v>
      </c>
      <c r="M482" s="665">
        <v>25</v>
      </c>
      <c r="N482" s="666">
        <v>1613.4955404733739</v>
      </c>
    </row>
    <row r="483" spans="1:14" ht="14.4" customHeight="1" x14ac:dyDescent="0.3">
      <c r="A483" s="661" t="s">
        <v>563</v>
      </c>
      <c r="B483" s="662" t="s">
        <v>564</v>
      </c>
      <c r="C483" s="663" t="s">
        <v>580</v>
      </c>
      <c r="D483" s="664" t="s">
        <v>2676</v>
      </c>
      <c r="E483" s="663" t="s">
        <v>586</v>
      </c>
      <c r="F483" s="664" t="s">
        <v>2678</v>
      </c>
      <c r="G483" s="663" t="s">
        <v>590</v>
      </c>
      <c r="H483" s="663" t="s">
        <v>617</v>
      </c>
      <c r="I483" s="663" t="s">
        <v>618</v>
      </c>
      <c r="J483" s="663" t="s">
        <v>619</v>
      </c>
      <c r="K483" s="663" t="s">
        <v>620</v>
      </c>
      <c r="L483" s="665">
        <v>43.99</v>
      </c>
      <c r="M483" s="665">
        <v>2</v>
      </c>
      <c r="N483" s="666">
        <v>87.98</v>
      </c>
    </row>
    <row r="484" spans="1:14" ht="14.4" customHeight="1" x14ac:dyDescent="0.3">
      <c r="A484" s="661" t="s">
        <v>563</v>
      </c>
      <c r="B484" s="662" t="s">
        <v>564</v>
      </c>
      <c r="C484" s="663" t="s">
        <v>580</v>
      </c>
      <c r="D484" s="664" t="s">
        <v>2676</v>
      </c>
      <c r="E484" s="663" t="s">
        <v>586</v>
      </c>
      <c r="F484" s="664" t="s">
        <v>2678</v>
      </c>
      <c r="G484" s="663" t="s">
        <v>590</v>
      </c>
      <c r="H484" s="663" t="s">
        <v>621</v>
      </c>
      <c r="I484" s="663" t="s">
        <v>622</v>
      </c>
      <c r="J484" s="663" t="s">
        <v>623</v>
      </c>
      <c r="K484" s="663" t="s">
        <v>624</v>
      </c>
      <c r="L484" s="665">
        <v>45.114155518025115</v>
      </c>
      <c r="M484" s="665">
        <v>70</v>
      </c>
      <c r="N484" s="666">
        <v>3157.9908862617581</v>
      </c>
    </row>
    <row r="485" spans="1:14" ht="14.4" customHeight="1" x14ac:dyDescent="0.3">
      <c r="A485" s="661" t="s">
        <v>563</v>
      </c>
      <c r="B485" s="662" t="s">
        <v>564</v>
      </c>
      <c r="C485" s="663" t="s">
        <v>580</v>
      </c>
      <c r="D485" s="664" t="s">
        <v>2676</v>
      </c>
      <c r="E485" s="663" t="s">
        <v>586</v>
      </c>
      <c r="F485" s="664" t="s">
        <v>2678</v>
      </c>
      <c r="G485" s="663" t="s">
        <v>590</v>
      </c>
      <c r="H485" s="663" t="s">
        <v>1826</v>
      </c>
      <c r="I485" s="663" t="s">
        <v>1827</v>
      </c>
      <c r="J485" s="663" t="s">
        <v>1828</v>
      </c>
      <c r="K485" s="663" t="s">
        <v>1829</v>
      </c>
      <c r="L485" s="665">
        <v>28.098534840699603</v>
      </c>
      <c r="M485" s="665">
        <v>74</v>
      </c>
      <c r="N485" s="666">
        <v>2079.2915782117707</v>
      </c>
    </row>
    <row r="486" spans="1:14" ht="14.4" customHeight="1" x14ac:dyDescent="0.3">
      <c r="A486" s="661" t="s">
        <v>563</v>
      </c>
      <c r="B486" s="662" t="s">
        <v>564</v>
      </c>
      <c r="C486" s="663" t="s">
        <v>580</v>
      </c>
      <c r="D486" s="664" t="s">
        <v>2676</v>
      </c>
      <c r="E486" s="663" t="s">
        <v>586</v>
      </c>
      <c r="F486" s="664" t="s">
        <v>2678</v>
      </c>
      <c r="G486" s="663" t="s">
        <v>590</v>
      </c>
      <c r="H486" s="663" t="s">
        <v>629</v>
      </c>
      <c r="I486" s="663" t="s">
        <v>630</v>
      </c>
      <c r="J486" s="663" t="s">
        <v>631</v>
      </c>
      <c r="K486" s="663" t="s">
        <v>632</v>
      </c>
      <c r="L486" s="665">
        <v>40.22</v>
      </c>
      <c r="M486" s="665">
        <v>8</v>
      </c>
      <c r="N486" s="666">
        <v>321.76</v>
      </c>
    </row>
    <row r="487" spans="1:14" ht="14.4" customHeight="1" x14ac:dyDescent="0.3">
      <c r="A487" s="661" t="s">
        <v>563</v>
      </c>
      <c r="B487" s="662" t="s">
        <v>564</v>
      </c>
      <c r="C487" s="663" t="s">
        <v>580</v>
      </c>
      <c r="D487" s="664" t="s">
        <v>2676</v>
      </c>
      <c r="E487" s="663" t="s">
        <v>586</v>
      </c>
      <c r="F487" s="664" t="s">
        <v>2678</v>
      </c>
      <c r="G487" s="663" t="s">
        <v>590</v>
      </c>
      <c r="H487" s="663" t="s">
        <v>633</v>
      </c>
      <c r="I487" s="663" t="s">
        <v>634</v>
      </c>
      <c r="J487" s="663" t="s">
        <v>631</v>
      </c>
      <c r="K487" s="663" t="s">
        <v>635</v>
      </c>
      <c r="L487" s="665">
        <v>77.652694597312703</v>
      </c>
      <c r="M487" s="665">
        <v>7</v>
      </c>
      <c r="N487" s="666">
        <v>543.56886218118893</v>
      </c>
    </row>
    <row r="488" spans="1:14" ht="14.4" customHeight="1" x14ac:dyDescent="0.3">
      <c r="A488" s="661" t="s">
        <v>563</v>
      </c>
      <c r="B488" s="662" t="s">
        <v>564</v>
      </c>
      <c r="C488" s="663" t="s">
        <v>580</v>
      </c>
      <c r="D488" s="664" t="s">
        <v>2676</v>
      </c>
      <c r="E488" s="663" t="s">
        <v>586</v>
      </c>
      <c r="F488" s="664" t="s">
        <v>2678</v>
      </c>
      <c r="G488" s="663" t="s">
        <v>590</v>
      </c>
      <c r="H488" s="663" t="s">
        <v>636</v>
      </c>
      <c r="I488" s="663" t="s">
        <v>637</v>
      </c>
      <c r="J488" s="663" t="s">
        <v>638</v>
      </c>
      <c r="K488" s="663" t="s">
        <v>639</v>
      </c>
      <c r="L488" s="665">
        <v>63.969613791506077</v>
      </c>
      <c r="M488" s="665">
        <v>2</v>
      </c>
      <c r="N488" s="666">
        <v>127.93922758301215</v>
      </c>
    </row>
    <row r="489" spans="1:14" ht="14.4" customHeight="1" x14ac:dyDescent="0.3">
      <c r="A489" s="661" t="s">
        <v>563</v>
      </c>
      <c r="B489" s="662" t="s">
        <v>564</v>
      </c>
      <c r="C489" s="663" t="s">
        <v>580</v>
      </c>
      <c r="D489" s="664" t="s">
        <v>2676</v>
      </c>
      <c r="E489" s="663" t="s">
        <v>586</v>
      </c>
      <c r="F489" s="664" t="s">
        <v>2678</v>
      </c>
      <c r="G489" s="663" t="s">
        <v>590</v>
      </c>
      <c r="H489" s="663" t="s">
        <v>640</v>
      </c>
      <c r="I489" s="663" t="s">
        <v>641</v>
      </c>
      <c r="J489" s="663" t="s">
        <v>642</v>
      </c>
      <c r="K489" s="663" t="s">
        <v>643</v>
      </c>
      <c r="L489" s="665">
        <v>54.769930957437786</v>
      </c>
      <c r="M489" s="665">
        <v>14</v>
      </c>
      <c r="N489" s="666">
        <v>766.779033404129</v>
      </c>
    </row>
    <row r="490" spans="1:14" ht="14.4" customHeight="1" x14ac:dyDescent="0.3">
      <c r="A490" s="661" t="s">
        <v>563</v>
      </c>
      <c r="B490" s="662" t="s">
        <v>564</v>
      </c>
      <c r="C490" s="663" t="s">
        <v>580</v>
      </c>
      <c r="D490" s="664" t="s">
        <v>2676</v>
      </c>
      <c r="E490" s="663" t="s">
        <v>586</v>
      </c>
      <c r="F490" s="664" t="s">
        <v>2678</v>
      </c>
      <c r="G490" s="663" t="s">
        <v>590</v>
      </c>
      <c r="H490" s="663" t="s">
        <v>1263</v>
      </c>
      <c r="I490" s="663" t="s">
        <v>1264</v>
      </c>
      <c r="J490" s="663" t="s">
        <v>1265</v>
      </c>
      <c r="K490" s="663" t="s">
        <v>802</v>
      </c>
      <c r="L490" s="665">
        <v>64.484761772116826</v>
      </c>
      <c r="M490" s="665">
        <v>4</v>
      </c>
      <c r="N490" s="666">
        <v>257.93904708846731</v>
      </c>
    </row>
    <row r="491" spans="1:14" ht="14.4" customHeight="1" x14ac:dyDescent="0.3">
      <c r="A491" s="661" t="s">
        <v>563</v>
      </c>
      <c r="B491" s="662" t="s">
        <v>564</v>
      </c>
      <c r="C491" s="663" t="s">
        <v>580</v>
      </c>
      <c r="D491" s="664" t="s">
        <v>2676</v>
      </c>
      <c r="E491" s="663" t="s">
        <v>586</v>
      </c>
      <c r="F491" s="664" t="s">
        <v>2678</v>
      </c>
      <c r="G491" s="663" t="s">
        <v>590</v>
      </c>
      <c r="H491" s="663" t="s">
        <v>644</v>
      </c>
      <c r="I491" s="663" t="s">
        <v>645</v>
      </c>
      <c r="J491" s="663" t="s">
        <v>646</v>
      </c>
      <c r="K491" s="663" t="s">
        <v>647</v>
      </c>
      <c r="L491" s="665">
        <v>66.433853126688945</v>
      </c>
      <c r="M491" s="665">
        <v>10</v>
      </c>
      <c r="N491" s="666">
        <v>664.3385312668895</v>
      </c>
    </row>
    <row r="492" spans="1:14" ht="14.4" customHeight="1" x14ac:dyDescent="0.3">
      <c r="A492" s="661" t="s">
        <v>563</v>
      </c>
      <c r="B492" s="662" t="s">
        <v>564</v>
      </c>
      <c r="C492" s="663" t="s">
        <v>580</v>
      </c>
      <c r="D492" s="664" t="s">
        <v>2676</v>
      </c>
      <c r="E492" s="663" t="s">
        <v>586</v>
      </c>
      <c r="F492" s="664" t="s">
        <v>2678</v>
      </c>
      <c r="G492" s="663" t="s">
        <v>590</v>
      </c>
      <c r="H492" s="663" t="s">
        <v>1830</v>
      </c>
      <c r="I492" s="663" t="s">
        <v>1831</v>
      </c>
      <c r="J492" s="663" t="s">
        <v>1832</v>
      </c>
      <c r="K492" s="663" t="s">
        <v>1833</v>
      </c>
      <c r="L492" s="665">
        <v>58.320000000000007</v>
      </c>
      <c r="M492" s="665">
        <v>2</v>
      </c>
      <c r="N492" s="666">
        <v>116.64000000000001</v>
      </c>
    </row>
    <row r="493" spans="1:14" ht="14.4" customHeight="1" x14ac:dyDescent="0.3">
      <c r="A493" s="661" t="s">
        <v>563</v>
      </c>
      <c r="B493" s="662" t="s">
        <v>564</v>
      </c>
      <c r="C493" s="663" t="s">
        <v>580</v>
      </c>
      <c r="D493" s="664" t="s">
        <v>2676</v>
      </c>
      <c r="E493" s="663" t="s">
        <v>586</v>
      </c>
      <c r="F493" s="664" t="s">
        <v>2678</v>
      </c>
      <c r="G493" s="663" t="s">
        <v>590</v>
      </c>
      <c r="H493" s="663" t="s">
        <v>1834</v>
      </c>
      <c r="I493" s="663" t="s">
        <v>1835</v>
      </c>
      <c r="J493" s="663" t="s">
        <v>1836</v>
      </c>
      <c r="K493" s="663" t="s">
        <v>1837</v>
      </c>
      <c r="L493" s="665">
        <v>354.75953291179673</v>
      </c>
      <c r="M493" s="665">
        <v>157</v>
      </c>
      <c r="N493" s="666">
        <v>55697.246667152089</v>
      </c>
    </row>
    <row r="494" spans="1:14" ht="14.4" customHeight="1" x14ac:dyDescent="0.3">
      <c r="A494" s="661" t="s">
        <v>563</v>
      </c>
      <c r="B494" s="662" t="s">
        <v>564</v>
      </c>
      <c r="C494" s="663" t="s">
        <v>580</v>
      </c>
      <c r="D494" s="664" t="s">
        <v>2676</v>
      </c>
      <c r="E494" s="663" t="s">
        <v>586</v>
      </c>
      <c r="F494" s="664" t="s">
        <v>2678</v>
      </c>
      <c r="G494" s="663" t="s">
        <v>590</v>
      </c>
      <c r="H494" s="663" t="s">
        <v>648</v>
      </c>
      <c r="I494" s="663" t="s">
        <v>649</v>
      </c>
      <c r="J494" s="663" t="s">
        <v>650</v>
      </c>
      <c r="K494" s="663" t="s">
        <v>651</v>
      </c>
      <c r="L494" s="665">
        <v>57.729938884497273</v>
      </c>
      <c r="M494" s="665">
        <v>37</v>
      </c>
      <c r="N494" s="666">
        <v>2136.0077387263991</v>
      </c>
    </row>
    <row r="495" spans="1:14" ht="14.4" customHeight="1" x14ac:dyDescent="0.3">
      <c r="A495" s="661" t="s">
        <v>563</v>
      </c>
      <c r="B495" s="662" t="s">
        <v>564</v>
      </c>
      <c r="C495" s="663" t="s">
        <v>580</v>
      </c>
      <c r="D495" s="664" t="s">
        <v>2676</v>
      </c>
      <c r="E495" s="663" t="s">
        <v>586</v>
      </c>
      <c r="F495" s="664" t="s">
        <v>2678</v>
      </c>
      <c r="G495" s="663" t="s">
        <v>590</v>
      </c>
      <c r="H495" s="663" t="s">
        <v>1838</v>
      </c>
      <c r="I495" s="663" t="s">
        <v>1839</v>
      </c>
      <c r="J495" s="663" t="s">
        <v>1840</v>
      </c>
      <c r="K495" s="663" t="s">
        <v>1841</v>
      </c>
      <c r="L495" s="665">
        <v>109.908270989762</v>
      </c>
      <c r="M495" s="665">
        <v>3</v>
      </c>
      <c r="N495" s="666">
        <v>329.72481296928601</v>
      </c>
    </row>
    <row r="496" spans="1:14" ht="14.4" customHeight="1" x14ac:dyDescent="0.3">
      <c r="A496" s="661" t="s">
        <v>563</v>
      </c>
      <c r="B496" s="662" t="s">
        <v>564</v>
      </c>
      <c r="C496" s="663" t="s">
        <v>580</v>
      </c>
      <c r="D496" s="664" t="s">
        <v>2676</v>
      </c>
      <c r="E496" s="663" t="s">
        <v>586</v>
      </c>
      <c r="F496" s="664" t="s">
        <v>2678</v>
      </c>
      <c r="G496" s="663" t="s">
        <v>590</v>
      </c>
      <c r="H496" s="663" t="s">
        <v>652</v>
      </c>
      <c r="I496" s="663" t="s">
        <v>653</v>
      </c>
      <c r="J496" s="663" t="s">
        <v>654</v>
      </c>
      <c r="K496" s="663" t="s">
        <v>655</v>
      </c>
      <c r="L496" s="665">
        <v>41.349999999999994</v>
      </c>
      <c r="M496" s="665">
        <v>3</v>
      </c>
      <c r="N496" s="666">
        <v>124.04999999999998</v>
      </c>
    </row>
    <row r="497" spans="1:14" ht="14.4" customHeight="1" x14ac:dyDescent="0.3">
      <c r="A497" s="661" t="s">
        <v>563</v>
      </c>
      <c r="B497" s="662" t="s">
        <v>564</v>
      </c>
      <c r="C497" s="663" t="s">
        <v>580</v>
      </c>
      <c r="D497" s="664" t="s">
        <v>2676</v>
      </c>
      <c r="E497" s="663" t="s">
        <v>586</v>
      </c>
      <c r="F497" s="664" t="s">
        <v>2678</v>
      </c>
      <c r="G497" s="663" t="s">
        <v>590</v>
      </c>
      <c r="H497" s="663" t="s">
        <v>1842</v>
      </c>
      <c r="I497" s="663" t="s">
        <v>1843</v>
      </c>
      <c r="J497" s="663" t="s">
        <v>1466</v>
      </c>
      <c r="K497" s="663" t="s">
        <v>1844</v>
      </c>
      <c r="L497" s="665">
        <v>144.60974720531476</v>
      </c>
      <c r="M497" s="665">
        <v>7</v>
      </c>
      <c r="N497" s="666">
        <v>1012.2682304372033</v>
      </c>
    </row>
    <row r="498" spans="1:14" ht="14.4" customHeight="1" x14ac:dyDescent="0.3">
      <c r="A498" s="661" t="s">
        <v>563</v>
      </c>
      <c r="B498" s="662" t="s">
        <v>564</v>
      </c>
      <c r="C498" s="663" t="s">
        <v>580</v>
      </c>
      <c r="D498" s="664" t="s">
        <v>2676</v>
      </c>
      <c r="E498" s="663" t="s">
        <v>586</v>
      </c>
      <c r="F498" s="664" t="s">
        <v>2678</v>
      </c>
      <c r="G498" s="663" t="s">
        <v>590</v>
      </c>
      <c r="H498" s="663" t="s">
        <v>1845</v>
      </c>
      <c r="I498" s="663" t="s">
        <v>1846</v>
      </c>
      <c r="J498" s="663" t="s">
        <v>1353</v>
      </c>
      <c r="K498" s="663" t="s">
        <v>1847</v>
      </c>
      <c r="L498" s="665">
        <v>283.55974469658884</v>
      </c>
      <c r="M498" s="665">
        <v>1</v>
      </c>
      <c r="N498" s="666">
        <v>283.55974469658884</v>
      </c>
    </row>
    <row r="499" spans="1:14" ht="14.4" customHeight="1" x14ac:dyDescent="0.3">
      <c r="A499" s="661" t="s">
        <v>563</v>
      </c>
      <c r="B499" s="662" t="s">
        <v>564</v>
      </c>
      <c r="C499" s="663" t="s">
        <v>580</v>
      </c>
      <c r="D499" s="664" t="s">
        <v>2676</v>
      </c>
      <c r="E499" s="663" t="s">
        <v>586</v>
      </c>
      <c r="F499" s="664" t="s">
        <v>2678</v>
      </c>
      <c r="G499" s="663" t="s">
        <v>590</v>
      </c>
      <c r="H499" s="663" t="s">
        <v>1848</v>
      </c>
      <c r="I499" s="663" t="s">
        <v>1849</v>
      </c>
      <c r="J499" s="663" t="s">
        <v>1850</v>
      </c>
      <c r="K499" s="663" t="s">
        <v>1851</v>
      </c>
      <c r="L499" s="665">
        <v>446.59849999999994</v>
      </c>
      <c r="M499" s="665">
        <v>2</v>
      </c>
      <c r="N499" s="666">
        <v>893.19699999999989</v>
      </c>
    </row>
    <row r="500" spans="1:14" ht="14.4" customHeight="1" x14ac:dyDescent="0.3">
      <c r="A500" s="661" t="s">
        <v>563</v>
      </c>
      <c r="B500" s="662" t="s">
        <v>564</v>
      </c>
      <c r="C500" s="663" t="s">
        <v>580</v>
      </c>
      <c r="D500" s="664" t="s">
        <v>2676</v>
      </c>
      <c r="E500" s="663" t="s">
        <v>586</v>
      </c>
      <c r="F500" s="664" t="s">
        <v>2678</v>
      </c>
      <c r="G500" s="663" t="s">
        <v>590</v>
      </c>
      <c r="H500" s="663" t="s">
        <v>668</v>
      </c>
      <c r="I500" s="663" t="s">
        <v>669</v>
      </c>
      <c r="J500" s="663" t="s">
        <v>670</v>
      </c>
      <c r="K500" s="663" t="s">
        <v>671</v>
      </c>
      <c r="L500" s="665">
        <v>41.239999999999995</v>
      </c>
      <c r="M500" s="665">
        <v>1</v>
      </c>
      <c r="N500" s="666">
        <v>41.239999999999995</v>
      </c>
    </row>
    <row r="501" spans="1:14" ht="14.4" customHeight="1" x14ac:dyDescent="0.3">
      <c r="A501" s="661" t="s">
        <v>563</v>
      </c>
      <c r="B501" s="662" t="s">
        <v>564</v>
      </c>
      <c r="C501" s="663" t="s">
        <v>580</v>
      </c>
      <c r="D501" s="664" t="s">
        <v>2676</v>
      </c>
      <c r="E501" s="663" t="s">
        <v>586</v>
      </c>
      <c r="F501" s="664" t="s">
        <v>2678</v>
      </c>
      <c r="G501" s="663" t="s">
        <v>590</v>
      </c>
      <c r="H501" s="663" t="s">
        <v>1852</v>
      </c>
      <c r="I501" s="663" t="s">
        <v>1853</v>
      </c>
      <c r="J501" s="663" t="s">
        <v>805</v>
      </c>
      <c r="K501" s="663" t="s">
        <v>1854</v>
      </c>
      <c r="L501" s="665">
        <v>185.61</v>
      </c>
      <c r="M501" s="665">
        <v>21</v>
      </c>
      <c r="N501" s="666">
        <v>3897.8100000000004</v>
      </c>
    </row>
    <row r="502" spans="1:14" ht="14.4" customHeight="1" x14ac:dyDescent="0.3">
      <c r="A502" s="661" t="s">
        <v>563</v>
      </c>
      <c r="B502" s="662" t="s">
        <v>564</v>
      </c>
      <c r="C502" s="663" t="s">
        <v>580</v>
      </c>
      <c r="D502" s="664" t="s">
        <v>2676</v>
      </c>
      <c r="E502" s="663" t="s">
        <v>586</v>
      </c>
      <c r="F502" s="664" t="s">
        <v>2678</v>
      </c>
      <c r="G502" s="663" t="s">
        <v>590</v>
      </c>
      <c r="H502" s="663" t="s">
        <v>672</v>
      </c>
      <c r="I502" s="663" t="s">
        <v>672</v>
      </c>
      <c r="J502" s="663" t="s">
        <v>673</v>
      </c>
      <c r="K502" s="663" t="s">
        <v>674</v>
      </c>
      <c r="L502" s="665">
        <v>36.54171606621842</v>
      </c>
      <c r="M502" s="665">
        <v>140</v>
      </c>
      <c r="N502" s="666">
        <v>5115.8402492705791</v>
      </c>
    </row>
    <row r="503" spans="1:14" ht="14.4" customHeight="1" x14ac:dyDescent="0.3">
      <c r="A503" s="661" t="s">
        <v>563</v>
      </c>
      <c r="B503" s="662" t="s">
        <v>564</v>
      </c>
      <c r="C503" s="663" t="s">
        <v>580</v>
      </c>
      <c r="D503" s="664" t="s">
        <v>2676</v>
      </c>
      <c r="E503" s="663" t="s">
        <v>586</v>
      </c>
      <c r="F503" s="664" t="s">
        <v>2678</v>
      </c>
      <c r="G503" s="663" t="s">
        <v>590</v>
      </c>
      <c r="H503" s="663" t="s">
        <v>1285</v>
      </c>
      <c r="I503" s="663" t="s">
        <v>1286</v>
      </c>
      <c r="J503" s="663" t="s">
        <v>677</v>
      </c>
      <c r="K503" s="663" t="s">
        <v>1287</v>
      </c>
      <c r="L503" s="665">
        <v>160.97268975211037</v>
      </c>
      <c r="M503" s="665">
        <v>20</v>
      </c>
      <c r="N503" s="666">
        <v>3219.4537950422073</v>
      </c>
    </row>
    <row r="504" spans="1:14" ht="14.4" customHeight="1" x14ac:dyDescent="0.3">
      <c r="A504" s="661" t="s">
        <v>563</v>
      </c>
      <c r="B504" s="662" t="s">
        <v>564</v>
      </c>
      <c r="C504" s="663" t="s">
        <v>580</v>
      </c>
      <c r="D504" s="664" t="s">
        <v>2676</v>
      </c>
      <c r="E504" s="663" t="s">
        <v>586</v>
      </c>
      <c r="F504" s="664" t="s">
        <v>2678</v>
      </c>
      <c r="G504" s="663" t="s">
        <v>590</v>
      </c>
      <c r="H504" s="663" t="s">
        <v>1855</v>
      </c>
      <c r="I504" s="663" t="s">
        <v>1856</v>
      </c>
      <c r="J504" s="663" t="s">
        <v>1857</v>
      </c>
      <c r="K504" s="663" t="s">
        <v>1858</v>
      </c>
      <c r="L504" s="665">
        <v>379.5</v>
      </c>
      <c r="M504" s="665">
        <v>1</v>
      </c>
      <c r="N504" s="666">
        <v>379.5</v>
      </c>
    </row>
    <row r="505" spans="1:14" ht="14.4" customHeight="1" x14ac:dyDescent="0.3">
      <c r="A505" s="661" t="s">
        <v>563</v>
      </c>
      <c r="B505" s="662" t="s">
        <v>564</v>
      </c>
      <c r="C505" s="663" t="s">
        <v>580</v>
      </c>
      <c r="D505" s="664" t="s">
        <v>2676</v>
      </c>
      <c r="E505" s="663" t="s">
        <v>586</v>
      </c>
      <c r="F505" s="664" t="s">
        <v>2678</v>
      </c>
      <c r="G505" s="663" t="s">
        <v>590</v>
      </c>
      <c r="H505" s="663" t="s">
        <v>1859</v>
      </c>
      <c r="I505" s="663" t="s">
        <v>1860</v>
      </c>
      <c r="J505" s="663" t="s">
        <v>1268</v>
      </c>
      <c r="K505" s="663" t="s">
        <v>1861</v>
      </c>
      <c r="L505" s="665">
        <v>158.01827268797544</v>
      </c>
      <c r="M505" s="665">
        <v>1</v>
      </c>
      <c r="N505" s="666">
        <v>158.01827268797544</v>
      </c>
    </row>
    <row r="506" spans="1:14" ht="14.4" customHeight="1" x14ac:dyDescent="0.3">
      <c r="A506" s="661" t="s">
        <v>563</v>
      </c>
      <c r="B506" s="662" t="s">
        <v>564</v>
      </c>
      <c r="C506" s="663" t="s">
        <v>580</v>
      </c>
      <c r="D506" s="664" t="s">
        <v>2676</v>
      </c>
      <c r="E506" s="663" t="s">
        <v>586</v>
      </c>
      <c r="F506" s="664" t="s">
        <v>2678</v>
      </c>
      <c r="G506" s="663" t="s">
        <v>590</v>
      </c>
      <c r="H506" s="663" t="s">
        <v>1862</v>
      </c>
      <c r="I506" s="663" t="s">
        <v>1863</v>
      </c>
      <c r="J506" s="663" t="s">
        <v>1294</v>
      </c>
      <c r="K506" s="663" t="s">
        <v>1864</v>
      </c>
      <c r="L506" s="665">
        <v>211.60816970623719</v>
      </c>
      <c r="M506" s="665">
        <v>1</v>
      </c>
      <c r="N506" s="666">
        <v>211.60816970623719</v>
      </c>
    </row>
    <row r="507" spans="1:14" ht="14.4" customHeight="1" x14ac:dyDescent="0.3">
      <c r="A507" s="661" t="s">
        <v>563</v>
      </c>
      <c r="B507" s="662" t="s">
        <v>564</v>
      </c>
      <c r="C507" s="663" t="s">
        <v>580</v>
      </c>
      <c r="D507" s="664" t="s">
        <v>2676</v>
      </c>
      <c r="E507" s="663" t="s">
        <v>586</v>
      </c>
      <c r="F507" s="664" t="s">
        <v>2678</v>
      </c>
      <c r="G507" s="663" t="s">
        <v>590</v>
      </c>
      <c r="H507" s="663" t="s">
        <v>1865</v>
      </c>
      <c r="I507" s="663" t="s">
        <v>1866</v>
      </c>
      <c r="J507" s="663" t="s">
        <v>1867</v>
      </c>
      <c r="K507" s="663" t="s">
        <v>1868</v>
      </c>
      <c r="L507" s="665">
        <v>597.6099999999999</v>
      </c>
      <c r="M507" s="665">
        <v>1</v>
      </c>
      <c r="N507" s="666">
        <v>597.6099999999999</v>
      </c>
    </row>
    <row r="508" spans="1:14" ht="14.4" customHeight="1" x14ac:dyDescent="0.3">
      <c r="A508" s="661" t="s">
        <v>563</v>
      </c>
      <c r="B508" s="662" t="s">
        <v>564</v>
      </c>
      <c r="C508" s="663" t="s">
        <v>580</v>
      </c>
      <c r="D508" s="664" t="s">
        <v>2676</v>
      </c>
      <c r="E508" s="663" t="s">
        <v>586</v>
      </c>
      <c r="F508" s="664" t="s">
        <v>2678</v>
      </c>
      <c r="G508" s="663" t="s">
        <v>590</v>
      </c>
      <c r="H508" s="663" t="s">
        <v>1869</v>
      </c>
      <c r="I508" s="663" t="s">
        <v>1870</v>
      </c>
      <c r="J508" s="663" t="s">
        <v>1871</v>
      </c>
      <c r="K508" s="663" t="s">
        <v>1872</v>
      </c>
      <c r="L508" s="665">
        <v>103.97832519106815</v>
      </c>
      <c r="M508" s="665">
        <v>1</v>
      </c>
      <c r="N508" s="666">
        <v>103.97832519106815</v>
      </c>
    </row>
    <row r="509" spans="1:14" ht="14.4" customHeight="1" x14ac:dyDescent="0.3">
      <c r="A509" s="661" t="s">
        <v>563</v>
      </c>
      <c r="B509" s="662" t="s">
        <v>564</v>
      </c>
      <c r="C509" s="663" t="s">
        <v>580</v>
      </c>
      <c r="D509" s="664" t="s">
        <v>2676</v>
      </c>
      <c r="E509" s="663" t="s">
        <v>586</v>
      </c>
      <c r="F509" s="664" t="s">
        <v>2678</v>
      </c>
      <c r="G509" s="663" t="s">
        <v>590</v>
      </c>
      <c r="H509" s="663" t="s">
        <v>1873</v>
      </c>
      <c r="I509" s="663" t="s">
        <v>1873</v>
      </c>
      <c r="J509" s="663" t="s">
        <v>1874</v>
      </c>
      <c r="K509" s="663" t="s">
        <v>1875</v>
      </c>
      <c r="L509" s="665">
        <v>64.170000000000044</v>
      </c>
      <c r="M509" s="665">
        <v>4</v>
      </c>
      <c r="N509" s="666">
        <v>256.68000000000018</v>
      </c>
    </row>
    <row r="510" spans="1:14" ht="14.4" customHeight="1" x14ac:dyDescent="0.3">
      <c r="A510" s="661" t="s">
        <v>563</v>
      </c>
      <c r="B510" s="662" t="s">
        <v>564</v>
      </c>
      <c r="C510" s="663" t="s">
        <v>580</v>
      </c>
      <c r="D510" s="664" t="s">
        <v>2676</v>
      </c>
      <c r="E510" s="663" t="s">
        <v>586</v>
      </c>
      <c r="F510" s="664" t="s">
        <v>2678</v>
      </c>
      <c r="G510" s="663" t="s">
        <v>590</v>
      </c>
      <c r="H510" s="663" t="s">
        <v>683</v>
      </c>
      <c r="I510" s="663" t="s">
        <v>684</v>
      </c>
      <c r="J510" s="663" t="s">
        <v>685</v>
      </c>
      <c r="K510" s="663" t="s">
        <v>686</v>
      </c>
      <c r="L510" s="665">
        <v>325.13103094221924</v>
      </c>
      <c r="M510" s="665">
        <v>25</v>
      </c>
      <c r="N510" s="666">
        <v>8128.2757735554815</v>
      </c>
    </row>
    <row r="511" spans="1:14" ht="14.4" customHeight="1" x14ac:dyDescent="0.3">
      <c r="A511" s="661" t="s">
        <v>563</v>
      </c>
      <c r="B511" s="662" t="s">
        <v>564</v>
      </c>
      <c r="C511" s="663" t="s">
        <v>580</v>
      </c>
      <c r="D511" s="664" t="s">
        <v>2676</v>
      </c>
      <c r="E511" s="663" t="s">
        <v>586</v>
      </c>
      <c r="F511" s="664" t="s">
        <v>2678</v>
      </c>
      <c r="G511" s="663" t="s">
        <v>590</v>
      </c>
      <c r="H511" s="663" t="s">
        <v>1876</v>
      </c>
      <c r="I511" s="663" t="s">
        <v>1877</v>
      </c>
      <c r="J511" s="663" t="s">
        <v>1878</v>
      </c>
      <c r="K511" s="663" t="s">
        <v>1879</v>
      </c>
      <c r="L511" s="665">
        <v>316.63066666666668</v>
      </c>
      <c r="M511" s="665">
        <v>1</v>
      </c>
      <c r="N511" s="666">
        <v>316.63066666666668</v>
      </c>
    </row>
    <row r="512" spans="1:14" ht="14.4" customHeight="1" x14ac:dyDescent="0.3">
      <c r="A512" s="661" t="s">
        <v>563</v>
      </c>
      <c r="B512" s="662" t="s">
        <v>564</v>
      </c>
      <c r="C512" s="663" t="s">
        <v>580</v>
      </c>
      <c r="D512" s="664" t="s">
        <v>2676</v>
      </c>
      <c r="E512" s="663" t="s">
        <v>586</v>
      </c>
      <c r="F512" s="664" t="s">
        <v>2678</v>
      </c>
      <c r="G512" s="663" t="s">
        <v>590</v>
      </c>
      <c r="H512" s="663" t="s">
        <v>1880</v>
      </c>
      <c r="I512" s="663" t="s">
        <v>1881</v>
      </c>
      <c r="J512" s="663" t="s">
        <v>1882</v>
      </c>
      <c r="K512" s="663" t="s">
        <v>1883</v>
      </c>
      <c r="L512" s="665">
        <v>83.440178771226329</v>
      </c>
      <c r="M512" s="665">
        <v>1</v>
      </c>
      <c r="N512" s="666">
        <v>83.440178771226329</v>
      </c>
    </row>
    <row r="513" spans="1:14" ht="14.4" customHeight="1" x14ac:dyDescent="0.3">
      <c r="A513" s="661" t="s">
        <v>563</v>
      </c>
      <c r="B513" s="662" t="s">
        <v>564</v>
      </c>
      <c r="C513" s="663" t="s">
        <v>580</v>
      </c>
      <c r="D513" s="664" t="s">
        <v>2676</v>
      </c>
      <c r="E513" s="663" t="s">
        <v>586</v>
      </c>
      <c r="F513" s="664" t="s">
        <v>2678</v>
      </c>
      <c r="G513" s="663" t="s">
        <v>590</v>
      </c>
      <c r="H513" s="663" t="s">
        <v>691</v>
      </c>
      <c r="I513" s="663" t="s">
        <v>692</v>
      </c>
      <c r="J513" s="663" t="s">
        <v>650</v>
      </c>
      <c r="K513" s="663" t="s">
        <v>693</v>
      </c>
      <c r="L513" s="665">
        <v>32.283263936299612</v>
      </c>
      <c r="M513" s="665">
        <v>46</v>
      </c>
      <c r="N513" s="666">
        <v>1485.0301410697821</v>
      </c>
    </row>
    <row r="514" spans="1:14" ht="14.4" customHeight="1" x14ac:dyDescent="0.3">
      <c r="A514" s="661" t="s">
        <v>563</v>
      </c>
      <c r="B514" s="662" t="s">
        <v>564</v>
      </c>
      <c r="C514" s="663" t="s">
        <v>580</v>
      </c>
      <c r="D514" s="664" t="s">
        <v>2676</v>
      </c>
      <c r="E514" s="663" t="s">
        <v>586</v>
      </c>
      <c r="F514" s="664" t="s">
        <v>2678</v>
      </c>
      <c r="G514" s="663" t="s">
        <v>590</v>
      </c>
      <c r="H514" s="663" t="s">
        <v>1884</v>
      </c>
      <c r="I514" s="663" t="s">
        <v>1885</v>
      </c>
      <c r="J514" s="663" t="s">
        <v>1886</v>
      </c>
      <c r="K514" s="663" t="s">
        <v>1887</v>
      </c>
      <c r="L514" s="665">
        <v>155.93999999999997</v>
      </c>
      <c r="M514" s="665">
        <v>1</v>
      </c>
      <c r="N514" s="666">
        <v>155.93999999999997</v>
      </c>
    </row>
    <row r="515" spans="1:14" ht="14.4" customHeight="1" x14ac:dyDescent="0.3">
      <c r="A515" s="661" t="s">
        <v>563</v>
      </c>
      <c r="B515" s="662" t="s">
        <v>564</v>
      </c>
      <c r="C515" s="663" t="s">
        <v>580</v>
      </c>
      <c r="D515" s="664" t="s">
        <v>2676</v>
      </c>
      <c r="E515" s="663" t="s">
        <v>586</v>
      </c>
      <c r="F515" s="664" t="s">
        <v>2678</v>
      </c>
      <c r="G515" s="663" t="s">
        <v>590</v>
      </c>
      <c r="H515" s="663" t="s">
        <v>1791</v>
      </c>
      <c r="I515" s="663" t="s">
        <v>1792</v>
      </c>
      <c r="J515" s="663" t="s">
        <v>1793</v>
      </c>
      <c r="K515" s="663" t="s">
        <v>1435</v>
      </c>
      <c r="L515" s="665">
        <v>73.78333333333336</v>
      </c>
      <c r="M515" s="665">
        <v>3</v>
      </c>
      <c r="N515" s="666">
        <v>221.35000000000008</v>
      </c>
    </row>
    <row r="516" spans="1:14" ht="14.4" customHeight="1" x14ac:dyDescent="0.3">
      <c r="A516" s="661" t="s">
        <v>563</v>
      </c>
      <c r="B516" s="662" t="s">
        <v>564</v>
      </c>
      <c r="C516" s="663" t="s">
        <v>580</v>
      </c>
      <c r="D516" s="664" t="s">
        <v>2676</v>
      </c>
      <c r="E516" s="663" t="s">
        <v>586</v>
      </c>
      <c r="F516" s="664" t="s">
        <v>2678</v>
      </c>
      <c r="G516" s="663" t="s">
        <v>590</v>
      </c>
      <c r="H516" s="663" t="s">
        <v>1311</v>
      </c>
      <c r="I516" s="663" t="s">
        <v>1312</v>
      </c>
      <c r="J516" s="663" t="s">
        <v>1313</v>
      </c>
      <c r="K516" s="663" t="s">
        <v>1314</v>
      </c>
      <c r="L516" s="665">
        <v>117.41</v>
      </c>
      <c r="M516" s="665">
        <v>4</v>
      </c>
      <c r="N516" s="666">
        <v>469.64</v>
      </c>
    </row>
    <row r="517" spans="1:14" ht="14.4" customHeight="1" x14ac:dyDescent="0.3">
      <c r="A517" s="661" t="s">
        <v>563</v>
      </c>
      <c r="B517" s="662" t="s">
        <v>564</v>
      </c>
      <c r="C517" s="663" t="s">
        <v>580</v>
      </c>
      <c r="D517" s="664" t="s">
        <v>2676</v>
      </c>
      <c r="E517" s="663" t="s">
        <v>586</v>
      </c>
      <c r="F517" s="664" t="s">
        <v>2678</v>
      </c>
      <c r="G517" s="663" t="s">
        <v>590</v>
      </c>
      <c r="H517" s="663" t="s">
        <v>1888</v>
      </c>
      <c r="I517" s="663" t="s">
        <v>1888</v>
      </c>
      <c r="J517" s="663" t="s">
        <v>1889</v>
      </c>
      <c r="K517" s="663" t="s">
        <v>1108</v>
      </c>
      <c r="L517" s="665">
        <v>98.758989332079096</v>
      </c>
      <c r="M517" s="665">
        <v>1</v>
      </c>
      <c r="N517" s="666">
        <v>98.758989332079096</v>
      </c>
    </row>
    <row r="518" spans="1:14" ht="14.4" customHeight="1" x14ac:dyDescent="0.3">
      <c r="A518" s="661" t="s">
        <v>563</v>
      </c>
      <c r="B518" s="662" t="s">
        <v>564</v>
      </c>
      <c r="C518" s="663" t="s">
        <v>580</v>
      </c>
      <c r="D518" s="664" t="s">
        <v>2676</v>
      </c>
      <c r="E518" s="663" t="s">
        <v>586</v>
      </c>
      <c r="F518" s="664" t="s">
        <v>2678</v>
      </c>
      <c r="G518" s="663" t="s">
        <v>590</v>
      </c>
      <c r="H518" s="663" t="s">
        <v>1890</v>
      </c>
      <c r="I518" s="663" t="s">
        <v>1891</v>
      </c>
      <c r="J518" s="663" t="s">
        <v>1892</v>
      </c>
      <c r="K518" s="663" t="s">
        <v>1689</v>
      </c>
      <c r="L518" s="665">
        <v>72.179261340517101</v>
      </c>
      <c r="M518" s="665">
        <v>1</v>
      </c>
      <c r="N518" s="666">
        <v>72.179261340517101</v>
      </c>
    </row>
    <row r="519" spans="1:14" ht="14.4" customHeight="1" x14ac:dyDescent="0.3">
      <c r="A519" s="661" t="s">
        <v>563</v>
      </c>
      <c r="B519" s="662" t="s">
        <v>564</v>
      </c>
      <c r="C519" s="663" t="s">
        <v>580</v>
      </c>
      <c r="D519" s="664" t="s">
        <v>2676</v>
      </c>
      <c r="E519" s="663" t="s">
        <v>586</v>
      </c>
      <c r="F519" s="664" t="s">
        <v>2678</v>
      </c>
      <c r="G519" s="663" t="s">
        <v>590</v>
      </c>
      <c r="H519" s="663" t="s">
        <v>1315</v>
      </c>
      <c r="I519" s="663" t="s">
        <v>1316</v>
      </c>
      <c r="J519" s="663" t="s">
        <v>1317</v>
      </c>
      <c r="K519" s="663" t="s">
        <v>1318</v>
      </c>
      <c r="L519" s="665">
        <v>103.68971421439085</v>
      </c>
      <c r="M519" s="665">
        <v>1</v>
      </c>
      <c r="N519" s="666">
        <v>103.68971421439085</v>
      </c>
    </row>
    <row r="520" spans="1:14" ht="14.4" customHeight="1" x14ac:dyDescent="0.3">
      <c r="A520" s="661" t="s">
        <v>563</v>
      </c>
      <c r="B520" s="662" t="s">
        <v>564</v>
      </c>
      <c r="C520" s="663" t="s">
        <v>580</v>
      </c>
      <c r="D520" s="664" t="s">
        <v>2676</v>
      </c>
      <c r="E520" s="663" t="s">
        <v>586</v>
      </c>
      <c r="F520" s="664" t="s">
        <v>2678</v>
      </c>
      <c r="G520" s="663" t="s">
        <v>590</v>
      </c>
      <c r="H520" s="663" t="s">
        <v>1319</v>
      </c>
      <c r="I520" s="663" t="s">
        <v>1320</v>
      </c>
      <c r="J520" s="663" t="s">
        <v>1321</v>
      </c>
      <c r="K520" s="663" t="s">
        <v>1322</v>
      </c>
      <c r="L520" s="665">
        <v>124.20003938506012</v>
      </c>
      <c r="M520" s="665">
        <v>3</v>
      </c>
      <c r="N520" s="666">
        <v>372.60011815518038</v>
      </c>
    </row>
    <row r="521" spans="1:14" ht="14.4" customHeight="1" x14ac:dyDescent="0.3">
      <c r="A521" s="661" t="s">
        <v>563</v>
      </c>
      <c r="B521" s="662" t="s">
        <v>564</v>
      </c>
      <c r="C521" s="663" t="s">
        <v>580</v>
      </c>
      <c r="D521" s="664" t="s">
        <v>2676</v>
      </c>
      <c r="E521" s="663" t="s">
        <v>586</v>
      </c>
      <c r="F521" s="664" t="s">
        <v>2678</v>
      </c>
      <c r="G521" s="663" t="s">
        <v>590</v>
      </c>
      <c r="H521" s="663" t="s">
        <v>1323</v>
      </c>
      <c r="I521" s="663" t="s">
        <v>1324</v>
      </c>
      <c r="J521" s="663" t="s">
        <v>1325</v>
      </c>
      <c r="K521" s="663" t="s">
        <v>1326</v>
      </c>
      <c r="L521" s="665">
        <v>21.330000000000009</v>
      </c>
      <c r="M521" s="665">
        <v>1</v>
      </c>
      <c r="N521" s="666">
        <v>21.330000000000009</v>
      </c>
    </row>
    <row r="522" spans="1:14" ht="14.4" customHeight="1" x14ac:dyDescent="0.3">
      <c r="A522" s="661" t="s">
        <v>563</v>
      </c>
      <c r="B522" s="662" t="s">
        <v>564</v>
      </c>
      <c r="C522" s="663" t="s">
        <v>580</v>
      </c>
      <c r="D522" s="664" t="s">
        <v>2676</v>
      </c>
      <c r="E522" s="663" t="s">
        <v>586</v>
      </c>
      <c r="F522" s="664" t="s">
        <v>2678</v>
      </c>
      <c r="G522" s="663" t="s">
        <v>590</v>
      </c>
      <c r="H522" s="663" t="s">
        <v>1893</v>
      </c>
      <c r="I522" s="663" t="s">
        <v>1894</v>
      </c>
      <c r="J522" s="663" t="s">
        <v>1895</v>
      </c>
      <c r="K522" s="663" t="s">
        <v>1896</v>
      </c>
      <c r="L522" s="665">
        <v>359.68018961751943</v>
      </c>
      <c r="M522" s="665">
        <v>32</v>
      </c>
      <c r="N522" s="666">
        <v>11509.766067760622</v>
      </c>
    </row>
    <row r="523" spans="1:14" ht="14.4" customHeight="1" x14ac:dyDescent="0.3">
      <c r="A523" s="661" t="s">
        <v>563</v>
      </c>
      <c r="B523" s="662" t="s">
        <v>564</v>
      </c>
      <c r="C523" s="663" t="s">
        <v>580</v>
      </c>
      <c r="D523" s="664" t="s">
        <v>2676</v>
      </c>
      <c r="E523" s="663" t="s">
        <v>586</v>
      </c>
      <c r="F523" s="664" t="s">
        <v>2678</v>
      </c>
      <c r="G523" s="663" t="s">
        <v>590</v>
      </c>
      <c r="H523" s="663" t="s">
        <v>710</v>
      </c>
      <c r="I523" s="663" t="s">
        <v>711</v>
      </c>
      <c r="J523" s="663" t="s">
        <v>712</v>
      </c>
      <c r="K523" s="663" t="s">
        <v>713</v>
      </c>
      <c r="L523" s="665">
        <v>64.006848635918544</v>
      </c>
      <c r="M523" s="665">
        <v>87</v>
      </c>
      <c r="N523" s="666">
        <v>5568.5958313249139</v>
      </c>
    </row>
    <row r="524" spans="1:14" ht="14.4" customHeight="1" x14ac:dyDescent="0.3">
      <c r="A524" s="661" t="s">
        <v>563</v>
      </c>
      <c r="B524" s="662" t="s">
        <v>564</v>
      </c>
      <c r="C524" s="663" t="s">
        <v>580</v>
      </c>
      <c r="D524" s="664" t="s">
        <v>2676</v>
      </c>
      <c r="E524" s="663" t="s">
        <v>586</v>
      </c>
      <c r="F524" s="664" t="s">
        <v>2678</v>
      </c>
      <c r="G524" s="663" t="s">
        <v>590</v>
      </c>
      <c r="H524" s="663" t="s">
        <v>1897</v>
      </c>
      <c r="I524" s="663" t="s">
        <v>1897</v>
      </c>
      <c r="J524" s="663" t="s">
        <v>1898</v>
      </c>
      <c r="K524" s="663" t="s">
        <v>1119</v>
      </c>
      <c r="L524" s="665">
        <v>147.71745245126607</v>
      </c>
      <c r="M524" s="665">
        <v>4</v>
      </c>
      <c r="N524" s="666">
        <v>590.86980980506428</v>
      </c>
    </row>
    <row r="525" spans="1:14" ht="14.4" customHeight="1" x14ac:dyDescent="0.3">
      <c r="A525" s="661" t="s">
        <v>563</v>
      </c>
      <c r="B525" s="662" t="s">
        <v>564</v>
      </c>
      <c r="C525" s="663" t="s">
        <v>580</v>
      </c>
      <c r="D525" s="664" t="s">
        <v>2676</v>
      </c>
      <c r="E525" s="663" t="s">
        <v>586</v>
      </c>
      <c r="F525" s="664" t="s">
        <v>2678</v>
      </c>
      <c r="G525" s="663" t="s">
        <v>590</v>
      </c>
      <c r="H525" s="663" t="s">
        <v>1327</v>
      </c>
      <c r="I525" s="663" t="s">
        <v>1328</v>
      </c>
      <c r="J525" s="663" t="s">
        <v>1329</v>
      </c>
      <c r="K525" s="663" t="s">
        <v>1079</v>
      </c>
      <c r="L525" s="665">
        <v>128.78005713183796</v>
      </c>
      <c r="M525" s="665">
        <v>1</v>
      </c>
      <c r="N525" s="666">
        <v>128.78005713183796</v>
      </c>
    </row>
    <row r="526" spans="1:14" ht="14.4" customHeight="1" x14ac:dyDescent="0.3">
      <c r="A526" s="661" t="s">
        <v>563</v>
      </c>
      <c r="B526" s="662" t="s">
        <v>564</v>
      </c>
      <c r="C526" s="663" t="s">
        <v>580</v>
      </c>
      <c r="D526" s="664" t="s">
        <v>2676</v>
      </c>
      <c r="E526" s="663" t="s">
        <v>586</v>
      </c>
      <c r="F526" s="664" t="s">
        <v>2678</v>
      </c>
      <c r="G526" s="663" t="s">
        <v>590</v>
      </c>
      <c r="H526" s="663" t="s">
        <v>1899</v>
      </c>
      <c r="I526" s="663" t="s">
        <v>1900</v>
      </c>
      <c r="J526" s="663" t="s">
        <v>1901</v>
      </c>
      <c r="K526" s="663" t="s">
        <v>1902</v>
      </c>
      <c r="L526" s="665">
        <v>101.20975219329829</v>
      </c>
      <c r="M526" s="665">
        <v>1</v>
      </c>
      <c r="N526" s="666">
        <v>101.20975219329829</v>
      </c>
    </row>
    <row r="527" spans="1:14" ht="14.4" customHeight="1" x14ac:dyDescent="0.3">
      <c r="A527" s="661" t="s">
        <v>563</v>
      </c>
      <c r="B527" s="662" t="s">
        <v>564</v>
      </c>
      <c r="C527" s="663" t="s">
        <v>580</v>
      </c>
      <c r="D527" s="664" t="s">
        <v>2676</v>
      </c>
      <c r="E527" s="663" t="s">
        <v>586</v>
      </c>
      <c r="F527" s="664" t="s">
        <v>2678</v>
      </c>
      <c r="G527" s="663" t="s">
        <v>590</v>
      </c>
      <c r="H527" s="663" t="s">
        <v>1903</v>
      </c>
      <c r="I527" s="663" t="s">
        <v>1904</v>
      </c>
      <c r="J527" s="663" t="s">
        <v>1905</v>
      </c>
      <c r="K527" s="663" t="s">
        <v>1906</v>
      </c>
      <c r="L527" s="665">
        <v>70.52978898621835</v>
      </c>
      <c r="M527" s="665">
        <v>1</v>
      </c>
      <c r="N527" s="666">
        <v>70.52978898621835</v>
      </c>
    </row>
    <row r="528" spans="1:14" ht="14.4" customHeight="1" x14ac:dyDescent="0.3">
      <c r="A528" s="661" t="s">
        <v>563</v>
      </c>
      <c r="B528" s="662" t="s">
        <v>564</v>
      </c>
      <c r="C528" s="663" t="s">
        <v>580</v>
      </c>
      <c r="D528" s="664" t="s">
        <v>2676</v>
      </c>
      <c r="E528" s="663" t="s">
        <v>586</v>
      </c>
      <c r="F528" s="664" t="s">
        <v>2678</v>
      </c>
      <c r="G528" s="663" t="s">
        <v>590</v>
      </c>
      <c r="H528" s="663" t="s">
        <v>1330</v>
      </c>
      <c r="I528" s="663" t="s">
        <v>1331</v>
      </c>
      <c r="J528" s="663" t="s">
        <v>1332</v>
      </c>
      <c r="K528" s="663" t="s">
        <v>1333</v>
      </c>
      <c r="L528" s="665">
        <v>119.17500000000003</v>
      </c>
      <c r="M528" s="665">
        <v>2</v>
      </c>
      <c r="N528" s="666">
        <v>238.35000000000005</v>
      </c>
    </row>
    <row r="529" spans="1:14" ht="14.4" customHeight="1" x14ac:dyDescent="0.3">
      <c r="A529" s="661" t="s">
        <v>563</v>
      </c>
      <c r="B529" s="662" t="s">
        <v>564</v>
      </c>
      <c r="C529" s="663" t="s">
        <v>580</v>
      </c>
      <c r="D529" s="664" t="s">
        <v>2676</v>
      </c>
      <c r="E529" s="663" t="s">
        <v>586</v>
      </c>
      <c r="F529" s="664" t="s">
        <v>2678</v>
      </c>
      <c r="G529" s="663" t="s">
        <v>590</v>
      </c>
      <c r="H529" s="663" t="s">
        <v>714</v>
      </c>
      <c r="I529" s="663" t="s">
        <v>715</v>
      </c>
      <c r="J529" s="663" t="s">
        <v>716</v>
      </c>
      <c r="K529" s="663" t="s">
        <v>717</v>
      </c>
      <c r="L529" s="665">
        <v>125.31195961220206</v>
      </c>
      <c r="M529" s="665">
        <v>10</v>
      </c>
      <c r="N529" s="666">
        <v>1253.1195961220205</v>
      </c>
    </row>
    <row r="530" spans="1:14" ht="14.4" customHeight="1" x14ac:dyDescent="0.3">
      <c r="A530" s="661" t="s">
        <v>563</v>
      </c>
      <c r="B530" s="662" t="s">
        <v>564</v>
      </c>
      <c r="C530" s="663" t="s">
        <v>580</v>
      </c>
      <c r="D530" s="664" t="s">
        <v>2676</v>
      </c>
      <c r="E530" s="663" t="s">
        <v>586</v>
      </c>
      <c r="F530" s="664" t="s">
        <v>2678</v>
      </c>
      <c r="G530" s="663" t="s">
        <v>590</v>
      </c>
      <c r="H530" s="663" t="s">
        <v>1334</v>
      </c>
      <c r="I530" s="663" t="s">
        <v>1335</v>
      </c>
      <c r="J530" s="663" t="s">
        <v>716</v>
      </c>
      <c r="K530" s="663" t="s">
        <v>1336</v>
      </c>
      <c r="L530" s="665">
        <v>137.56782557950748</v>
      </c>
      <c r="M530" s="665">
        <v>5</v>
      </c>
      <c r="N530" s="666">
        <v>687.83912789753742</v>
      </c>
    </row>
    <row r="531" spans="1:14" ht="14.4" customHeight="1" x14ac:dyDescent="0.3">
      <c r="A531" s="661" t="s">
        <v>563</v>
      </c>
      <c r="B531" s="662" t="s">
        <v>564</v>
      </c>
      <c r="C531" s="663" t="s">
        <v>580</v>
      </c>
      <c r="D531" s="664" t="s">
        <v>2676</v>
      </c>
      <c r="E531" s="663" t="s">
        <v>586</v>
      </c>
      <c r="F531" s="664" t="s">
        <v>2678</v>
      </c>
      <c r="G531" s="663" t="s">
        <v>590</v>
      </c>
      <c r="H531" s="663" t="s">
        <v>718</v>
      </c>
      <c r="I531" s="663" t="s">
        <v>719</v>
      </c>
      <c r="J531" s="663" t="s">
        <v>720</v>
      </c>
      <c r="K531" s="663" t="s">
        <v>721</v>
      </c>
      <c r="L531" s="665">
        <v>67.779601155754364</v>
      </c>
      <c r="M531" s="665">
        <v>5</v>
      </c>
      <c r="N531" s="666">
        <v>338.89800577877179</v>
      </c>
    </row>
    <row r="532" spans="1:14" ht="14.4" customHeight="1" x14ac:dyDescent="0.3">
      <c r="A532" s="661" t="s">
        <v>563</v>
      </c>
      <c r="B532" s="662" t="s">
        <v>564</v>
      </c>
      <c r="C532" s="663" t="s">
        <v>580</v>
      </c>
      <c r="D532" s="664" t="s">
        <v>2676</v>
      </c>
      <c r="E532" s="663" t="s">
        <v>586</v>
      </c>
      <c r="F532" s="664" t="s">
        <v>2678</v>
      </c>
      <c r="G532" s="663" t="s">
        <v>590</v>
      </c>
      <c r="H532" s="663" t="s">
        <v>722</v>
      </c>
      <c r="I532" s="663" t="s">
        <v>723</v>
      </c>
      <c r="J532" s="663" t="s">
        <v>724</v>
      </c>
      <c r="K532" s="663" t="s">
        <v>725</v>
      </c>
      <c r="L532" s="665">
        <v>48.77</v>
      </c>
      <c r="M532" s="665">
        <v>2</v>
      </c>
      <c r="N532" s="666">
        <v>97.54</v>
      </c>
    </row>
    <row r="533" spans="1:14" ht="14.4" customHeight="1" x14ac:dyDescent="0.3">
      <c r="A533" s="661" t="s">
        <v>563</v>
      </c>
      <c r="B533" s="662" t="s">
        <v>564</v>
      </c>
      <c r="C533" s="663" t="s">
        <v>580</v>
      </c>
      <c r="D533" s="664" t="s">
        <v>2676</v>
      </c>
      <c r="E533" s="663" t="s">
        <v>586</v>
      </c>
      <c r="F533" s="664" t="s">
        <v>2678</v>
      </c>
      <c r="G533" s="663" t="s">
        <v>590</v>
      </c>
      <c r="H533" s="663" t="s">
        <v>726</v>
      </c>
      <c r="I533" s="663" t="s">
        <v>727</v>
      </c>
      <c r="J533" s="663" t="s">
        <v>728</v>
      </c>
      <c r="K533" s="663" t="s">
        <v>729</v>
      </c>
      <c r="L533" s="665">
        <v>41.066666666666656</v>
      </c>
      <c r="M533" s="665">
        <v>3</v>
      </c>
      <c r="N533" s="666">
        <v>123.19999999999997</v>
      </c>
    </row>
    <row r="534" spans="1:14" ht="14.4" customHeight="1" x14ac:dyDescent="0.3">
      <c r="A534" s="661" t="s">
        <v>563</v>
      </c>
      <c r="B534" s="662" t="s">
        <v>564</v>
      </c>
      <c r="C534" s="663" t="s">
        <v>580</v>
      </c>
      <c r="D534" s="664" t="s">
        <v>2676</v>
      </c>
      <c r="E534" s="663" t="s">
        <v>586</v>
      </c>
      <c r="F534" s="664" t="s">
        <v>2678</v>
      </c>
      <c r="G534" s="663" t="s">
        <v>590</v>
      </c>
      <c r="H534" s="663" t="s">
        <v>1341</v>
      </c>
      <c r="I534" s="663" t="s">
        <v>1342</v>
      </c>
      <c r="J534" s="663" t="s">
        <v>728</v>
      </c>
      <c r="K534" s="663" t="s">
        <v>1343</v>
      </c>
      <c r="L534" s="665">
        <v>279.81341833981037</v>
      </c>
      <c r="M534" s="665">
        <v>59</v>
      </c>
      <c r="N534" s="666">
        <v>16508.991682048811</v>
      </c>
    </row>
    <row r="535" spans="1:14" ht="14.4" customHeight="1" x14ac:dyDescent="0.3">
      <c r="A535" s="661" t="s">
        <v>563</v>
      </c>
      <c r="B535" s="662" t="s">
        <v>564</v>
      </c>
      <c r="C535" s="663" t="s">
        <v>580</v>
      </c>
      <c r="D535" s="664" t="s">
        <v>2676</v>
      </c>
      <c r="E535" s="663" t="s">
        <v>586</v>
      </c>
      <c r="F535" s="664" t="s">
        <v>2678</v>
      </c>
      <c r="G535" s="663" t="s">
        <v>590</v>
      </c>
      <c r="H535" s="663" t="s">
        <v>1907</v>
      </c>
      <c r="I535" s="663" t="s">
        <v>1908</v>
      </c>
      <c r="J535" s="663" t="s">
        <v>1909</v>
      </c>
      <c r="K535" s="663" t="s">
        <v>1910</v>
      </c>
      <c r="L535" s="665">
        <v>375.92254067067626</v>
      </c>
      <c r="M535" s="665">
        <v>18</v>
      </c>
      <c r="N535" s="666">
        <v>6766.6057320721729</v>
      </c>
    </row>
    <row r="536" spans="1:14" ht="14.4" customHeight="1" x14ac:dyDescent="0.3">
      <c r="A536" s="661" t="s">
        <v>563</v>
      </c>
      <c r="B536" s="662" t="s">
        <v>564</v>
      </c>
      <c r="C536" s="663" t="s">
        <v>580</v>
      </c>
      <c r="D536" s="664" t="s">
        <v>2676</v>
      </c>
      <c r="E536" s="663" t="s">
        <v>586</v>
      </c>
      <c r="F536" s="664" t="s">
        <v>2678</v>
      </c>
      <c r="G536" s="663" t="s">
        <v>590</v>
      </c>
      <c r="H536" s="663" t="s">
        <v>1351</v>
      </c>
      <c r="I536" s="663" t="s">
        <v>1352</v>
      </c>
      <c r="J536" s="663" t="s">
        <v>1353</v>
      </c>
      <c r="K536" s="663" t="s">
        <v>1354</v>
      </c>
      <c r="L536" s="665">
        <v>159.83999999999997</v>
      </c>
      <c r="M536" s="665">
        <v>1</v>
      </c>
      <c r="N536" s="666">
        <v>159.83999999999997</v>
      </c>
    </row>
    <row r="537" spans="1:14" ht="14.4" customHeight="1" x14ac:dyDescent="0.3">
      <c r="A537" s="661" t="s">
        <v>563</v>
      </c>
      <c r="B537" s="662" t="s">
        <v>564</v>
      </c>
      <c r="C537" s="663" t="s">
        <v>580</v>
      </c>
      <c r="D537" s="664" t="s">
        <v>2676</v>
      </c>
      <c r="E537" s="663" t="s">
        <v>586</v>
      </c>
      <c r="F537" s="664" t="s">
        <v>2678</v>
      </c>
      <c r="G537" s="663" t="s">
        <v>590</v>
      </c>
      <c r="H537" s="663" t="s">
        <v>738</v>
      </c>
      <c r="I537" s="663" t="s">
        <v>739</v>
      </c>
      <c r="J537" s="663" t="s">
        <v>740</v>
      </c>
      <c r="K537" s="663" t="s">
        <v>741</v>
      </c>
      <c r="L537" s="665">
        <v>54.529999999999987</v>
      </c>
      <c r="M537" s="665">
        <v>1</v>
      </c>
      <c r="N537" s="666">
        <v>54.529999999999987</v>
      </c>
    </row>
    <row r="538" spans="1:14" ht="14.4" customHeight="1" x14ac:dyDescent="0.3">
      <c r="A538" s="661" t="s">
        <v>563</v>
      </c>
      <c r="B538" s="662" t="s">
        <v>564</v>
      </c>
      <c r="C538" s="663" t="s">
        <v>580</v>
      </c>
      <c r="D538" s="664" t="s">
        <v>2676</v>
      </c>
      <c r="E538" s="663" t="s">
        <v>586</v>
      </c>
      <c r="F538" s="664" t="s">
        <v>2678</v>
      </c>
      <c r="G538" s="663" t="s">
        <v>590</v>
      </c>
      <c r="H538" s="663" t="s">
        <v>1911</v>
      </c>
      <c r="I538" s="663" t="s">
        <v>1912</v>
      </c>
      <c r="J538" s="663" t="s">
        <v>1913</v>
      </c>
      <c r="K538" s="663" t="s">
        <v>1914</v>
      </c>
      <c r="L538" s="665">
        <v>219.91317280826561</v>
      </c>
      <c r="M538" s="665">
        <v>7</v>
      </c>
      <c r="N538" s="666">
        <v>1539.3922096578592</v>
      </c>
    </row>
    <row r="539" spans="1:14" ht="14.4" customHeight="1" x14ac:dyDescent="0.3">
      <c r="A539" s="661" t="s">
        <v>563</v>
      </c>
      <c r="B539" s="662" t="s">
        <v>564</v>
      </c>
      <c r="C539" s="663" t="s">
        <v>580</v>
      </c>
      <c r="D539" s="664" t="s">
        <v>2676</v>
      </c>
      <c r="E539" s="663" t="s">
        <v>586</v>
      </c>
      <c r="F539" s="664" t="s">
        <v>2678</v>
      </c>
      <c r="G539" s="663" t="s">
        <v>590</v>
      </c>
      <c r="H539" s="663" t="s">
        <v>1915</v>
      </c>
      <c r="I539" s="663" t="s">
        <v>215</v>
      </c>
      <c r="J539" s="663" t="s">
        <v>1916</v>
      </c>
      <c r="K539" s="663"/>
      <c r="L539" s="665">
        <v>651.07955050028829</v>
      </c>
      <c r="M539" s="665">
        <v>15</v>
      </c>
      <c r="N539" s="666">
        <v>9766.1932575043247</v>
      </c>
    </row>
    <row r="540" spans="1:14" ht="14.4" customHeight="1" x14ac:dyDescent="0.3">
      <c r="A540" s="661" t="s">
        <v>563</v>
      </c>
      <c r="B540" s="662" t="s">
        <v>564</v>
      </c>
      <c r="C540" s="663" t="s">
        <v>580</v>
      </c>
      <c r="D540" s="664" t="s">
        <v>2676</v>
      </c>
      <c r="E540" s="663" t="s">
        <v>586</v>
      </c>
      <c r="F540" s="664" t="s">
        <v>2678</v>
      </c>
      <c r="G540" s="663" t="s">
        <v>590</v>
      </c>
      <c r="H540" s="663" t="s">
        <v>1917</v>
      </c>
      <c r="I540" s="663" t="s">
        <v>1918</v>
      </c>
      <c r="J540" s="663" t="s">
        <v>1919</v>
      </c>
      <c r="K540" s="663" t="s">
        <v>1920</v>
      </c>
      <c r="L540" s="665">
        <v>148.53628003072987</v>
      </c>
      <c r="M540" s="665">
        <v>26</v>
      </c>
      <c r="N540" s="666">
        <v>3861.943280798977</v>
      </c>
    </row>
    <row r="541" spans="1:14" ht="14.4" customHeight="1" x14ac:dyDescent="0.3">
      <c r="A541" s="661" t="s">
        <v>563</v>
      </c>
      <c r="B541" s="662" t="s">
        <v>564</v>
      </c>
      <c r="C541" s="663" t="s">
        <v>580</v>
      </c>
      <c r="D541" s="664" t="s">
        <v>2676</v>
      </c>
      <c r="E541" s="663" t="s">
        <v>586</v>
      </c>
      <c r="F541" s="664" t="s">
        <v>2678</v>
      </c>
      <c r="G541" s="663" t="s">
        <v>590</v>
      </c>
      <c r="H541" s="663" t="s">
        <v>1921</v>
      </c>
      <c r="I541" s="663" t="s">
        <v>215</v>
      </c>
      <c r="J541" s="663" t="s">
        <v>1922</v>
      </c>
      <c r="K541" s="663"/>
      <c r="L541" s="665">
        <v>37.86961572324681</v>
      </c>
      <c r="M541" s="665">
        <v>29</v>
      </c>
      <c r="N541" s="666">
        <v>1098.2188559741576</v>
      </c>
    </row>
    <row r="542" spans="1:14" ht="14.4" customHeight="1" x14ac:dyDescent="0.3">
      <c r="A542" s="661" t="s">
        <v>563</v>
      </c>
      <c r="B542" s="662" t="s">
        <v>564</v>
      </c>
      <c r="C542" s="663" t="s">
        <v>580</v>
      </c>
      <c r="D542" s="664" t="s">
        <v>2676</v>
      </c>
      <c r="E542" s="663" t="s">
        <v>586</v>
      </c>
      <c r="F542" s="664" t="s">
        <v>2678</v>
      </c>
      <c r="G542" s="663" t="s">
        <v>590</v>
      </c>
      <c r="H542" s="663" t="s">
        <v>1923</v>
      </c>
      <c r="I542" s="663" t="s">
        <v>215</v>
      </c>
      <c r="J542" s="663" t="s">
        <v>1924</v>
      </c>
      <c r="K542" s="663"/>
      <c r="L542" s="665">
        <v>68.139999999999986</v>
      </c>
      <c r="M542" s="665">
        <v>2</v>
      </c>
      <c r="N542" s="666">
        <v>136.27999999999997</v>
      </c>
    </row>
    <row r="543" spans="1:14" ht="14.4" customHeight="1" x14ac:dyDescent="0.3">
      <c r="A543" s="661" t="s">
        <v>563</v>
      </c>
      <c r="B543" s="662" t="s">
        <v>564</v>
      </c>
      <c r="C543" s="663" t="s">
        <v>580</v>
      </c>
      <c r="D543" s="664" t="s">
        <v>2676</v>
      </c>
      <c r="E543" s="663" t="s">
        <v>586</v>
      </c>
      <c r="F543" s="664" t="s">
        <v>2678</v>
      </c>
      <c r="G543" s="663" t="s">
        <v>590</v>
      </c>
      <c r="H543" s="663" t="s">
        <v>1925</v>
      </c>
      <c r="I543" s="663" t="s">
        <v>215</v>
      </c>
      <c r="J543" s="663" t="s">
        <v>1926</v>
      </c>
      <c r="K543" s="663"/>
      <c r="L543" s="665">
        <v>36.274723477891996</v>
      </c>
      <c r="M543" s="665">
        <v>19</v>
      </c>
      <c r="N543" s="666">
        <v>689.21974607994798</v>
      </c>
    </row>
    <row r="544" spans="1:14" ht="14.4" customHeight="1" x14ac:dyDescent="0.3">
      <c r="A544" s="661" t="s">
        <v>563</v>
      </c>
      <c r="B544" s="662" t="s">
        <v>564</v>
      </c>
      <c r="C544" s="663" t="s">
        <v>580</v>
      </c>
      <c r="D544" s="664" t="s">
        <v>2676</v>
      </c>
      <c r="E544" s="663" t="s">
        <v>586</v>
      </c>
      <c r="F544" s="664" t="s">
        <v>2678</v>
      </c>
      <c r="G544" s="663" t="s">
        <v>590</v>
      </c>
      <c r="H544" s="663" t="s">
        <v>1361</v>
      </c>
      <c r="I544" s="663" t="s">
        <v>215</v>
      </c>
      <c r="J544" s="663" t="s">
        <v>1362</v>
      </c>
      <c r="K544" s="663"/>
      <c r="L544" s="665">
        <v>36.358072014379395</v>
      </c>
      <c r="M544" s="665">
        <v>37</v>
      </c>
      <c r="N544" s="666">
        <v>1345.2486645320375</v>
      </c>
    </row>
    <row r="545" spans="1:14" ht="14.4" customHeight="1" x14ac:dyDescent="0.3">
      <c r="A545" s="661" t="s">
        <v>563</v>
      </c>
      <c r="B545" s="662" t="s">
        <v>564</v>
      </c>
      <c r="C545" s="663" t="s">
        <v>580</v>
      </c>
      <c r="D545" s="664" t="s">
        <v>2676</v>
      </c>
      <c r="E545" s="663" t="s">
        <v>586</v>
      </c>
      <c r="F545" s="664" t="s">
        <v>2678</v>
      </c>
      <c r="G545" s="663" t="s">
        <v>590</v>
      </c>
      <c r="H545" s="663" t="s">
        <v>744</v>
      </c>
      <c r="I545" s="663" t="s">
        <v>215</v>
      </c>
      <c r="J545" s="663" t="s">
        <v>745</v>
      </c>
      <c r="K545" s="663"/>
      <c r="L545" s="665">
        <v>147.49986719828908</v>
      </c>
      <c r="M545" s="665">
        <v>2</v>
      </c>
      <c r="N545" s="666">
        <v>294.99973439657816</v>
      </c>
    </row>
    <row r="546" spans="1:14" ht="14.4" customHeight="1" x14ac:dyDescent="0.3">
      <c r="A546" s="661" t="s">
        <v>563</v>
      </c>
      <c r="B546" s="662" t="s">
        <v>564</v>
      </c>
      <c r="C546" s="663" t="s">
        <v>580</v>
      </c>
      <c r="D546" s="664" t="s">
        <v>2676</v>
      </c>
      <c r="E546" s="663" t="s">
        <v>586</v>
      </c>
      <c r="F546" s="664" t="s">
        <v>2678</v>
      </c>
      <c r="G546" s="663" t="s">
        <v>590</v>
      </c>
      <c r="H546" s="663" t="s">
        <v>746</v>
      </c>
      <c r="I546" s="663" t="s">
        <v>215</v>
      </c>
      <c r="J546" s="663" t="s">
        <v>747</v>
      </c>
      <c r="K546" s="663"/>
      <c r="L546" s="665">
        <v>97.761746982020199</v>
      </c>
      <c r="M546" s="665">
        <v>171</v>
      </c>
      <c r="N546" s="666">
        <v>16717.258733925453</v>
      </c>
    </row>
    <row r="547" spans="1:14" ht="14.4" customHeight="1" x14ac:dyDescent="0.3">
      <c r="A547" s="661" t="s">
        <v>563</v>
      </c>
      <c r="B547" s="662" t="s">
        <v>564</v>
      </c>
      <c r="C547" s="663" t="s">
        <v>580</v>
      </c>
      <c r="D547" s="664" t="s">
        <v>2676</v>
      </c>
      <c r="E547" s="663" t="s">
        <v>586</v>
      </c>
      <c r="F547" s="664" t="s">
        <v>2678</v>
      </c>
      <c r="G547" s="663" t="s">
        <v>590</v>
      </c>
      <c r="H547" s="663" t="s">
        <v>1363</v>
      </c>
      <c r="I547" s="663" t="s">
        <v>1364</v>
      </c>
      <c r="J547" s="663" t="s">
        <v>1357</v>
      </c>
      <c r="K547" s="663" t="s">
        <v>1365</v>
      </c>
      <c r="L547" s="665">
        <v>58.192791110971498</v>
      </c>
      <c r="M547" s="665">
        <v>7</v>
      </c>
      <c r="N547" s="666">
        <v>407.3495377768005</v>
      </c>
    </row>
    <row r="548" spans="1:14" ht="14.4" customHeight="1" x14ac:dyDescent="0.3">
      <c r="A548" s="661" t="s">
        <v>563</v>
      </c>
      <c r="B548" s="662" t="s">
        <v>564</v>
      </c>
      <c r="C548" s="663" t="s">
        <v>580</v>
      </c>
      <c r="D548" s="664" t="s">
        <v>2676</v>
      </c>
      <c r="E548" s="663" t="s">
        <v>586</v>
      </c>
      <c r="F548" s="664" t="s">
        <v>2678</v>
      </c>
      <c r="G548" s="663" t="s">
        <v>590</v>
      </c>
      <c r="H548" s="663" t="s">
        <v>752</v>
      </c>
      <c r="I548" s="663" t="s">
        <v>753</v>
      </c>
      <c r="J548" s="663" t="s">
        <v>754</v>
      </c>
      <c r="K548" s="663" t="s">
        <v>755</v>
      </c>
      <c r="L548" s="665">
        <v>63.053812950761461</v>
      </c>
      <c r="M548" s="665">
        <v>5</v>
      </c>
      <c r="N548" s="666">
        <v>315.2690647538073</v>
      </c>
    </row>
    <row r="549" spans="1:14" ht="14.4" customHeight="1" x14ac:dyDescent="0.3">
      <c r="A549" s="661" t="s">
        <v>563</v>
      </c>
      <c r="B549" s="662" t="s">
        <v>564</v>
      </c>
      <c r="C549" s="663" t="s">
        <v>580</v>
      </c>
      <c r="D549" s="664" t="s">
        <v>2676</v>
      </c>
      <c r="E549" s="663" t="s">
        <v>586</v>
      </c>
      <c r="F549" s="664" t="s">
        <v>2678</v>
      </c>
      <c r="G549" s="663" t="s">
        <v>590</v>
      </c>
      <c r="H549" s="663" t="s">
        <v>1927</v>
      </c>
      <c r="I549" s="663" t="s">
        <v>1928</v>
      </c>
      <c r="J549" s="663" t="s">
        <v>1329</v>
      </c>
      <c r="K549" s="663" t="s">
        <v>1929</v>
      </c>
      <c r="L549" s="665">
        <v>366.61</v>
      </c>
      <c r="M549" s="665">
        <v>1</v>
      </c>
      <c r="N549" s="666">
        <v>366.61</v>
      </c>
    </row>
    <row r="550" spans="1:14" ht="14.4" customHeight="1" x14ac:dyDescent="0.3">
      <c r="A550" s="661" t="s">
        <v>563</v>
      </c>
      <c r="B550" s="662" t="s">
        <v>564</v>
      </c>
      <c r="C550" s="663" t="s">
        <v>580</v>
      </c>
      <c r="D550" s="664" t="s">
        <v>2676</v>
      </c>
      <c r="E550" s="663" t="s">
        <v>586</v>
      </c>
      <c r="F550" s="664" t="s">
        <v>2678</v>
      </c>
      <c r="G550" s="663" t="s">
        <v>590</v>
      </c>
      <c r="H550" s="663" t="s">
        <v>1930</v>
      </c>
      <c r="I550" s="663" t="s">
        <v>1931</v>
      </c>
      <c r="J550" s="663" t="s">
        <v>1932</v>
      </c>
      <c r="K550" s="663" t="s">
        <v>1933</v>
      </c>
      <c r="L550" s="665">
        <v>31.409744213694612</v>
      </c>
      <c r="M550" s="665">
        <v>1</v>
      </c>
      <c r="N550" s="666">
        <v>31.409744213694612</v>
      </c>
    </row>
    <row r="551" spans="1:14" ht="14.4" customHeight="1" x14ac:dyDescent="0.3">
      <c r="A551" s="661" t="s">
        <v>563</v>
      </c>
      <c r="B551" s="662" t="s">
        <v>564</v>
      </c>
      <c r="C551" s="663" t="s">
        <v>580</v>
      </c>
      <c r="D551" s="664" t="s">
        <v>2676</v>
      </c>
      <c r="E551" s="663" t="s">
        <v>586</v>
      </c>
      <c r="F551" s="664" t="s">
        <v>2678</v>
      </c>
      <c r="G551" s="663" t="s">
        <v>590</v>
      </c>
      <c r="H551" s="663" t="s">
        <v>1366</v>
      </c>
      <c r="I551" s="663" t="s">
        <v>215</v>
      </c>
      <c r="J551" s="663" t="s">
        <v>1367</v>
      </c>
      <c r="K551" s="663" t="s">
        <v>1368</v>
      </c>
      <c r="L551" s="665">
        <v>35.217253376029049</v>
      </c>
      <c r="M551" s="665">
        <v>15</v>
      </c>
      <c r="N551" s="666">
        <v>528.25880064043577</v>
      </c>
    </row>
    <row r="552" spans="1:14" ht="14.4" customHeight="1" x14ac:dyDescent="0.3">
      <c r="A552" s="661" t="s">
        <v>563</v>
      </c>
      <c r="B552" s="662" t="s">
        <v>564</v>
      </c>
      <c r="C552" s="663" t="s">
        <v>580</v>
      </c>
      <c r="D552" s="664" t="s">
        <v>2676</v>
      </c>
      <c r="E552" s="663" t="s">
        <v>586</v>
      </c>
      <c r="F552" s="664" t="s">
        <v>2678</v>
      </c>
      <c r="G552" s="663" t="s">
        <v>590</v>
      </c>
      <c r="H552" s="663" t="s">
        <v>1934</v>
      </c>
      <c r="I552" s="663" t="s">
        <v>1935</v>
      </c>
      <c r="J552" s="663" t="s">
        <v>1936</v>
      </c>
      <c r="K552" s="663" t="s">
        <v>1937</v>
      </c>
      <c r="L552" s="665">
        <v>35.929644836032438</v>
      </c>
      <c r="M552" s="665">
        <v>3</v>
      </c>
      <c r="N552" s="666">
        <v>107.78893450809731</v>
      </c>
    </row>
    <row r="553" spans="1:14" ht="14.4" customHeight="1" x14ac:dyDescent="0.3">
      <c r="A553" s="661" t="s">
        <v>563</v>
      </c>
      <c r="B553" s="662" t="s">
        <v>564</v>
      </c>
      <c r="C553" s="663" t="s">
        <v>580</v>
      </c>
      <c r="D553" s="664" t="s">
        <v>2676</v>
      </c>
      <c r="E553" s="663" t="s">
        <v>586</v>
      </c>
      <c r="F553" s="664" t="s">
        <v>2678</v>
      </c>
      <c r="G553" s="663" t="s">
        <v>590</v>
      </c>
      <c r="H553" s="663" t="s">
        <v>1938</v>
      </c>
      <c r="I553" s="663" t="s">
        <v>1939</v>
      </c>
      <c r="J553" s="663" t="s">
        <v>1940</v>
      </c>
      <c r="K553" s="663" t="s">
        <v>1941</v>
      </c>
      <c r="L553" s="665">
        <v>40.579999999999991</v>
      </c>
      <c r="M553" s="665">
        <v>4</v>
      </c>
      <c r="N553" s="666">
        <v>162.31999999999996</v>
      </c>
    </row>
    <row r="554" spans="1:14" ht="14.4" customHeight="1" x14ac:dyDescent="0.3">
      <c r="A554" s="661" t="s">
        <v>563</v>
      </c>
      <c r="B554" s="662" t="s">
        <v>564</v>
      </c>
      <c r="C554" s="663" t="s">
        <v>580</v>
      </c>
      <c r="D554" s="664" t="s">
        <v>2676</v>
      </c>
      <c r="E554" s="663" t="s">
        <v>586</v>
      </c>
      <c r="F554" s="664" t="s">
        <v>2678</v>
      </c>
      <c r="G554" s="663" t="s">
        <v>590</v>
      </c>
      <c r="H554" s="663" t="s">
        <v>760</v>
      </c>
      <c r="I554" s="663" t="s">
        <v>761</v>
      </c>
      <c r="J554" s="663" t="s">
        <v>762</v>
      </c>
      <c r="K554" s="663" t="s">
        <v>763</v>
      </c>
      <c r="L554" s="665">
        <v>82.100000000000009</v>
      </c>
      <c r="M554" s="665">
        <v>7</v>
      </c>
      <c r="N554" s="666">
        <v>574.70000000000005</v>
      </c>
    </row>
    <row r="555" spans="1:14" ht="14.4" customHeight="1" x14ac:dyDescent="0.3">
      <c r="A555" s="661" t="s">
        <v>563</v>
      </c>
      <c r="B555" s="662" t="s">
        <v>564</v>
      </c>
      <c r="C555" s="663" t="s">
        <v>580</v>
      </c>
      <c r="D555" s="664" t="s">
        <v>2676</v>
      </c>
      <c r="E555" s="663" t="s">
        <v>586</v>
      </c>
      <c r="F555" s="664" t="s">
        <v>2678</v>
      </c>
      <c r="G555" s="663" t="s">
        <v>590</v>
      </c>
      <c r="H555" s="663" t="s">
        <v>1942</v>
      </c>
      <c r="I555" s="663" t="s">
        <v>215</v>
      </c>
      <c r="J555" s="663" t="s">
        <v>1943</v>
      </c>
      <c r="K555" s="663"/>
      <c r="L555" s="665">
        <v>56.289999999999964</v>
      </c>
      <c r="M555" s="665">
        <v>6</v>
      </c>
      <c r="N555" s="666">
        <v>337.73999999999978</v>
      </c>
    </row>
    <row r="556" spans="1:14" ht="14.4" customHeight="1" x14ac:dyDescent="0.3">
      <c r="A556" s="661" t="s">
        <v>563</v>
      </c>
      <c r="B556" s="662" t="s">
        <v>564</v>
      </c>
      <c r="C556" s="663" t="s">
        <v>580</v>
      </c>
      <c r="D556" s="664" t="s">
        <v>2676</v>
      </c>
      <c r="E556" s="663" t="s">
        <v>586</v>
      </c>
      <c r="F556" s="664" t="s">
        <v>2678</v>
      </c>
      <c r="G556" s="663" t="s">
        <v>590</v>
      </c>
      <c r="H556" s="663" t="s">
        <v>1376</v>
      </c>
      <c r="I556" s="663" t="s">
        <v>1377</v>
      </c>
      <c r="J556" s="663" t="s">
        <v>736</v>
      </c>
      <c r="K556" s="663" t="s">
        <v>1378</v>
      </c>
      <c r="L556" s="665">
        <v>174.81999999999996</v>
      </c>
      <c r="M556" s="665">
        <v>3</v>
      </c>
      <c r="N556" s="666">
        <v>524.45999999999992</v>
      </c>
    </row>
    <row r="557" spans="1:14" ht="14.4" customHeight="1" x14ac:dyDescent="0.3">
      <c r="A557" s="661" t="s">
        <v>563</v>
      </c>
      <c r="B557" s="662" t="s">
        <v>564</v>
      </c>
      <c r="C557" s="663" t="s">
        <v>580</v>
      </c>
      <c r="D557" s="664" t="s">
        <v>2676</v>
      </c>
      <c r="E557" s="663" t="s">
        <v>586</v>
      </c>
      <c r="F557" s="664" t="s">
        <v>2678</v>
      </c>
      <c r="G557" s="663" t="s">
        <v>590</v>
      </c>
      <c r="H557" s="663" t="s">
        <v>767</v>
      </c>
      <c r="I557" s="663" t="s">
        <v>768</v>
      </c>
      <c r="J557" s="663" t="s">
        <v>769</v>
      </c>
      <c r="K557" s="663" t="s">
        <v>770</v>
      </c>
      <c r="L557" s="665">
        <v>18.219799470236072</v>
      </c>
      <c r="M557" s="665">
        <v>4</v>
      </c>
      <c r="N557" s="666">
        <v>72.87919788094429</v>
      </c>
    </row>
    <row r="558" spans="1:14" ht="14.4" customHeight="1" x14ac:dyDescent="0.3">
      <c r="A558" s="661" t="s">
        <v>563</v>
      </c>
      <c r="B558" s="662" t="s">
        <v>564</v>
      </c>
      <c r="C558" s="663" t="s">
        <v>580</v>
      </c>
      <c r="D558" s="664" t="s">
        <v>2676</v>
      </c>
      <c r="E558" s="663" t="s">
        <v>586</v>
      </c>
      <c r="F558" s="664" t="s">
        <v>2678</v>
      </c>
      <c r="G558" s="663" t="s">
        <v>590</v>
      </c>
      <c r="H558" s="663" t="s">
        <v>1944</v>
      </c>
      <c r="I558" s="663" t="s">
        <v>1945</v>
      </c>
      <c r="J558" s="663" t="s">
        <v>1946</v>
      </c>
      <c r="K558" s="663" t="s">
        <v>955</v>
      </c>
      <c r="L558" s="665">
        <v>34.74</v>
      </c>
      <c r="M558" s="665">
        <v>1</v>
      </c>
      <c r="N558" s="666">
        <v>34.74</v>
      </c>
    </row>
    <row r="559" spans="1:14" ht="14.4" customHeight="1" x14ac:dyDescent="0.3">
      <c r="A559" s="661" t="s">
        <v>563</v>
      </c>
      <c r="B559" s="662" t="s">
        <v>564</v>
      </c>
      <c r="C559" s="663" t="s">
        <v>580</v>
      </c>
      <c r="D559" s="664" t="s">
        <v>2676</v>
      </c>
      <c r="E559" s="663" t="s">
        <v>586</v>
      </c>
      <c r="F559" s="664" t="s">
        <v>2678</v>
      </c>
      <c r="G559" s="663" t="s">
        <v>590</v>
      </c>
      <c r="H559" s="663" t="s">
        <v>1947</v>
      </c>
      <c r="I559" s="663" t="s">
        <v>1948</v>
      </c>
      <c r="J559" s="663" t="s">
        <v>1381</v>
      </c>
      <c r="K559" s="663" t="s">
        <v>1949</v>
      </c>
      <c r="L559" s="665">
        <v>211.89999999999998</v>
      </c>
      <c r="M559" s="665">
        <v>3</v>
      </c>
      <c r="N559" s="666">
        <v>635.69999999999993</v>
      </c>
    </row>
    <row r="560" spans="1:14" ht="14.4" customHeight="1" x14ac:dyDescent="0.3">
      <c r="A560" s="661" t="s">
        <v>563</v>
      </c>
      <c r="B560" s="662" t="s">
        <v>564</v>
      </c>
      <c r="C560" s="663" t="s">
        <v>580</v>
      </c>
      <c r="D560" s="664" t="s">
        <v>2676</v>
      </c>
      <c r="E560" s="663" t="s">
        <v>586</v>
      </c>
      <c r="F560" s="664" t="s">
        <v>2678</v>
      </c>
      <c r="G560" s="663" t="s">
        <v>590</v>
      </c>
      <c r="H560" s="663" t="s">
        <v>1383</v>
      </c>
      <c r="I560" s="663" t="s">
        <v>1384</v>
      </c>
      <c r="J560" s="663" t="s">
        <v>769</v>
      </c>
      <c r="K560" s="663" t="s">
        <v>1385</v>
      </c>
      <c r="L560" s="665">
        <v>26.88745024411358</v>
      </c>
      <c r="M560" s="665">
        <v>24</v>
      </c>
      <c r="N560" s="666">
        <v>645.29880585872593</v>
      </c>
    </row>
    <row r="561" spans="1:14" ht="14.4" customHeight="1" x14ac:dyDescent="0.3">
      <c r="A561" s="661" t="s">
        <v>563</v>
      </c>
      <c r="B561" s="662" t="s">
        <v>564</v>
      </c>
      <c r="C561" s="663" t="s">
        <v>580</v>
      </c>
      <c r="D561" s="664" t="s">
        <v>2676</v>
      </c>
      <c r="E561" s="663" t="s">
        <v>586</v>
      </c>
      <c r="F561" s="664" t="s">
        <v>2678</v>
      </c>
      <c r="G561" s="663" t="s">
        <v>590</v>
      </c>
      <c r="H561" s="663" t="s">
        <v>1386</v>
      </c>
      <c r="I561" s="663" t="s">
        <v>1387</v>
      </c>
      <c r="J561" s="663" t="s">
        <v>1388</v>
      </c>
      <c r="K561" s="663" t="s">
        <v>1031</v>
      </c>
      <c r="L561" s="665">
        <v>126.41</v>
      </c>
      <c r="M561" s="665">
        <v>1</v>
      </c>
      <c r="N561" s="666">
        <v>126.41</v>
      </c>
    </row>
    <row r="562" spans="1:14" ht="14.4" customHeight="1" x14ac:dyDescent="0.3">
      <c r="A562" s="661" t="s">
        <v>563</v>
      </c>
      <c r="B562" s="662" t="s">
        <v>564</v>
      </c>
      <c r="C562" s="663" t="s">
        <v>580</v>
      </c>
      <c r="D562" s="664" t="s">
        <v>2676</v>
      </c>
      <c r="E562" s="663" t="s">
        <v>586</v>
      </c>
      <c r="F562" s="664" t="s">
        <v>2678</v>
      </c>
      <c r="G562" s="663" t="s">
        <v>590</v>
      </c>
      <c r="H562" s="663" t="s">
        <v>1794</v>
      </c>
      <c r="I562" s="663" t="s">
        <v>215</v>
      </c>
      <c r="J562" s="663" t="s">
        <v>1795</v>
      </c>
      <c r="K562" s="663"/>
      <c r="L562" s="665">
        <v>191.13</v>
      </c>
      <c r="M562" s="665">
        <v>2</v>
      </c>
      <c r="N562" s="666">
        <v>382.26</v>
      </c>
    </row>
    <row r="563" spans="1:14" ht="14.4" customHeight="1" x14ac:dyDescent="0.3">
      <c r="A563" s="661" t="s">
        <v>563</v>
      </c>
      <c r="B563" s="662" t="s">
        <v>564</v>
      </c>
      <c r="C563" s="663" t="s">
        <v>580</v>
      </c>
      <c r="D563" s="664" t="s">
        <v>2676</v>
      </c>
      <c r="E563" s="663" t="s">
        <v>586</v>
      </c>
      <c r="F563" s="664" t="s">
        <v>2678</v>
      </c>
      <c r="G563" s="663" t="s">
        <v>590</v>
      </c>
      <c r="H563" s="663" t="s">
        <v>775</v>
      </c>
      <c r="I563" s="663" t="s">
        <v>215</v>
      </c>
      <c r="J563" s="663" t="s">
        <v>776</v>
      </c>
      <c r="K563" s="663"/>
      <c r="L563" s="665">
        <v>162.22980131069946</v>
      </c>
      <c r="M563" s="665">
        <v>7</v>
      </c>
      <c r="N563" s="666">
        <v>1135.6086091748962</v>
      </c>
    </row>
    <row r="564" spans="1:14" ht="14.4" customHeight="1" x14ac:dyDescent="0.3">
      <c r="A564" s="661" t="s">
        <v>563</v>
      </c>
      <c r="B564" s="662" t="s">
        <v>564</v>
      </c>
      <c r="C564" s="663" t="s">
        <v>580</v>
      </c>
      <c r="D564" s="664" t="s">
        <v>2676</v>
      </c>
      <c r="E564" s="663" t="s">
        <v>586</v>
      </c>
      <c r="F564" s="664" t="s">
        <v>2678</v>
      </c>
      <c r="G564" s="663" t="s">
        <v>590</v>
      </c>
      <c r="H564" s="663" t="s">
        <v>1950</v>
      </c>
      <c r="I564" s="663" t="s">
        <v>1950</v>
      </c>
      <c r="J564" s="663" t="s">
        <v>592</v>
      </c>
      <c r="K564" s="663" t="s">
        <v>1951</v>
      </c>
      <c r="L564" s="665">
        <v>193.33312146738905</v>
      </c>
      <c r="M564" s="665">
        <v>21</v>
      </c>
      <c r="N564" s="666">
        <v>4059.9955508151702</v>
      </c>
    </row>
    <row r="565" spans="1:14" ht="14.4" customHeight="1" x14ac:dyDescent="0.3">
      <c r="A565" s="661" t="s">
        <v>563</v>
      </c>
      <c r="B565" s="662" t="s">
        <v>564</v>
      </c>
      <c r="C565" s="663" t="s">
        <v>580</v>
      </c>
      <c r="D565" s="664" t="s">
        <v>2676</v>
      </c>
      <c r="E565" s="663" t="s">
        <v>586</v>
      </c>
      <c r="F565" s="664" t="s">
        <v>2678</v>
      </c>
      <c r="G565" s="663" t="s">
        <v>590</v>
      </c>
      <c r="H565" s="663" t="s">
        <v>777</v>
      </c>
      <c r="I565" s="663" t="s">
        <v>778</v>
      </c>
      <c r="J565" s="663" t="s">
        <v>779</v>
      </c>
      <c r="K565" s="663" t="s">
        <v>780</v>
      </c>
      <c r="L565" s="665">
        <v>42.464879827369039</v>
      </c>
      <c r="M565" s="665">
        <v>20</v>
      </c>
      <c r="N565" s="666">
        <v>849.29759654738075</v>
      </c>
    </row>
    <row r="566" spans="1:14" ht="14.4" customHeight="1" x14ac:dyDescent="0.3">
      <c r="A566" s="661" t="s">
        <v>563</v>
      </c>
      <c r="B566" s="662" t="s">
        <v>564</v>
      </c>
      <c r="C566" s="663" t="s">
        <v>580</v>
      </c>
      <c r="D566" s="664" t="s">
        <v>2676</v>
      </c>
      <c r="E566" s="663" t="s">
        <v>586</v>
      </c>
      <c r="F566" s="664" t="s">
        <v>2678</v>
      </c>
      <c r="G566" s="663" t="s">
        <v>590</v>
      </c>
      <c r="H566" s="663" t="s">
        <v>1952</v>
      </c>
      <c r="I566" s="663" t="s">
        <v>1953</v>
      </c>
      <c r="J566" s="663" t="s">
        <v>1954</v>
      </c>
      <c r="K566" s="663" t="s">
        <v>608</v>
      </c>
      <c r="L566" s="665">
        <v>57.588880265180194</v>
      </c>
      <c r="M566" s="665">
        <v>118</v>
      </c>
      <c r="N566" s="666">
        <v>6795.4878712912632</v>
      </c>
    </row>
    <row r="567" spans="1:14" ht="14.4" customHeight="1" x14ac:dyDescent="0.3">
      <c r="A567" s="661" t="s">
        <v>563</v>
      </c>
      <c r="B567" s="662" t="s">
        <v>564</v>
      </c>
      <c r="C567" s="663" t="s">
        <v>580</v>
      </c>
      <c r="D567" s="664" t="s">
        <v>2676</v>
      </c>
      <c r="E567" s="663" t="s">
        <v>586</v>
      </c>
      <c r="F567" s="664" t="s">
        <v>2678</v>
      </c>
      <c r="G567" s="663" t="s">
        <v>590</v>
      </c>
      <c r="H567" s="663" t="s">
        <v>781</v>
      </c>
      <c r="I567" s="663" t="s">
        <v>782</v>
      </c>
      <c r="J567" s="663" t="s">
        <v>783</v>
      </c>
      <c r="K567" s="663" t="s">
        <v>604</v>
      </c>
      <c r="L567" s="665">
        <v>124.28173421230782</v>
      </c>
      <c r="M567" s="665">
        <v>710</v>
      </c>
      <c r="N567" s="666">
        <v>88240.031290738552</v>
      </c>
    </row>
    <row r="568" spans="1:14" ht="14.4" customHeight="1" x14ac:dyDescent="0.3">
      <c r="A568" s="661" t="s">
        <v>563</v>
      </c>
      <c r="B568" s="662" t="s">
        <v>564</v>
      </c>
      <c r="C568" s="663" t="s">
        <v>580</v>
      </c>
      <c r="D568" s="664" t="s">
        <v>2676</v>
      </c>
      <c r="E568" s="663" t="s">
        <v>586</v>
      </c>
      <c r="F568" s="664" t="s">
        <v>2678</v>
      </c>
      <c r="G568" s="663" t="s">
        <v>590</v>
      </c>
      <c r="H568" s="663" t="s">
        <v>1955</v>
      </c>
      <c r="I568" s="663" t="s">
        <v>1956</v>
      </c>
      <c r="J568" s="663" t="s">
        <v>1957</v>
      </c>
      <c r="K568" s="663" t="s">
        <v>1958</v>
      </c>
      <c r="L568" s="665">
        <v>60.279870392066591</v>
      </c>
      <c r="M568" s="665">
        <v>11</v>
      </c>
      <c r="N568" s="666">
        <v>663.07857431273248</v>
      </c>
    </row>
    <row r="569" spans="1:14" ht="14.4" customHeight="1" x14ac:dyDescent="0.3">
      <c r="A569" s="661" t="s">
        <v>563</v>
      </c>
      <c r="B569" s="662" t="s">
        <v>564</v>
      </c>
      <c r="C569" s="663" t="s">
        <v>580</v>
      </c>
      <c r="D569" s="664" t="s">
        <v>2676</v>
      </c>
      <c r="E569" s="663" t="s">
        <v>586</v>
      </c>
      <c r="F569" s="664" t="s">
        <v>2678</v>
      </c>
      <c r="G569" s="663" t="s">
        <v>590</v>
      </c>
      <c r="H569" s="663" t="s">
        <v>1396</v>
      </c>
      <c r="I569" s="663" t="s">
        <v>1397</v>
      </c>
      <c r="J569" s="663" t="s">
        <v>1398</v>
      </c>
      <c r="K569" s="663" t="s">
        <v>1399</v>
      </c>
      <c r="L569" s="665">
        <v>58.229097064092976</v>
      </c>
      <c r="M569" s="665">
        <v>67</v>
      </c>
      <c r="N569" s="666">
        <v>3901.3495032942292</v>
      </c>
    </row>
    <row r="570" spans="1:14" ht="14.4" customHeight="1" x14ac:dyDescent="0.3">
      <c r="A570" s="661" t="s">
        <v>563</v>
      </c>
      <c r="B570" s="662" t="s">
        <v>564</v>
      </c>
      <c r="C570" s="663" t="s">
        <v>580</v>
      </c>
      <c r="D570" s="664" t="s">
        <v>2676</v>
      </c>
      <c r="E570" s="663" t="s">
        <v>586</v>
      </c>
      <c r="F570" s="664" t="s">
        <v>2678</v>
      </c>
      <c r="G570" s="663" t="s">
        <v>590</v>
      </c>
      <c r="H570" s="663" t="s">
        <v>1959</v>
      </c>
      <c r="I570" s="663" t="s">
        <v>1960</v>
      </c>
      <c r="J570" s="663" t="s">
        <v>1961</v>
      </c>
      <c r="K570" s="663" t="s">
        <v>1962</v>
      </c>
      <c r="L570" s="665">
        <v>77.919999999999987</v>
      </c>
      <c r="M570" s="665">
        <v>1</v>
      </c>
      <c r="N570" s="666">
        <v>77.919999999999987</v>
      </c>
    </row>
    <row r="571" spans="1:14" ht="14.4" customHeight="1" x14ac:dyDescent="0.3">
      <c r="A571" s="661" t="s">
        <v>563</v>
      </c>
      <c r="B571" s="662" t="s">
        <v>564</v>
      </c>
      <c r="C571" s="663" t="s">
        <v>580</v>
      </c>
      <c r="D571" s="664" t="s">
        <v>2676</v>
      </c>
      <c r="E571" s="663" t="s">
        <v>586</v>
      </c>
      <c r="F571" s="664" t="s">
        <v>2678</v>
      </c>
      <c r="G571" s="663" t="s">
        <v>590</v>
      </c>
      <c r="H571" s="663" t="s">
        <v>1963</v>
      </c>
      <c r="I571" s="663" t="s">
        <v>1964</v>
      </c>
      <c r="J571" s="663" t="s">
        <v>1965</v>
      </c>
      <c r="K571" s="663" t="s">
        <v>1966</v>
      </c>
      <c r="L571" s="665">
        <v>358.68</v>
      </c>
      <c r="M571" s="665">
        <v>5</v>
      </c>
      <c r="N571" s="666">
        <v>1793.4</v>
      </c>
    </row>
    <row r="572" spans="1:14" ht="14.4" customHeight="1" x14ac:dyDescent="0.3">
      <c r="A572" s="661" t="s">
        <v>563</v>
      </c>
      <c r="B572" s="662" t="s">
        <v>564</v>
      </c>
      <c r="C572" s="663" t="s">
        <v>580</v>
      </c>
      <c r="D572" s="664" t="s">
        <v>2676</v>
      </c>
      <c r="E572" s="663" t="s">
        <v>586</v>
      </c>
      <c r="F572" s="664" t="s">
        <v>2678</v>
      </c>
      <c r="G572" s="663" t="s">
        <v>590</v>
      </c>
      <c r="H572" s="663" t="s">
        <v>788</v>
      </c>
      <c r="I572" s="663" t="s">
        <v>789</v>
      </c>
      <c r="J572" s="663" t="s">
        <v>790</v>
      </c>
      <c r="K572" s="663" t="s">
        <v>791</v>
      </c>
      <c r="L572" s="665">
        <v>676.25954143518709</v>
      </c>
      <c r="M572" s="665">
        <v>4</v>
      </c>
      <c r="N572" s="666">
        <v>2705.0381657407484</v>
      </c>
    </row>
    <row r="573" spans="1:14" ht="14.4" customHeight="1" x14ac:dyDescent="0.3">
      <c r="A573" s="661" t="s">
        <v>563</v>
      </c>
      <c r="B573" s="662" t="s">
        <v>564</v>
      </c>
      <c r="C573" s="663" t="s">
        <v>580</v>
      </c>
      <c r="D573" s="664" t="s">
        <v>2676</v>
      </c>
      <c r="E573" s="663" t="s">
        <v>586</v>
      </c>
      <c r="F573" s="664" t="s">
        <v>2678</v>
      </c>
      <c r="G573" s="663" t="s">
        <v>590</v>
      </c>
      <c r="H573" s="663" t="s">
        <v>795</v>
      </c>
      <c r="I573" s="663" t="s">
        <v>796</v>
      </c>
      <c r="J573" s="663" t="s">
        <v>797</v>
      </c>
      <c r="K573" s="663" t="s">
        <v>798</v>
      </c>
      <c r="L573" s="665">
        <v>1592.8</v>
      </c>
      <c r="M573" s="665">
        <v>2</v>
      </c>
      <c r="N573" s="666">
        <v>3185.6</v>
      </c>
    </row>
    <row r="574" spans="1:14" ht="14.4" customHeight="1" x14ac:dyDescent="0.3">
      <c r="A574" s="661" t="s">
        <v>563</v>
      </c>
      <c r="B574" s="662" t="s">
        <v>564</v>
      </c>
      <c r="C574" s="663" t="s">
        <v>580</v>
      </c>
      <c r="D574" s="664" t="s">
        <v>2676</v>
      </c>
      <c r="E574" s="663" t="s">
        <v>586</v>
      </c>
      <c r="F574" s="664" t="s">
        <v>2678</v>
      </c>
      <c r="G574" s="663" t="s">
        <v>590</v>
      </c>
      <c r="H574" s="663" t="s">
        <v>1404</v>
      </c>
      <c r="I574" s="663" t="s">
        <v>1405</v>
      </c>
      <c r="J574" s="663" t="s">
        <v>1406</v>
      </c>
      <c r="K574" s="663" t="s">
        <v>1407</v>
      </c>
      <c r="L574" s="665">
        <v>114.19859405283194</v>
      </c>
      <c r="M574" s="665">
        <v>3</v>
      </c>
      <c r="N574" s="666">
        <v>342.59578215849581</v>
      </c>
    </row>
    <row r="575" spans="1:14" ht="14.4" customHeight="1" x14ac:dyDescent="0.3">
      <c r="A575" s="661" t="s">
        <v>563</v>
      </c>
      <c r="B575" s="662" t="s">
        <v>564</v>
      </c>
      <c r="C575" s="663" t="s">
        <v>580</v>
      </c>
      <c r="D575" s="664" t="s">
        <v>2676</v>
      </c>
      <c r="E575" s="663" t="s">
        <v>586</v>
      </c>
      <c r="F575" s="664" t="s">
        <v>2678</v>
      </c>
      <c r="G575" s="663" t="s">
        <v>590</v>
      </c>
      <c r="H575" s="663" t="s">
        <v>1408</v>
      </c>
      <c r="I575" s="663" t="s">
        <v>1409</v>
      </c>
      <c r="J575" s="663" t="s">
        <v>1410</v>
      </c>
      <c r="K575" s="663" t="s">
        <v>1411</v>
      </c>
      <c r="L575" s="665">
        <v>74.88</v>
      </c>
      <c r="M575" s="665">
        <v>5</v>
      </c>
      <c r="N575" s="666">
        <v>374.4</v>
      </c>
    </row>
    <row r="576" spans="1:14" ht="14.4" customHeight="1" x14ac:dyDescent="0.3">
      <c r="A576" s="661" t="s">
        <v>563</v>
      </c>
      <c r="B576" s="662" t="s">
        <v>564</v>
      </c>
      <c r="C576" s="663" t="s">
        <v>580</v>
      </c>
      <c r="D576" s="664" t="s">
        <v>2676</v>
      </c>
      <c r="E576" s="663" t="s">
        <v>586</v>
      </c>
      <c r="F576" s="664" t="s">
        <v>2678</v>
      </c>
      <c r="G576" s="663" t="s">
        <v>590</v>
      </c>
      <c r="H576" s="663" t="s">
        <v>803</v>
      </c>
      <c r="I576" s="663" t="s">
        <v>804</v>
      </c>
      <c r="J576" s="663" t="s">
        <v>805</v>
      </c>
      <c r="K576" s="663" t="s">
        <v>806</v>
      </c>
      <c r="L576" s="665">
        <v>239.24583392298848</v>
      </c>
      <c r="M576" s="665">
        <v>232</v>
      </c>
      <c r="N576" s="666">
        <v>55505.033470133327</v>
      </c>
    </row>
    <row r="577" spans="1:14" ht="14.4" customHeight="1" x14ac:dyDescent="0.3">
      <c r="A577" s="661" t="s">
        <v>563</v>
      </c>
      <c r="B577" s="662" t="s">
        <v>564</v>
      </c>
      <c r="C577" s="663" t="s">
        <v>580</v>
      </c>
      <c r="D577" s="664" t="s">
        <v>2676</v>
      </c>
      <c r="E577" s="663" t="s">
        <v>586</v>
      </c>
      <c r="F577" s="664" t="s">
        <v>2678</v>
      </c>
      <c r="G577" s="663" t="s">
        <v>590</v>
      </c>
      <c r="H577" s="663" t="s">
        <v>1967</v>
      </c>
      <c r="I577" s="663" t="s">
        <v>1968</v>
      </c>
      <c r="J577" s="663" t="s">
        <v>1524</v>
      </c>
      <c r="K577" s="663" t="s">
        <v>1664</v>
      </c>
      <c r="L577" s="665">
        <v>118.33000000000006</v>
      </c>
      <c r="M577" s="665">
        <v>1</v>
      </c>
      <c r="N577" s="666">
        <v>118.33000000000006</v>
      </c>
    </row>
    <row r="578" spans="1:14" ht="14.4" customHeight="1" x14ac:dyDescent="0.3">
      <c r="A578" s="661" t="s">
        <v>563</v>
      </c>
      <c r="B578" s="662" t="s">
        <v>564</v>
      </c>
      <c r="C578" s="663" t="s">
        <v>580</v>
      </c>
      <c r="D578" s="664" t="s">
        <v>2676</v>
      </c>
      <c r="E578" s="663" t="s">
        <v>586</v>
      </c>
      <c r="F578" s="664" t="s">
        <v>2678</v>
      </c>
      <c r="G578" s="663" t="s">
        <v>590</v>
      </c>
      <c r="H578" s="663" t="s">
        <v>1969</v>
      </c>
      <c r="I578" s="663" t="s">
        <v>1970</v>
      </c>
      <c r="J578" s="663" t="s">
        <v>1971</v>
      </c>
      <c r="K578" s="663" t="s">
        <v>1972</v>
      </c>
      <c r="L578" s="665">
        <v>1706.1854416649483</v>
      </c>
      <c r="M578" s="665">
        <v>11</v>
      </c>
      <c r="N578" s="666">
        <v>18768.039858314431</v>
      </c>
    </row>
    <row r="579" spans="1:14" ht="14.4" customHeight="1" x14ac:dyDescent="0.3">
      <c r="A579" s="661" t="s">
        <v>563</v>
      </c>
      <c r="B579" s="662" t="s">
        <v>564</v>
      </c>
      <c r="C579" s="663" t="s">
        <v>580</v>
      </c>
      <c r="D579" s="664" t="s">
        <v>2676</v>
      </c>
      <c r="E579" s="663" t="s">
        <v>586</v>
      </c>
      <c r="F579" s="664" t="s">
        <v>2678</v>
      </c>
      <c r="G579" s="663" t="s">
        <v>590</v>
      </c>
      <c r="H579" s="663" t="s">
        <v>1973</v>
      </c>
      <c r="I579" s="663" t="s">
        <v>1974</v>
      </c>
      <c r="J579" s="663" t="s">
        <v>1975</v>
      </c>
      <c r="K579" s="663" t="s">
        <v>1976</v>
      </c>
      <c r="L579" s="665">
        <v>304.27772674622912</v>
      </c>
      <c r="M579" s="665">
        <v>1</v>
      </c>
      <c r="N579" s="666">
        <v>304.27772674622912</v>
      </c>
    </row>
    <row r="580" spans="1:14" ht="14.4" customHeight="1" x14ac:dyDescent="0.3">
      <c r="A580" s="661" t="s">
        <v>563</v>
      </c>
      <c r="B580" s="662" t="s">
        <v>564</v>
      </c>
      <c r="C580" s="663" t="s">
        <v>580</v>
      </c>
      <c r="D580" s="664" t="s">
        <v>2676</v>
      </c>
      <c r="E580" s="663" t="s">
        <v>586</v>
      </c>
      <c r="F580" s="664" t="s">
        <v>2678</v>
      </c>
      <c r="G580" s="663" t="s">
        <v>590</v>
      </c>
      <c r="H580" s="663" t="s">
        <v>814</v>
      </c>
      <c r="I580" s="663" t="s">
        <v>815</v>
      </c>
      <c r="J580" s="663" t="s">
        <v>650</v>
      </c>
      <c r="K580" s="663" t="s">
        <v>816</v>
      </c>
      <c r="L580" s="665">
        <v>57.55521084780618</v>
      </c>
      <c r="M580" s="665">
        <v>39</v>
      </c>
      <c r="N580" s="666">
        <v>2244.6532230644411</v>
      </c>
    </row>
    <row r="581" spans="1:14" ht="14.4" customHeight="1" x14ac:dyDescent="0.3">
      <c r="A581" s="661" t="s">
        <v>563</v>
      </c>
      <c r="B581" s="662" t="s">
        <v>564</v>
      </c>
      <c r="C581" s="663" t="s">
        <v>580</v>
      </c>
      <c r="D581" s="664" t="s">
        <v>2676</v>
      </c>
      <c r="E581" s="663" t="s">
        <v>586</v>
      </c>
      <c r="F581" s="664" t="s">
        <v>2678</v>
      </c>
      <c r="G581" s="663" t="s">
        <v>590</v>
      </c>
      <c r="H581" s="663" t="s">
        <v>1977</v>
      </c>
      <c r="I581" s="663" t="s">
        <v>1978</v>
      </c>
      <c r="J581" s="663" t="s">
        <v>1979</v>
      </c>
      <c r="K581" s="663" t="s">
        <v>1980</v>
      </c>
      <c r="L581" s="665">
        <v>91.29000000000002</v>
      </c>
      <c r="M581" s="665">
        <v>1</v>
      </c>
      <c r="N581" s="666">
        <v>91.29000000000002</v>
      </c>
    </row>
    <row r="582" spans="1:14" ht="14.4" customHeight="1" x14ac:dyDescent="0.3">
      <c r="A582" s="661" t="s">
        <v>563</v>
      </c>
      <c r="B582" s="662" t="s">
        <v>564</v>
      </c>
      <c r="C582" s="663" t="s">
        <v>580</v>
      </c>
      <c r="D582" s="664" t="s">
        <v>2676</v>
      </c>
      <c r="E582" s="663" t="s">
        <v>586</v>
      </c>
      <c r="F582" s="664" t="s">
        <v>2678</v>
      </c>
      <c r="G582" s="663" t="s">
        <v>590</v>
      </c>
      <c r="H582" s="663" t="s">
        <v>1981</v>
      </c>
      <c r="I582" s="663" t="s">
        <v>1982</v>
      </c>
      <c r="J582" s="663" t="s">
        <v>1983</v>
      </c>
      <c r="K582" s="663" t="s">
        <v>1976</v>
      </c>
      <c r="L582" s="665">
        <v>63.319834566128279</v>
      </c>
      <c r="M582" s="665">
        <v>2</v>
      </c>
      <c r="N582" s="666">
        <v>126.63966913225656</v>
      </c>
    </row>
    <row r="583" spans="1:14" ht="14.4" customHeight="1" x14ac:dyDescent="0.3">
      <c r="A583" s="661" t="s">
        <v>563</v>
      </c>
      <c r="B583" s="662" t="s">
        <v>564</v>
      </c>
      <c r="C583" s="663" t="s">
        <v>580</v>
      </c>
      <c r="D583" s="664" t="s">
        <v>2676</v>
      </c>
      <c r="E583" s="663" t="s">
        <v>586</v>
      </c>
      <c r="F583" s="664" t="s">
        <v>2678</v>
      </c>
      <c r="G583" s="663" t="s">
        <v>590</v>
      </c>
      <c r="H583" s="663" t="s">
        <v>1984</v>
      </c>
      <c r="I583" s="663" t="s">
        <v>1985</v>
      </c>
      <c r="J583" s="663" t="s">
        <v>1986</v>
      </c>
      <c r="K583" s="663" t="s">
        <v>1987</v>
      </c>
      <c r="L583" s="665">
        <v>566.45467951440321</v>
      </c>
      <c r="M583" s="665">
        <v>1</v>
      </c>
      <c r="N583" s="666">
        <v>566.45467951440321</v>
      </c>
    </row>
    <row r="584" spans="1:14" ht="14.4" customHeight="1" x14ac:dyDescent="0.3">
      <c r="A584" s="661" t="s">
        <v>563</v>
      </c>
      <c r="B584" s="662" t="s">
        <v>564</v>
      </c>
      <c r="C584" s="663" t="s">
        <v>580</v>
      </c>
      <c r="D584" s="664" t="s">
        <v>2676</v>
      </c>
      <c r="E584" s="663" t="s">
        <v>586</v>
      </c>
      <c r="F584" s="664" t="s">
        <v>2678</v>
      </c>
      <c r="G584" s="663" t="s">
        <v>590</v>
      </c>
      <c r="H584" s="663" t="s">
        <v>1988</v>
      </c>
      <c r="I584" s="663" t="s">
        <v>1989</v>
      </c>
      <c r="J584" s="663" t="s">
        <v>1990</v>
      </c>
      <c r="K584" s="663" t="s">
        <v>1991</v>
      </c>
      <c r="L584" s="665">
        <v>53.600000000000016</v>
      </c>
      <c r="M584" s="665">
        <v>1</v>
      </c>
      <c r="N584" s="666">
        <v>53.600000000000016</v>
      </c>
    </row>
    <row r="585" spans="1:14" ht="14.4" customHeight="1" x14ac:dyDescent="0.3">
      <c r="A585" s="661" t="s">
        <v>563</v>
      </c>
      <c r="B585" s="662" t="s">
        <v>564</v>
      </c>
      <c r="C585" s="663" t="s">
        <v>580</v>
      </c>
      <c r="D585" s="664" t="s">
        <v>2676</v>
      </c>
      <c r="E585" s="663" t="s">
        <v>586</v>
      </c>
      <c r="F585" s="664" t="s">
        <v>2678</v>
      </c>
      <c r="G585" s="663" t="s">
        <v>590</v>
      </c>
      <c r="H585" s="663" t="s">
        <v>1992</v>
      </c>
      <c r="I585" s="663" t="s">
        <v>1993</v>
      </c>
      <c r="J585" s="663" t="s">
        <v>1994</v>
      </c>
      <c r="K585" s="663" t="s">
        <v>1995</v>
      </c>
      <c r="L585" s="665">
        <v>20.815145426226177</v>
      </c>
      <c r="M585" s="665">
        <v>1460</v>
      </c>
      <c r="N585" s="666">
        <v>30390.112322290221</v>
      </c>
    </row>
    <row r="586" spans="1:14" ht="14.4" customHeight="1" x14ac:dyDescent="0.3">
      <c r="A586" s="661" t="s">
        <v>563</v>
      </c>
      <c r="B586" s="662" t="s">
        <v>564</v>
      </c>
      <c r="C586" s="663" t="s">
        <v>580</v>
      </c>
      <c r="D586" s="664" t="s">
        <v>2676</v>
      </c>
      <c r="E586" s="663" t="s">
        <v>586</v>
      </c>
      <c r="F586" s="664" t="s">
        <v>2678</v>
      </c>
      <c r="G586" s="663" t="s">
        <v>590</v>
      </c>
      <c r="H586" s="663" t="s">
        <v>1996</v>
      </c>
      <c r="I586" s="663" t="s">
        <v>1997</v>
      </c>
      <c r="J586" s="663" t="s">
        <v>1998</v>
      </c>
      <c r="K586" s="663" t="s">
        <v>1999</v>
      </c>
      <c r="L586" s="665">
        <v>3918.2100000000009</v>
      </c>
      <c r="M586" s="665">
        <v>1</v>
      </c>
      <c r="N586" s="666">
        <v>3918.2100000000009</v>
      </c>
    </row>
    <row r="587" spans="1:14" ht="14.4" customHeight="1" x14ac:dyDescent="0.3">
      <c r="A587" s="661" t="s">
        <v>563</v>
      </c>
      <c r="B587" s="662" t="s">
        <v>564</v>
      </c>
      <c r="C587" s="663" t="s">
        <v>580</v>
      </c>
      <c r="D587" s="664" t="s">
        <v>2676</v>
      </c>
      <c r="E587" s="663" t="s">
        <v>586</v>
      </c>
      <c r="F587" s="664" t="s">
        <v>2678</v>
      </c>
      <c r="G587" s="663" t="s">
        <v>590</v>
      </c>
      <c r="H587" s="663" t="s">
        <v>1436</v>
      </c>
      <c r="I587" s="663" t="s">
        <v>1437</v>
      </c>
      <c r="J587" s="663" t="s">
        <v>1438</v>
      </c>
      <c r="K587" s="663" t="s">
        <v>1439</v>
      </c>
      <c r="L587" s="665">
        <v>68.789999999999992</v>
      </c>
      <c r="M587" s="665">
        <v>4</v>
      </c>
      <c r="N587" s="666">
        <v>275.15999999999997</v>
      </c>
    </row>
    <row r="588" spans="1:14" ht="14.4" customHeight="1" x14ac:dyDescent="0.3">
      <c r="A588" s="661" t="s">
        <v>563</v>
      </c>
      <c r="B588" s="662" t="s">
        <v>564</v>
      </c>
      <c r="C588" s="663" t="s">
        <v>580</v>
      </c>
      <c r="D588" s="664" t="s">
        <v>2676</v>
      </c>
      <c r="E588" s="663" t="s">
        <v>586</v>
      </c>
      <c r="F588" s="664" t="s">
        <v>2678</v>
      </c>
      <c r="G588" s="663" t="s">
        <v>590</v>
      </c>
      <c r="H588" s="663" t="s">
        <v>817</v>
      </c>
      <c r="I588" s="663" t="s">
        <v>818</v>
      </c>
      <c r="J588" s="663" t="s">
        <v>819</v>
      </c>
      <c r="K588" s="663" t="s">
        <v>820</v>
      </c>
      <c r="L588" s="665">
        <v>52.169927304953426</v>
      </c>
      <c r="M588" s="665">
        <v>9</v>
      </c>
      <c r="N588" s="666">
        <v>469.52934574458084</v>
      </c>
    </row>
    <row r="589" spans="1:14" ht="14.4" customHeight="1" x14ac:dyDescent="0.3">
      <c r="A589" s="661" t="s">
        <v>563</v>
      </c>
      <c r="B589" s="662" t="s">
        <v>564</v>
      </c>
      <c r="C589" s="663" t="s">
        <v>580</v>
      </c>
      <c r="D589" s="664" t="s">
        <v>2676</v>
      </c>
      <c r="E589" s="663" t="s">
        <v>586</v>
      </c>
      <c r="F589" s="664" t="s">
        <v>2678</v>
      </c>
      <c r="G589" s="663" t="s">
        <v>590</v>
      </c>
      <c r="H589" s="663" t="s">
        <v>821</v>
      </c>
      <c r="I589" s="663" t="s">
        <v>215</v>
      </c>
      <c r="J589" s="663" t="s">
        <v>822</v>
      </c>
      <c r="K589" s="663"/>
      <c r="L589" s="665">
        <v>63.668298282794787</v>
      </c>
      <c r="M589" s="665">
        <v>7</v>
      </c>
      <c r="N589" s="666">
        <v>445.67808797956349</v>
      </c>
    </row>
    <row r="590" spans="1:14" ht="14.4" customHeight="1" x14ac:dyDescent="0.3">
      <c r="A590" s="661" t="s">
        <v>563</v>
      </c>
      <c r="B590" s="662" t="s">
        <v>564</v>
      </c>
      <c r="C590" s="663" t="s">
        <v>580</v>
      </c>
      <c r="D590" s="664" t="s">
        <v>2676</v>
      </c>
      <c r="E590" s="663" t="s">
        <v>586</v>
      </c>
      <c r="F590" s="664" t="s">
        <v>2678</v>
      </c>
      <c r="G590" s="663" t="s">
        <v>590</v>
      </c>
      <c r="H590" s="663" t="s">
        <v>823</v>
      </c>
      <c r="I590" s="663" t="s">
        <v>215</v>
      </c>
      <c r="J590" s="663" t="s">
        <v>824</v>
      </c>
      <c r="K590" s="663"/>
      <c r="L590" s="665">
        <v>112.20921171026406</v>
      </c>
      <c r="M590" s="665">
        <v>25</v>
      </c>
      <c r="N590" s="666">
        <v>2805.2302927566016</v>
      </c>
    </row>
    <row r="591" spans="1:14" ht="14.4" customHeight="1" x14ac:dyDescent="0.3">
      <c r="A591" s="661" t="s">
        <v>563</v>
      </c>
      <c r="B591" s="662" t="s">
        <v>564</v>
      </c>
      <c r="C591" s="663" t="s">
        <v>580</v>
      </c>
      <c r="D591" s="664" t="s">
        <v>2676</v>
      </c>
      <c r="E591" s="663" t="s">
        <v>586</v>
      </c>
      <c r="F591" s="664" t="s">
        <v>2678</v>
      </c>
      <c r="G591" s="663" t="s">
        <v>590</v>
      </c>
      <c r="H591" s="663" t="s">
        <v>825</v>
      </c>
      <c r="I591" s="663" t="s">
        <v>215</v>
      </c>
      <c r="J591" s="663" t="s">
        <v>826</v>
      </c>
      <c r="K591" s="663"/>
      <c r="L591" s="665">
        <v>137.89000000000001</v>
      </c>
      <c r="M591" s="665">
        <v>1</v>
      </c>
      <c r="N591" s="666">
        <v>137.89000000000001</v>
      </c>
    </row>
    <row r="592" spans="1:14" ht="14.4" customHeight="1" x14ac:dyDescent="0.3">
      <c r="A592" s="661" t="s">
        <v>563</v>
      </c>
      <c r="B592" s="662" t="s">
        <v>564</v>
      </c>
      <c r="C592" s="663" t="s">
        <v>580</v>
      </c>
      <c r="D592" s="664" t="s">
        <v>2676</v>
      </c>
      <c r="E592" s="663" t="s">
        <v>586</v>
      </c>
      <c r="F592" s="664" t="s">
        <v>2678</v>
      </c>
      <c r="G592" s="663" t="s">
        <v>590</v>
      </c>
      <c r="H592" s="663" t="s">
        <v>2000</v>
      </c>
      <c r="I592" s="663" t="s">
        <v>2001</v>
      </c>
      <c r="J592" s="663" t="s">
        <v>2002</v>
      </c>
      <c r="K592" s="663" t="s">
        <v>2003</v>
      </c>
      <c r="L592" s="665">
        <v>116.03794370300153</v>
      </c>
      <c r="M592" s="665">
        <v>6</v>
      </c>
      <c r="N592" s="666">
        <v>696.22766221800919</v>
      </c>
    </row>
    <row r="593" spans="1:14" ht="14.4" customHeight="1" x14ac:dyDescent="0.3">
      <c r="A593" s="661" t="s">
        <v>563</v>
      </c>
      <c r="B593" s="662" t="s">
        <v>564</v>
      </c>
      <c r="C593" s="663" t="s">
        <v>580</v>
      </c>
      <c r="D593" s="664" t="s">
        <v>2676</v>
      </c>
      <c r="E593" s="663" t="s">
        <v>586</v>
      </c>
      <c r="F593" s="664" t="s">
        <v>2678</v>
      </c>
      <c r="G593" s="663" t="s">
        <v>590</v>
      </c>
      <c r="H593" s="663" t="s">
        <v>2004</v>
      </c>
      <c r="I593" s="663" t="s">
        <v>215</v>
      </c>
      <c r="J593" s="663" t="s">
        <v>2005</v>
      </c>
      <c r="K593" s="663"/>
      <c r="L593" s="665">
        <v>275.76999895246917</v>
      </c>
      <c r="M593" s="665">
        <v>1</v>
      </c>
      <c r="N593" s="666">
        <v>275.76999895246917</v>
      </c>
    </row>
    <row r="594" spans="1:14" ht="14.4" customHeight="1" x14ac:dyDescent="0.3">
      <c r="A594" s="661" t="s">
        <v>563</v>
      </c>
      <c r="B594" s="662" t="s">
        <v>564</v>
      </c>
      <c r="C594" s="663" t="s">
        <v>580</v>
      </c>
      <c r="D594" s="664" t="s">
        <v>2676</v>
      </c>
      <c r="E594" s="663" t="s">
        <v>586</v>
      </c>
      <c r="F594" s="664" t="s">
        <v>2678</v>
      </c>
      <c r="G594" s="663" t="s">
        <v>590</v>
      </c>
      <c r="H594" s="663" t="s">
        <v>831</v>
      </c>
      <c r="I594" s="663" t="s">
        <v>215</v>
      </c>
      <c r="J594" s="663" t="s">
        <v>832</v>
      </c>
      <c r="K594" s="663"/>
      <c r="L594" s="665">
        <v>66.104999712463751</v>
      </c>
      <c r="M594" s="665">
        <v>8</v>
      </c>
      <c r="N594" s="666">
        <v>528.83999769971001</v>
      </c>
    </row>
    <row r="595" spans="1:14" ht="14.4" customHeight="1" x14ac:dyDescent="0.3">
      <c r="A595" s="661" t="s">
        <v>563</v>
      </c>
      <c r="B595" s="662" t="s">
        <v>564</v>
      </c>
      <c r="C595" s="663" t="s">
        <v>580</v>
      </c>
      <c r="D595" s="664" t="s">
        <v>2676</v>
      </c>
      <c r="E595" s="663" t="s">
        <v>586</v>
      </c>
      <c r="F595" s="664" t="s">
        <v>2678</v>
      </c>
      <c r="G595" s="663" t="s">
        <v>590</v>
      </c>
      <c r="H595" s="663" t="s">
        <v>1440</v>
      </c>
      <c r="I595" s="663" t="s">
        <v>1441</v>
      </c>
      <c r="J595" s="663" t="s">
        <v>1442</v>
      </c>
      <c r="K595" s="663" t="s">
        <v>1443</v>
      </c>
      <c r="L595" s="665">
        <v>47.621333027345862</v>
      </c>
      <c r="M595" s="665">
        <v>39</v>
      </c>
      <c r="N595" s="666">
        <v>1857.2319880664886</v>
      </c>
    </row>
    <row r="596" spans="1:14" ht="14.4" customHeight="1" x14ac:dyDescent="0.3">
      <c r="A596" s="661" t="s">
        <v>563</v>
      </c>
      <c r="B596" s="662" t="s">
        <v>564</v>
      </c>
      <c r="C596" s="663" t="s">
        <v>580</v>
      </c>
      <c r="D596" s="664" t="s">
        <v>2676</v>
      </c>
      <c r="E596" s="663" t="s">
        <v>586</v>
      </c>
      <c r="F596" s="664" t="s">
        <v>2678</v>
      </c>
      <c r="G596" s="663" t="s">
        <v>590</v>
      </c>
      <c r="H596" s="663" t="s">
        <v>833</v>
      </c>
      <c r="I596" s="663" t="s">
        <v>834</v>
      </c>
      <c r="J596" s="663" t="s">
        <v>835</v>
      </c>
      <c r="K596" s="663" t="s">
        <v>836</v>
      </c>
      <c r="L596" s="665">
        <v>56.489999999999995</v>
      </c>
      <c r="M596" s="665">
        <v>1</v>
      </c>
      <c r="N596" s="666">
        <v>56.489999999999995</v>
      </c>
    </row>
    <row r="597" spans="1:14" ht="14.4" customHeight="1" x14ac:dyDescent="0.3">
      <c r="A597" s="661" t="s">
        <v>563</v>
      </c>
      <c r="B597" s="662" t="s">
        <v>564</v>
      </c>
      <c r="C597" s="663" t="s">
        <v>580</v>
      </c>
      <c r="D597" s="664" t="s">
        <v>2676</v>
      </c>
      <c r="E597" s="663" t="s">
        <v>586</v>
      </c>
      <c r="F597" s="664" t="s">
        <v>2678</v>
      </c>
      <c r="G597" s="663" t="s">
        <v>590</v>
      </c>
      <c r="H597" s="663" t="s">
        <v>2006</v>
      </c>
      <c r="I597" s="663" t="s">
        <v>622</v>
      </c>
      <c r="J597" s="663" t="s">
        <v>2007</v>
      </c>
      <c r="K597" s="663"/>
      <c r="L597" s="665">
        <v>53.287199874634311</v>
      </c>
      <c r="M597" s="665">
        <v>1</v>
      </c>
      <c r="N597" s="666">
        <v>53.287199874634311</v>
      </c>
    </row>
    <row r="598" spans="1:14" ht="14.4" customHeight="1" x14ac:dyDescent="0.3">
      <c r="A598" s="661" t="s">
        <v>563</v>
      </c>
      <c r="B598" s="662" t="s">
        <v>564</v>
      </c>
      <c r="C598" s="663" t="s">
        <v>580</v>
      </c>
      <c r="D598" s="664" t="s">
        <v>2676</v>
      </c>
      <c r="E598" s="663" t="s">
        <v>586</v>
      </c>
      <c r="F598" s="664" t="s">
        <v>2678</v>
      </c>
      <c r="G598" s="663" t="s">
        <v>590</v>
      </c>
      <c r="H598" s="663" t="s">
        <v>2008</v>
      </c>
      <c r="I598" s="663" t="s">
        <v>2009</v>
      </c>
      <c r="J598" s="663" t="s">
        <v>638</v>
      </c>
      <c r="K598" s="663" t="s">
        <v>2010</v>
      </c>
      <c r="L598" s="665">
        <v>141.49023869201804</v>
      </c>
      <c r="M598" s="665">
        <v>1</v>
      </c>
      <c r="N598" s="666">
        <v>141.49023869201804</v>
      </c>
    </row>
    <row r="599" spans="1:14" ht="14.4" customHeight="1" x14ac:dyDescent="0.3">
      <c r="A599" s="661" t="s">
        <v>563</v>
      </c>
      <c r="B599" s="662" t="s">
        <v>564</v>
      </c>
      <c r="C599" s="663" t="s">
        <v>580</v>
      </c>
      <c r="D599" s="664" t="s">
        <v>2676</v>
      </c>
      <c r="E599" s="663" t="s">
        <v>586</v>
      </c>
      <c r="F599" s="664" t="s">
        <v>2678</v>
      </c>
      <c r="G599" s="663" t="s">
        <v>590</v>
      </c>
      <c r="H599" s="663" t="s">
        <v>2011</v>
      </c>
      <c r="I599" s="663" t="s">
        <v>2012</v>
      </c>
      <c r="J599" s="663" t="s">
        <v>2013</v>
      </c>
      <c r="K599" s="663" t="s">
        <v>2014</v>
      </c>
      <c r="L599" s="665">
        <v>307.56</v>
      </c>
      <c r="M599" s="665">
        <v>3</v>
      </c>
      <c r="N599" s="666">
        <v>922.68000000000006</v>
      </c>
    </row>
    <row r="600" spans="1:14" ht="14.4" customHeight="1" x14ac:dyDescent="0.3">
      <c r="A600" s="661" t="s">
        <v>563</v>
      </c>
      <c r="B600" s="662" t="s">
        <v>564</v>
      </c>
      <c r="C600" s="663" t="s">
        <v>580</v>
      </c>
      <c r="D600" s="664" t="s">
        <v>2676</v>
      </c>
      <c r="E600" s="663" t="s">
        <v>586</v>
      </c>
      <c r="F600" s="664" t="s">
        <v>2678</v>
      </c>
      <c r="G600" s="663" t="s">
        <v>590</v>
      </c>
      <c r="H600" s="663" t="s">
        <v>2015</v>
      </c>
      <c r="I600" s="663" t="s">
        <v>2016</v>
      </c>
      <c r="J600" s="663" t="s">
        <v>2017</v>
      </c>
      <c r="K600" s="663" t="s">
        <v>2018</v>
      </c>
      <c r="L600" s="665">
        <v>242.6355136444426</v>
      </c>
      <c r="M600" s="665">
        <v>1</v>
      </c>
      <c r="N600" s="666">
        <v>242.6355136444426</v>
      </c>
    </row>
    <row r="601" spans="1:14" ht="14.4" customHeight="1" x14ac:dyDescent="0.3">
      <c r="A601" s="661" t="s">
        <v>563</v>
      </c>
      <c r="B601" s="662" t="s">
        <v>564</v>
      </c>
      <c r="C601" s="663" t="s">
        <v>580</v>
      </c>
      <c r="D601" s="664" t="s">
        <v>2676</v>
      </c>
      <c r="E601" s="663" t="s">
        <v>586</v>
      </c>
      <c r="F601" s="664" t="s">
        <v>2678</v>
      </c>
      <c r="G601" s="663" t="s">
        <v>590</v>
      </c>
      <c r="H601" s="663" t="s">
        <v>2019</v>
      </c>
      <c r="I601" s="663" t="s">
        <v>2020</v>
      </c>
      <c r="J601" s="663" t="s">
        <v>2021</v>
      </c>
      <c r="K601" s="663" t="s">
        <v>608</v>
      </c>
      <c r="L601" s="665">
        <v>71.060000000000016</v>
      </c>
      <c r="M601" s="665">
        <v>5</v>
      </c>
      <c r="N601" s="666">
        <v>355.30000000000007</v>
      </c>
    </row>
    <row r="602" spans="1:14" ht="14.4" customHeight="1" x14ac:dyDescent="0.3">
      <c r="A602" s="661" t="s">
        <v>563</v>
      </c>
      <c r="B602" s="662" t="s">
        <v>564</v>
      </c>
      <c r="C602" s="663" t="s">
        <v>580</v>
      </c>
      <c r="D602" s="664" t="s">
        <v>2676</v>
      </c>
      <c r="E602" s="663" t="s">
        <v>586</v>
      </c>
      <c r="F602" s="664" t="s">
        <v>2678</v>
      </c>
      <c r="G602" s="663" t="s">
        <v>590</v>
      </c>
      <c r="H602" s="663" t="s">
        <v>844</v>
      </c>
      <c r="I602" s="663" t="s">
        <v>845</v>
      </c>
      <c r="J602" s="663" t="s">
        <v>846</v>
      </c>
      <c r="K602" s="663" t="s">
        <v>628</v>
      </c>
      <c r="L602" s="665">
        <v>40.76107368971676</v>
      </c>
      <c r="M602" s="665">
        <v>260</v>
      </c>
      <c r="N602" s="666">
        <v>10597.879159326358</v>
      </c>
    </row>
    <row r="603" spans="1:14" ht="14.4" customHeight="1" x14ac:dyDescent="0.3">
      <c r="A603" s="661" t="s">
        <v>563</v>
      </c>
      <c r="B603" s="662" t="s">
        <v>564</v>
      </c>
      <c r="C603" s="663" t="s">
        <v>580</v>
      </c>
      <c r="D603" s="664" t="s">
        <v>2676</v>
      </c>
      <c r="E603" s="663" t="s">
        <v>586</v>
      </c>
      <c r="F603" s="664" t="s">
        <v>2678</v>
      </c>
      <c r="G603" s="663" t="s">
        <v>590</v>
      </c>
      <c r="H603" s="663" t="s">
        <v>2022</v>
      </c>
      <c r="I603" s="663" t="s">
        <v>2023</v>
      </c>
      <c r="J603" s="663" t="s">
        <v>1798</v>
      </c>
      <c r="K603" s="663" t="s">
        <v>2024</v>
      </c>
      <c r="L603" s="665">
        <v>254.97999999999996</v>
      </c>
      <c r="M603" s="665">
        <v>20</v>
      </c>
      <c r="N603" s="666">
        <v>5099.5999999999995</v>
      </c>
    </row>
    <row r="604" spans="1:14" ht="14.4" customHeight="1" x14ac:dyDescent="0.3">
      <c r="A604" s="661" t="s">
        <v>563</v>
      </c>
      <c r="B604" s="662" t="s">
        <v>564</v>
      </c>
      <c r="C604" s="663" t="s">
        <v>580</v>
      </c>
      <c r="D604" s="664" t="s">
        <v>2676</v>
      </c>
      <c r="E604" s="663" t="s">
        <v>586</v>
      </c>
      <c r="F604" s="664" t="s">
        <v>2678</v>
      </c>
      <c r="G604" s="663" t="s">
        <v>590</v>
      </c>
      <c r="H604" s="663" t="s">
        <v>2025</v>
      </c>
      <c r="I604" s="663" t="s">
        <v>2026</v>
      </c>
      <c r="J604" s="663" t="s">
        <v>2027</v>
      </c>
      <c r="K604" s="663" t="s">
        <v>2028</v>
      </c>
      <c r="L604" s="665">
        <v>372.36</v>
      </c>
      <c r="M604" s="665">
        <v>10</v>
      </c>
      <c r="N604" s="666">
        <v>3723.6000000000004</v>
      </c>
    </row>
    <row r="605" spans="1:14" ht="14.4" customHeight="1" x14ac:dyDescent="0.3">
      <c r="A605" s="661" t="s">
        <v>563</v>
      </c>
      <c r="B605" s="662" t="s">
        <v>564</v>
      </c>
      <c r="C605" s="663" t="s">
        <v>580</v>
      </c>
      <c r="D605" s="664" t="s">
        <v>2676</v>
      </c>
      <c r="E605" s="663" t="s">
        <v>586</v>
      </c>
      <c r="F605" s="664" t="s">
        <v>2678</v>
      </c>
      <c r="G605" s="663" t="s">
        <v>590</v>
      </c>
      <c r="H605" s="663" t="s">
        <v>847</v>
      </c>
      <c r="I605" s="663" t="s">
        <v>848</v>
      </c>
      <c r="J605" s="663" t="s">
        <v>849</v>
      </c>
      <c r="K605" s="663" t="s">
        <v>850</v>
      </c>
      <c r="L605" s="665">
        <v>126.95999999999997</v>
      </c>
      <c r="M605" s="665">
        <v>-1</v>
      </c>
      <c r="N605" s="666">
        <v>-126.95999999999997</v>
      </c>
    </row>
    <row r="606" spans="1:14" ht="14.4" customHeight="1" x14ac:dyDescent="0.3">
      <c r="A606" s="661" t="s">
        <v>563</v>
      </c>
      <c r="B606" s="662" t="s">
        <v>564</v>
      </c>
      <c r="C606" s="663" t="s">
        <v>580</v>
      </c>
      <c r="D606" s="664" t="s">
        <v>2676</v>
      </c>
      <c r="E606" s="663" t="s">
        <v>586</v>
      </c>
      <c r="F606" s="664" t="s">
        <v>2678</v>
      </c>
      <c r="G606" s="663" t="s">
        <v>590</v>
      </c>
      <c r="H606" s="663" t="s">
        <v>2029</v>
      </c>
      <c r="I606" s="663" t="s">
        <v>2030</v>
      </c>
      <c r="J606" s="663" t="s">
        <v>2031</v>
      </c>
      <c r="K606" s="663" t="s">
        <v>2032</v>
      </c>
      <c r="L606" s="665">
        <v>254.59146151443716</v>
      </c>
      <c r="M606" s="665">
        <v>39</v>
      </c>
      <c r="N606" s="666">
        <v>9929.0669990630486</v>
      </c>
    </row>
    <row r="607" spans="1:14" ht="14.4" customHeight="1" x14ac:dyDescent="0.3">
      <c r="A607" s="661" t="s">
        <v>563</v>
      </c>
      <c r="B607" s="662" t="s">
        <v>564</v>
      </c>
      <c r="C607" s="663" t="s">
        <v>580</v>
      </c>
      <c r="D607" s="664" t="s">
        <v>2676</v>
      </c>
      <c r="E607" s="663" t="s">
        <v>586</v>
      </c>
      <c r="F607" s="664" t="s">
        <v>2678</v>
      </c>
      <c r="G607" s="663" t="s">
        <v>590</v>
      </c>
      <c r="H607" s="663" t="s">
        <v>2033</v>
      </c>
      <c r="I607" s="663" t="s">
        <v>2034</v>
      </c>
      <c r="J607" s="663" t="s">
        <v>2031</v>
      </c>
      <c r="K607" s="663" t="s">
        <v>2035</v>
      </c>
      <c r="L607" s="665">
        <v>949.20728758234395</v>
      </c>
      <c r="M607" s="665">
        <v>40</v>
      </c>
      <c r="N607" s="666">
        <v>37968.29150329376</v>
      </c>
    </row>
    <row r="608" spans="1:14" ht="14.4" customHeight="1" x14ac:dyDescent="0.3">
      <c r="A608" s="661" t="s">
        <v>563</v>
      </c>
      <c r="B608" s="662" t="s">
        <v>564</v>
      </c>
      <c r="C608" s="663" t="s">
        <v>580</v>
      </c>
      <c r="D608" s="664" t="s">
        <v>2676</v>
      </c>
      <c r="E608" s="663" t="s">
        <v>586</v>
      </c>
      <c r="F608" s="664" t="s">
        <v>2678</v>
      </c>
      <c r="G608" s="663" t="s">
        <v>590</v>
      </c>
      <c r="H608" s="663" t="s">
        <v>2036</v>
      </c>
      <c r="I608" s="663" t="s">
        <v>2037</v>
      </c>
      <c r="J608" s="663" t="s">
        <v>2038</v>
      </c>
      <c r="K608" s="663" t="s">
        <v>2039</v>
      </c>
      <c r="L608" s="665">
        <v>262.35104249715596</v>
      </c>
      <c r="M608" s="665">
        <v>38</v>
      </c>
      <c r="N608" s="666">
        <v>9969.3396148919255</v>
      </c>
    </row>
    <row r="609" spans="1:14" ht="14.4" customHeight="1" x14ac:dyDescent="0.3">
      <c r="A609" s="661" t="s">
        <v>563</v>
      </c>
      <c r="B609" s="662" t="s">
        <v>564</v>
      </c>
      <c r="C609" s="663" t="s">
        <v>580</v>
      </c>
      <c r="D609" s="664" t="s">
        <v>2676</v>
      </c>
      <c r="E609" s="663" t="s">
        <v>586</v>
      </c>
      <c r="F609" s="664" t="s">
        <v>2678</v>
      </c>
      <c r="G609" s="663" t="s">
        <v>590</v>
      </c>
      <c r="H609" s="663" t="s">
        <v>2040</v>
      </c>
      <c r="I609" s="663" t="s">
        <v>2041</v>
      </c>
      <c r="J609" s="663" t="s">
        <v>2042</v>
      </c>
      <c r="K609" s="663" t="s">
        <v>2043</v>
      </c>
      <c r="L609" s="665">
        <v>1247.5660582972482</v>
      </c>
      <c r="M609" s="665">
        <v>9</v>
      </c>
      <c r="N609" s="666">
        <v>11228.094524675234</v>
      </c>
    </row>
    <row r="610" spans="1:14" ht="14.4" customHeight="1" x14ac:dyDescent="0.3">
      <c r="A610" s="661" t="s">
        <v>563</v>
      </c>
      <c r="B610" s="662" t="s">
        <v>564</v>
      </c>
      <c r="C610" s="663" t="s">
        <v>580</v>
      </c>
      <c r="D610" s="664" t="s">
        <v>2676</v>
      </c>
      <c r="E610" s="663" t="s">
        <v>586</v>
      </c>
      <c r="F610" s="664" t="s">
        <v>2678</v>
      </c>
      <c r="G610" s="663" t="s">
        <v>590</v>
      </c>
      <c r="H610" s="663" t="s">
        <v>2044</v>
      </c>
      <c r="I610" s="663" t="s">
        <v>2045</v>
      </c>
      <c r="J610" s="663" t="s">
        <v>2046</v>
      </c>
      <c r="K610" s="663" t="s">
        <v>2047</v>
      </c>
      <c r="L610" s="665">
        <v>277.19932129218734</v>
      </c>
      <c r="M610" s="665">
        <v>1</v>
      </c>
      <c r="N610" s="666">
        <v>277.19932129218734</v>
      </c>
    </row>
    <row r="611" spans="1:14" ht="14.4" customHeight="1" x14ac:dyDescent="0.3">
      <c r="A611" s="661" t="s">
        <v>563</v>
      </c>
      <c r="B611" s="662" t="s">
        <v>564</v>
      </c>
      <c r="C611" s="663" t="s">
        <v>580</v>
      </c>
      <c r="D611" s="664" t="s">
        <v>2676</v>
      </c>
      <c r="E611" s="663" t="s">
        <v>586</v>
      </c>
      <c r="F611" s="664" t="s">
        <v>2678</v>
      </c>
      <c r="G611" s="663" t="s">
        <v>590</v>
      </c>
      <c r="H611" s="663" t="s">
        <v>2048</v>
      </c>
      <c r="I611" s="663" t="s">
        <v>2049</v>
      </c>
      <c r="J611" s="663" t="s">
        <v>2050</v>
      </c>
      <c r="K611" s="663" t="s">
        <v>2051</v>
      </c>
      <c r="L611" s="665">
        <v>1084.7826371478038</v>
      </c>
      <c r="M611" s="665">
        <v>3</v>
      </c>
      <c r="N611" s="666">
        <v>3254.3479114434112</v>
      </c>
    </row>
    <row r="612" spans="1:14" ht="14.4" customHeight="1" x14ac:dyDescent="0.3">
      <c r="A612" s="661" t="s">
        <v>563</v>
      </c>
      <c r="B612" s="662" t="s">
        <v>564</v>
      </c>
      <c r="C612" s="663" t="s">
        <v>580</v>
      </c>
      <c r="D612" s="664" t="s">
        <v>2676</v>
      </c>
      <c r="E612" s="663" t="s">
        <v>586</v>
      </c>
      <c r="F612" s="664" t="s">
        <v>2678</v>
      </c>
      <c r="G612" s="663" t="s">
        <v>590</v>
      </c>
      <c r="H612" s="663" t="s">
        <v>2052</v>
      </c>
      <c r="I612" s="663" t="s">
        <v>2053</v>
      </c>
      <c r="J612" s="663" t="s">
        <v>2054</v>
      </c>
      <c r="K612" s="663" t="s">
        <v>2055</v>
      </c>
      <c r="L612" s="665">
        <v>85.752678024182785</v>
      </c>
      <c r="M612" s="665">
        <v>57</v>
      </c>
      <c r="N612" s="666">
        <v>4887.9026473784188</v>
      </c>
    </row>
    <row r="613" spans="1:14" ht="14.4" customHeight="1" x14ac:dyDescent="0.3">
      <c r="A613" s="661" t="s">
        <v>563</v>
      </c>
      <c r="B613" s="662" t="s">
        <v>564</v>
      </c>
      <c r="C613" s="663" t="s">
        <v>580</v>
      </c>
      <c r="D613" s="664" t="s">
        <v>2676</v>
      </c>
      <c r="E613" s="663" t="s">
        <v>586</v>
      </c>
      <c r="F613" s="664" t="s">
        <v>2678</v>
      </c>
      <c r="G613" s="663" t="s">
        <v>590</v>
      </c>
      <c r="H613" s="663" t="s">
        <v>855</v>
      </c>
      <c r="I613" s="663" t="s">
        <v>215</v>
      </c>
      <c r="J613" s="663" t="s">
        <v>856</v>
      </c>
      <c r="K613" s="663"/>
      <c r="L613" s="665">
        <v>64.970739982107673</v>
      </c>
      <c r="M613" s="665">
        <v>24</v>
      </c>
      <c r="N613" s="666">
        <v>1559.2977595705843</v>
      </c>
    </row>
    <row r="614" spans="1:14" ht="14.4" customHeight="1" x14ac:dyDescent="0.3">
      <c r="A614" s="661" t="s">
        <v>563</v>
      </c>
      <c r="B614" s="662" t="s">
        <v>564</v>
      </c>
      <c r="C614" s="663" t="s">
        <v>580</v>
      </c>
      <c r="D614" s="664" t="s">
        <v>2676</v>
      </c>
      <c r="E614" s="663" t="s">
        <v>586</v>
      </c>
      <c r="F614" s="664" t="s">
        <v>2678</v>
      </c>
      <c r="G614" s="663" t="s">
        <v>590</v>
      </c>
      <c r="H614" s="663" t="s">
        <v>2056</v>
      </c>
      <c r="I614" s="663" t="s">
        <v>215</v>
      </c>
      <c r="J614" s="663" t="s">
        <v>2057</v>
      </c>
      <c r="K614" s="663"/>
      <c r="L614" s="665">
        <v>97.998074409337676</v>
      </c>
      <c r="M614" s="665">
        <v>4</v>
      </c>
      <c r="N614" s="666">
        <v>391.9922976373507</v>
      </c>
    </row>
    <row r="615" spans="1:14" ht="14.4" customHeight="1" x14ac:dyDescent="0.3">
      <c r="A615" s="661" t="s">
        <v>563</v>
      </c>
      <c r="B615" s="662" t="s">
        <v>564</v>
      </c>
      <c r="C615" s="663" t="s">
        <v>580</v>
      </c>
      <c r="D615" s="664" t="s">
        <v>2676</v>
      </c>
      <c r="E615" s="663" t="s">
        <v>586</v>
      </c>
      <c r="F615" s="664" t="s">
        <v>2678</v>
      </c>
      <c r="G615" s="663" t="s">
        <v>590</v>
      </c>
      <c r="H615" s="663" t="s">
        <v>2058</v>
      </c>
      <c r="I615" s="663" t="s">
        <v>215</v>
      </c>
      <c r="J615" s="663" t="s">
        <v>2059</v>
      </c>
      <c r="K615" s="663"/>
      <c r="L615" s="665">
        <v>29.408599887727988</v>
      </c>
      <c r="M615" s="665">
        <v>31</v>
      </c>
      <c r="N615" s="666">
        <v>911.66659651956763</v>
      </c>
    </row>
    <row r="616" spans="1:14" ht="14.4" customHeight="1" x14ac:dyDescent="0.3">
      <c r="A616" s="661" t="s">
        <v>563</v>
      </c>
      <c r="B616" s="662" t="s">
        <v>564</v>
      </c>
      <c r="C616" s="663" t="s">
        <v>580</v>
      </c>
      <c r="D616" s="664" t="s">
        <v>2676</v>
      </c>
      <c r="E616" s="663" t="s">
        <v>586</v>
      </c>
      <c r="F616" s="664" t="s">
        <v>2678</v>
      </c>
      <c r="G616" s="663" t="s">
        <v>590</v>
      </c>
      <c r="H616" s="663" t="s">
        <v>2060</v>
      </c>
      <c r="I616" s="663" t="s">
        <v>2061</v>
      </c>
      <c r="J616" s="663" t="s">
        <v>2062</v>
      </c>
      <c r="K616" s="663" t="s">
        <v>2063</v>
      </c>
      <c r="L616" s="665">
        <v>28.670000000000005</v>
      </c>
      <c r="M616" s="665">
        <v>2</v>
      </c>
      <c r="N616" s="666">
        <v>57.340000000000011</v>
      </c>
    </row>
    <row r="617" spans="1:14" ht="14.4" customHeight="1" x14ac:dyDescent="0.3">
      <c r="A617" s="661" t="s">
        <v>563</v>
      </c>
      <c r="B617" s="662" t="s">
        <v>564</v>
      </c>
      <c r="C617" s="663" t="s">
        <v>580</v>
      </c>
      <c r="D617" s="664" t="s">
        <v>2676</v>
      </c>
      <c r="E617" s="663" t="s">
        <v>586</v>
      </c>
      <c r="F617" s="664" t="s">
        <v>2678</v>
      </c>
      <c r="G617" s="663" t="s">
        <v>590</v>
      </c>
      <c r="H617" s="663" t="s">
        <v>2064</v>
      </c>
      <c r="I617" s="663" t="s">
        <v>2065</v>
      </c>
      <c r="J617" s="663" t="s">
        <v>2066</v>
      </c>
      <c r="K617" s="663" t="s">
        <v>2067</v>
      </c>
      <c r="L617" s="665">
        <v>58.87744006510664</v>
      </c>
      <c r="M617" s="665">
        <v>30</v>
      </c>
      <c r="N617" s="666">
        <v>1766.3232019531993</v>
      </c>
    </row>
    <row r="618" spans="1:14" ht="14.4" customHeight="1" x14ac:dyDescent="0.3">
      <c r="A618" s="661" t="s">
        <v>563</v>
      </c>
      <c r="B618" s="662" t="s">
        <v>564</v>
      </c>
      <c r="C618" s="663" t="s">
        <v>580</v>
      </c>
      <c r="D618" s="664" t="s">
        <v>2676</v>
      </c>
      <c r="E618" s="663" t="s">
        <v>586</v>
      </c>
      <c r="F618" s="664" t="s">
        <v>2678</v>
      </c>
      <c r="G618" s="663" t="s">
        <v>590</v>
      </c>
      <c r="H618" s="663" t="s">
        <v>2068</v>
      </c>
      <c r="I618" s="663" t="s">
        <v>2069</v>
      </c>
      <c r="J618" s="663" t="s">
        <v>2070</v>
      </c>
      <c r="K618" s="663" t="s">
        <v>2071</v>
      </c>
      <c r="L618" s="665">
        <v>186.65956347115707</v>
      </c>
      <c r="M618" s="665">
        <v>2</v>
      </c>
      <c r="N618" s="666">
        <v>373.31912694231414</v>
      </c>
    </row>
    <row r="619" spans="1:14" ht="14.4" customHeight="1" x14ac:dyDescent="0.3">
      <c r="A619" s="661" t="s">
        <v>563</v>
      </c>
      <c r="B619" s="662" t="s">
        <v>564</v>
      </c>
      <c r="C619" s="663" t="s">
        <v>580</v>
      </c>
      <c r="D619" s="664" t="s">
        <v>2676</v>
      </c>
      <c r="E619" s="663" t="s">
        <v>586</v>
      </c>
      <c r="F619" s="664" t="s">
        <v>2678</v>
      </c>
      <c r="G619" s="663" t="s">
        <v>590</v>
      </c>
      <c r="H619" s="663" t="s">
        <v>2072</v>
      </c>
      <c r="I619" s="663" t="s">
        <v>2072</v>
      </c>
      <c r="J619" s="663" t="s">
        <v>2073</v>
      </c>
      <c r="K619" s="663" t="s">
        <v>1707</v>
      </c>
      <c r="L619" s="665">
        <v>167.75000000000003</v>
      </c>
      <c r="M619" s="665">
        <v>1</v>
      </c>
      <c r="N619" s="666">
        <v>167.75000000000003</v>
      </c>
    </row>
    <row r="620" spans="1:14" ht="14.4" customHeight="1" x14ac:dyDescent="0.3">
      <c r="A620" s="661" t="s">
        <v>563</v>
      </c>
      <c r="B620" s="662" t="s">
        <v>564</v>
      </c>
      <c r="C620" s="663" t="s">
        <v>580</v>
      </c>
      <c r="D620" s="664" t="s">
        <v>2676</v>
      </c>
      <c r="E620" s="663" t="s">
        <v>586</v>
      </c>
      <c r="F620" s="664" t="s">
        <v>2678</v>
      </c>
      <c r="G620" s="663" t="s">
        <v>590</v>
      </c>
      <c r="H620" s="663" t="s">
        <v>2074</v>
      </c>
      <c r="I620" s="663" t="s">
        <v>2075</v>
      </c>
      <c r="J620" s="663" t="s">
        <v>1954</v>
      </c>
      <c r="K620" s="663" t="s">
        <v>2076</v>
      </c>
      <c r="L620" s="665">
        <v>56.818515238319542</v>
      </c>
      <c r="M620" s="665">
        <v>18</v>
      </c>
      <c r="N620" s="666">
        <v>1022.7332742897518</v>
      </c>
    </row>
    <row r="621" spans="1:14" ht="14.4" customHeight="1" x14ac:dyDescent="0.3">
      <c r="A621" s="661" t="s">
        <v>563</v>
      </c>
      <c r="B621" s="662" t="s">
        <v>564</v>
      </c>
      <c r="C621" s="663" t="s">
        <v>580</v>
      </c>
      <c r="D621" s="664" t="s">
        <v>2676</v>
      </c>
      <c r="E621" s="663" t="s">
        <v>586</v>
      </c>
      <c r="F621" s="664" t="s">
        <v>2678</v>
      </c>
      <c r="G621" s="663" t="s">
        <v>590</v>
      </c>
      <c r="H621" s="663" t="s">
        <v>861</v>
      </c>
      <c r="I621" s="663" t="s">
        <v>862</v>
      </c>
      <c r="J621" s="663" t="s">
        <v>863</v>
      </c>
      <c r="K621" s="663" t="s">
        <v>864</v>
      </c>
      <c r="L621" s="665">
        <v>31.898369382767193</v>
      </c>
      <c r="M621" s="665">
        <v>7</v>
      </c>
      <c r="N621" s="666">
        <v>223.28858567937036</v>
      </c>
    </row>
    <row r="622" spans="1:14" ht="14.4" customHeight="1" x14ac:dyDescent="0.3">
      <c r="A622" s="661" t="s">
        <v>563</v>
      </c>
      <c r="B622" s="662" t="s">
        <v>564</v>
      </c>
      <c r="C622" s="663" t="s">
        <v>580</v>
      </c>
      <c r="D622" s="664" t="s">
        <v>2676</v>
      </c>
      <c r="E622" s="663" t="s">
        <v>586</v>
      </c>
      <c r="F622" s="664" t="s">
        <v>2678</v>
      </c>
      <c r="G622" s="663" t="s">
        <v>590</v>
      </c>
      <c r="H622" s="663" t="s">
        <v>2077</v>
      </c>
      <c r="I622" s="663" t="s">
        <v>2078</v>
      </c>
      <c r="J622" s="663" t="s">
        <v>2079</v>
      </c>
      <c r="K622" s="663" t="s">
        <v>2080</v>
      </c>
      <c r="L622" s="665">
        <v>93.656582182931174</v>
      </c>
      <c r="M622" s="665">
        <v>6</v>
      </c>
      <c r="N622" s="666">
        <v>561.93949309758705</v>
      </c>
    </row>
    <row r="623" spans="1:14" ht="14.4" customHeight="1" x14ac:dyDescent="0.3">
      <c r="A623" s="661" t="s">
        <v>563</v>
      </c>
      <c r="B623" s="662" t="s">
        <v>564</v>
      </c>
      <c r="C623" s="663" t="s">
        <v>580</v>
      </c>
      <c r="D623" s="664" t="s">
        <v>2676</v>
      </c>
      <c r="E623" s="663" t="s">
        <v>586</v>
      </c>
      <c r="F623" s="664" t="s">
        <v>2678</v>
      </c>
      <c r="G623" s="663" t="s">
        <v>590</v>
      </c>
      <c r="H623" s="663" t="s">
        <v>2081</v>
      </c>
      <c r="I623" s="663" t="s">
        <v>2082</v>
      </c>
      <c r="J623" s="663" t="s">
        <v>2083</v>
      </c>
      <c r="K623" s="663" t="s">
        <v>2084</v>
      </c>
      <c r="L623" s="665">
        <v>60.756477995089661</v>
      </c>
      <c r="M623" s="665">
        <v>3</v>
      </c>
      <c r="N623" s="666">
        <v>182.26943398526899</v>
      </c>
    </row>
    <row r="624" spans="1:14" ht="14.4" customHeight="1" x14ac:dyDescent="0.3">
      <c r="A624" s="661" t="s">
        <v>563</v>
      </c>
      <c r="B624" s="662" t="s">
        <v>564</v>
      </c>
      <c r="C624" s="663" t="s">
        <v>580</v>
      </c>
      <c r="D624" s="664" t="s">
        <v>2676</v>
      </c>
      <c r="E624" s="663" t="s">
        <v>586</v>
      </c>
      <c r="F624" s="664" t="s">
        <v>2678</v>
      </c>
      <c r="G624" s="663" t="s">
        <v>590</v>
      </c>
      <c r="H624" s="663" t="s">
        <v>872</v>
      </c>
      <c r="I624" s="663" t="s">
        <v>873</v>
      </c>
      <c r="J624" s="663" t="s">
        <v>874</v>
      </c>
      <c r="K624" s="663" t="s">
        <v>875</v>
      </c>
      <c r="L624" s="665">
        <v>292.41893891052274</v>
      </c>
      <c r="M624" s="665">
        <v>15</v>
      </c>
      <c r="N624" s="666">
        <v>4386.2840836578407</v>
      </c>
    </row>
    <row r="625" spans="1:14" ht="14.4" customHeight="1" x14ac:dyDescent="0.3">
      <c r="A625" s="661" t="s">
        <v>563</v>
      </c>
      <c r="B625" s="662" t="s">
        <v>564</v>
      </c>
      <c r="C625" s="663" t="s">
        <v>580</v>
      </c>
      <c r="D625" s="664" t="s">
        <v>2676</v>
      </c>
      <c r="E625" s="663" t="s">
        <v>586</v>
      </c>
      <c r="F625" s="664" t="s">
        <v>2678</v>
      </c>
      <c r="G625" s="663" t="s">
        <v>590</v>
      </c>
      <c r="H625" s="663" t="s">
        <v>2085</v>
      </c>
      <c r="I625" s="663" t="s">
        <v>2086</v>
      </c>
      <c r="J625" s="663" t="s">
        <v>2087</v>
      </c>
      <c r="K625" s="663" t="s">
        <v>2088</v>
      </c>
      <c r="L625" s="665">
        <v>52.990000000000016</v>
      </c>
      <c r="M625" s="665">
        <v>1</v>
      </c>
      <c r="N625" s="666">
        <v>52.990000000000016</v>
      </c>
    </row>
    <row r="626" spans="1:14" ht="14.4" customHeight="1" x14ac:dyDescent="0.3">
      <c r="A626" s="661" t="s">
        <v>563</v>
      </c>
      <c r="B626" s="662" t="s">
        <v>564</v>
      </c>
      <c r="C626" s="663" t="s">
        <v>580</v>
      </c>
      <c r="D626" s="664" t="s">
        <v>2676</v>
      </c>
      <c r="E626" s="663" t="s">
        <v>586</v>
      </c>
      <c r="F626" s="664" t="s">
        <v>2678</v>
      </c>
      <c r="G626" s="663" t="s">
        <v>590</v>
      </c>
      <c r="H626" s="663" t="s">
        <v>876</v>
      </c>
      <c r="I626" s="663" t="s">
        <v>877</v>
      </c>
      <c r="J626" s="663" t="s">
        <v>878</v>
      </c>
      <c r="K626" s="663" t="s">
        <v>879</v>
      </c>
      <c r="L626" s="665">
        <v>97.65</v>
      </c>
      <c r="M626" s="665">
        <v>1</v>
      </c>
      <c r="N626" s="666">
        <v>97.65</v>
      </c>
    </row>
    <row r="627" spans="1:14" ht="14.4" customHeight="1" x14ac:dyDescent="0.3">
      <c r="A627" s="661" t="s">
        <v>563</v>
      </c>
      <c r="B627" s="662" t="s">
        <v>564</v>
      </c>
      <c r="C627" s="663" t="s">
        <v>580</v>
      </c>
      <c r="D627" s="664" t="s">
        <v>2676</v>
      </c>
      <c r="E627" s="663" t="s">
        <v>586</v>
      </c>
      <c r="F627" s="664" t="s">
        <v>2678</v>
      </c>
      <c r="G627" s="663" t="s">
        <v>590</v>
      </c>
      <c r="H627" s="663" t="s">
        <v>2089</v>
      </c>
      <c r="I627" s="663" t="s">
        <v>2090</v>
      </c>
      <c r="J627" s="663" t="s">
        <v>2091</v>
      </c>
      <c r="K627" s="663" t="s">
        <v>2092</v>
      </c>
      <c r="L627" s="665">
        <v>103.1748046652876</v>
      </c>
      <c r="M627" s="665">
        <v>24</v>
      </c>
      <c r="N627" s="666">
        <v>2476.1953119669024</v>
      </c>
    </row>
    <row r="628" spans="1:14" ht="14.4" customHeight="1" x14ac:dyDescent="0.3">
      <c r="A628" s="661" t="s">
        <v>563</v>
      </c>
      <c r="B628" s="662" t="s">
        <v>564</v>
      </c>
      <c r="C628" s="663" t="s">
        <v>580</v>
      </c>
      <c r="D628" s="664" t="s">
        <v>2676</v>
      </c>
      <c r="E628" s="663" t="s">
        <v>586</v>
      </c>
      <c r="F628" s="664" t="s">
        <v>2678</v>
      </c>
      <c r="G628" s="663" t="s">
        <v>590</v>
      </c>
      <c r="H628" s="663" t="s">
        <v>2093</v>
      </c>
      <c r="I628" s="663" t="s">
        <v>2094</v>
      </c>
      <c r="J628" s="663" t="s">
        <v>2095</v>
      </c>
      <c r="K628" s="663" t="s">
        <v>2096</v>
      </c>
      <c r="L628" s="665">
        <v>3622.0800000000022</v>
      </c>
      <c r="M628" s="665">
        <v>2</v>
      </c>
      <c r="N628" s="666">
        <v>7244.1600000000044</v>
      </c>
    </row>
    <row r="629" spans="1:14" ht="14.4" customHeight="1" x14ac:dyDescent="0.3">
      <c r="A629" s="661" t="s">
        <v>563</v>
      </c>
      <c r="B629" s="662" t="s">
        <v>564</v>
      </c>
      <c r="C629" s="663" t="s">
        <v>580</v>
      </c>
      <c r="D629" s="664" t="s">
        <v>2676</v>
      </c>
      <c r="E629" s="663" t="s">
        <v>586</v>
      </c>
      <c r="F629" s="664" t="s">
        <v>2678</v>
      </c>
      <c r="G629" s="663" t="s">
        <v>590</v>
      </c>
      <c r="H629" s="663" t="s">
        <v>880</v>
      </c>
      <c r="I629" s="663" t="s">
        <v>881</v>
      </c>
      <c r="J629" s="663" t="s">
        <v>882</v>
      </c>
      <c r="K629" s="663" t="s">
        <v>883</v>
      </c>
      <c r="L629" s="665">
        <v>290.76256317220998</v>
      </c>
      <c r="M629" s="665">
        <v>13</v>
      </c>
      <c r="N629" s="666">
        <v>3779.9133212387296</v>
      </c>
    </row>
    <row r="630" spans="1:14" ht="14.4" customHeight="1" x14ac:dyDescent="0.3">
      <c r="A630" s="661" t="s">
        <v>563</v>
      </c>
      <c r="B630" s="662" t="s">
        <v>564</v>
      </c>
      <c r="C630" s="663" t="s">
        <v>580</v>
      </c>
      <c r="D630" s="664" t="s">
        <v>2676</v>
      </c>
      <c r="E630" s="663" t="s">
        <v>586</v>
      </c>
      <c r="F630" s="664" t="s">
        <v>2678</v>
      </c>
      <c r="G630" s="663" t="s">
        <v>590</v>
      </c>
      <c r="H630" s="663" t="s">
        <v>2097</v>
      </c>
      <c r="I630" s="663" t="s">
        <v>2097</v>
      </c>
      <c r="J630" s="663" t="s">
        <v>2098</v>
      </c>
      <c r="K630" s="663" t="s">
        <v>2099</v>
      </c>
      <c r="L630" s="665">
        <v>251.525922521067</v>
      </c>
      <c r="M630" s="665">
        <v>1</v>
      </c>
      <c r="N630" s="666">
        <v>251.525922521067</v>
      </c>
    </row>
    <row r="631" spans="1:14" ht="14.4" customHeight="1" x14ac:dyDescent="0.3">
      <c r="A631" s="661" t="s">
        <v>563</v>
      </c>
      <c r="B631" s="662" t="s">
        <v>564</v>
      </c>
      <c r="C631" s="663" t="s">
        <v>580</v>
      </c>
      <c r="D631" s="664" t="s">
        <v>2676</v>
      </c>
      <c r="E631" s="663" t="s">
        <v>586</v>
      </c>
      <c r="F631" s="664" t="s">
        <v>2678</v>
      </c>
      <c r="G631" s="663" t="s">
        <v>590</v>
      </c>
      <c r="H631" s="663" t="s">
        <v>2100</v>
      </c>
      <c r="I631" s="663" t="s">
        <v>2101</v>
      </c>
      <c r="J631" s="663" t="s">
        <v>2102</v>
      </c>
      <c r="K631" s="663" t="s">
        <v>2103</v>
      </c>
      <c r="L631" s="665">
        <v>47.87</v>
      </c>
      <c r="M631" s="665">
        <v>5</v>
      </c>
      <c r="N631" s="666">
        <v>239.35</v>
      </c>
    </row>
    <row r="632" spans="1:14" ht="14.4" customHeight="1" x14ac:dyDescent="0.3">
      <c r="A632" s="661" t="s">
        <v>563</v>
      </c>
      <c r="B632" s="662" t="s">
        <v>564</v>
      </c>
      <c r="C632" s="663" t="s">
        <v>580</v>
      </c>
      <c r="D632" s="664" t="s">
        <v>2676</v>
      </c>
      <c r="E632" s="663" t="s">
        <v>586</v>
      </c>
      <c r="F632" s="664" t="s">
        <v>2678</v>
      </c>
      <c r="G632" s="663" t="s">
        <v>590</v>
      </c>
      <c r="H632" s="663" t="s">
        <v>884</v>
      </c>
      <c r="I632" s="663" t="s">
        <v>885</v>
      </c>
      <c r="J632" s="663" t="s">
        <v>886</v>
      </c>
      <c r="K632" s="663" t="s">
        <v>887</v>
      </c>
      <c r="L632" s="665">
        <v>54.235384615384611</v>
      </c>
      <c r="M632" s="665">
        <v>26</v>
      </c>
      <c r="N632" s="666">
        <v>1410.12</v>
      </c>
    </row>
    <row r="633" spans="1:14" ht="14.4" customHeight="1" x14ac:dyDescent="0.3">
      <c r="A633" s="661" t="s">
        <v>563</v>
      </c>
      <c r="B633" s="662" t="s">
        <v>564</v>
      </c>
      <c r="C633" s="663" t="s">
        <v>580</v>
      </c>
      <c r="D633" s="664" t="s">
        <v>2676</v>
      </c>
      <c r="E633" s="663" t="s">
        <v>586</v>
      </c>
      <c r="F633" s="664" t="s">
        <v>2678</v>
      </c>
      <c r="G633" s="663" t="s">
        <v>590</v>
      </c>
      <c r="H633" s="663" t="s">
        <v>888</v>
      </c>
      <c r="I633" s="663" t="s">
        <v>889</v>
      </c>
      <c r="J633" s="663" t="s">
        <v>890</v>
      </c>
      <c r="K633" s="663" t="s">
        <v>635</v>
      </c>
      <c r="L633" s="665">
        <v>105.60969913412576</v>
      </c>
      <c r="M633" s="665">
        <v>7</v>
      </c>
      <c r="N633" s="666">
        <v>739.26789393888032</v>
      </c>
    </row>
    <row r="634" spans="1:14" ht="14.4" customHeight="1" x14ac:dyDescent="0.3">
      <c r="A634" s="661" t="s">
        <v>563</v>
      </c>
      <c r="B634" s="662" t="s">
        <v>564</v>
      </c>
      <c r="C634" s="663" t="s">
        <v>580</v>
      </c>
      <c r="D634" s="664" t="s">
        <v>2676</v>
      </c>
      <c r="E634" s="663" t="s">
        <v>586</v>
      </c>
      <c r="F634" s="664" t="s">
        <v>2678</v>
      </c>
      <c r="G634" s="663" t="s">
        <v>590</v>
      </c>
      <c r="H634" s="663" t="s">
        <v>1464</v>
      </c>
      <c r="I634" s="663" t="s">
        <v>1465</v>
      </c>
      <c r="J634" s="663" t="s">
        <v>1466</v>
      </c>
      <c r="K634" s="663" t="s">
        <v>1467</v>
      </c>
      <c r="L634" s="665">
        <v>692.42205997143083</v>
      </c>
      <c r="M634" s="665">
        <v>2</v>
      </c>
      <c r="N634" s="666">
        <v>1384.8441199428617</v>
      </c>
    </row>
    <row r="635" spans="1:14" ht="14.4" customHeight="1" x14ac:dyDescent="0.3">
      <c r="A635" s="661" t="s">
        <v>563</v>
      </c>
      <c r="B635" s="662" t="s">
        <v>564</v>
      </c>
      <c r="C635" s="663" t="s">
        <v>580</v>
      </c>
      <c r="D635" s="664" t="s">
        <v>2676</v>
      </c>
      <c r="E635" s="663" t="s">
        <v>586</v>
      </c>
      <c r="F635" s="664" t="s">
        <v>2678</v>
      </c>
      <c r="G635" s="663" t="s">
        <v>590</v>
      </c>
      <c r="H635" s="663" t="s">
        <v>2104</v>
      </c>
      <c r="I635" s="663" t="s">
        <v>2105</v>
      </c>
      <c r="J635" s="663" t="s">
        <v>2106</v>
      </c>
      <c r="K635" s="663" t="s">
        <v>2107</v>
      </c>
      <c r="L635" s="665">
        <v>40.866652287391759</v>
      </c>
      <c r="M635" s="665">
        <v>6</v>
      </c>
      <c r="N635" s="666">
        <v>245.19991372435055</v>
      </c>
    </row>
    <row r="636" spans="1:14" ht="14.4" customHeight="1" x14ac:dyDescent="0.3">
      <c r="A636" s="661" t="s">
        <v>563</v>
      </c>
      <c r="B636" s="662" t="s">
        <v>564</v>
      </c>
      <c r="C636" s="663" t="s">
        <v>580</v>
      </c>
      <c r="D636" s="664" t="s">
        <v>2676</v>
      </c>
      <c r="E636" s="663" t="s">
        <v>586</v>
      </c>
      <c r="F636" s="664" t="s">
        <v>2678</v>
      </c>
      <c r="G636" s="663" t="s">
        <v>590</v>
      </c>
      <c r="H636" s="663" t="s">
        <v>2108</v>
      </c>
      <c r="I636" s="663" t="s">
        <v>215</v>
      </c>
      <c r="J636" s="663" t="s">
        <v>2109</v>
      </c>
      <c r="K636" s="663" t="s">
        <v>2110</v>
      </c>
      <c r="L636" s="665">
        <v>154.45999999999998</v>
      </c>
      <c r="M636" s="665">
        <v>8</v>
      </c>
      <c r="N636" s="666">
        <v>1235.6799999999998</v>
      </c>
    </row>
    <row r="637" spans="1:14" ht="14.4" customHeight="1" x14ac:dyDescent="0.3">
      <c r="A637" s="661" t="s">
        <v>563</v>
      </c>
      <c r="B637" s="662" t="s">
        <v>564</v>
      </c>
      <c r="C637" s="663" t="s">
        <v>580</v>
      </c>
      <c r="D637" s="664" t="s">
        <v>2676</v>
      </c>
      <c r="E637" s="663" t="s">
        <v>586</v>
      </c>
      <c r="F637" s="664" t="s">
        <v>2678</v>
      </c>
      <c r="G637" s="663" t="s">
        <v>590</v>
      </c>
      <c r="H637" s="663" t="s">
        <v>2111</v>
      </c>
      <c r="I637" s="663" t="s">
        <v>215</v>
      </c>
      <c r="J637" s="663" t="s">
        <v>2112</v>
      </c>
      <c r="K637" s="663"/>
      <c r="L637" s="665">
        <v>99.025003435647108</v>
      </c>
      <c r="M637" s="665">
        <v>4</v>
      </c>
      <c r="N637" s="666">
        <v>396.10001374258843</v>
      </c>
    </row>
    <row r="638" spans="1:14" ht="14.4" customHeight="1" x14ac:dyDescent="0.3">
      <c r="A638" s="661" t="s">
        <v>563</v>
      </c>
      <c r="B638" s="662" t="s">
        <v>564</v>
      </c>
      <c r="C638" s="663" t="s">
        <v>580</v>
      </c>
      <c r="D638" s="664" t="s">
        <v>2676</v>
      </c>
      <c r="E638" s="663" t="s">
        <v>586</v>
      </c>
      <c r="F638" s="664" t="s">
        <v>2678</v>
      </c>
      <c r="G638" s="663" t="s">
        <v>590</v>
      </c>
      <c r="H638" s="663" t="s">
        <v>891</v>
      </c>
      <c r="I638" s="663" t="s">
        <v>215</v>
      </c>
      <c r="J638" s="663" t="s">
        <v>892</v>
      </c>
      <c r="K638" s="663"/>
      <c r="L638" s="665">
        <v>147.5</v>
      </c>
      <c r="M638" s="665">
        <v>2</v>
      </c>
      <c r="N638" s="666">
        <v>295</v>
      </c>
    </row>
    <row r="639" spans="1:14" ht="14.4" customHeight="1" x14ac:dyDescent="0.3">
      <c r="A639" s="661" t="s">
        <v>563</v>
      </c>
      <c r="B639" s="662" t="s">
        <v>564</v>
      </c>
      <c r="C639" s="663" t="s">
        <v>580</v>
      </c>
      <c r="D639" s="664" t="s">
        <v>2676</v>
      </c>
      <c r="E639" s="663" t="s">
        <v>586</v>
      </c>
      <c r="F639" s="664" t="s">
        <v>2678</v>
      </c>
      <c r="G639" s="663" t="s">
        <v>590</v>
      </c>
      <c r="H639" s="663" t="s">
        <v>2113</v>
      </c>
      <c r="I639" s="663" t="s">
        <v>215</v>
      </c>
      <c r="J639" s="663" t="s">
        <v>2114</v>
      </c>
      <c r="K639" s="663"/>
      <c r="L639" s="665">
        <v>51.582500000000003</v>
      </c>
      <c r="M639" s="665">
        <v>4</v>
      </c>
      <c r="N639" s="666">
        <v>206.33</v>
      </c>
    </row>
    <row r="640" spans="1:14" ht="14.4" customHeight="1" x14ac:dyDescent="0.3">
      <c r="A640" s="661" t="s">
        <v>563</v>
      </c>
      <c r="B640" s="662" t="s">
        <v>564</v>
      </c>
      <c r="C640" s="663" t="s">
        <v>580</v>
      </c>
      <c r="D640" s="664" t="s">
        <v>2676</v>
      </c>
      <c r="E640" s="663" t="s">
        <v>586</v>
      </c>
      <c r="F640" s="664" t="s">
        <v>2678</v>
      </c>
      <c r="G640" s="663" t="s">
        <v>590</v>
      </c>
      <c r="H640" s="663" t="s">
        <v>893</v>
      </c>
      <c r="I640" s="663" t="s">
        <v>215</v>
      </c>
      <c r="J640" s="663" t="s">
        <v>894</v>
      </c>
      <c r="K640" s="663"/>
      <c r="L640" s="665">
        <v>78.611653315437437</v>
      </c>
      <c r="M640" s="665">
        <v>5</v>
      </c>
      <c r="N640" s="666">
        <v>393.05826657718717</v>
      </c>
    </row>
    <row r="641" spans="1:14" ht="14.4" customHeight="1" x14ac:dyDescent="0.3">
      <c r="A641" s="661" t="s">
        <v>563</v>
      </c>
      <c r="B641" s="662" t="s">
        <v>564</v>
      </c>
      <c r="C641" s="663" t="s">
        <v>580</v>
      </c>
      <c r="D641" s="664" t="s">
        <v>2676</v>
      </c>
      <c r="E641" s="663" t="s">
        <v>586</v>
      </c>
      <c r="F641" s="664" t="s">
        <v>2678</v>
      </c>
      <c r="G641" s="663" t="s">
        <v>590</v>
      </c>
      <c r="H641" s="663" t="s">
        <v>895</v>
      </c>
      <c r="I641" s="663" t="s">
        <v>215</v>
      </c>
      <c r="J641" s="663" t="s">
        <v>896</v>
      </c>
      <c r="K641" s="663"/>
      <c r="L641" s="665">
        <v>83.489514431979998</v>
      </c>
      <c r="M641" s="665">
        <v>2</v>
      </c>
      <c r="N641" s="666">
        <v>166.97902886396</v>
      </c>
    </row>
    <row r="642" spans="1:14" ht="14.4" customHeight="1" x14ac:dyDescent="0.3">
      <c r="A642" s="661" t="s">
        <v>563</v>
      </c>
      <c r="B642" s="662" t="s">
        <v>564</v>
      </c>
      <c r="C642" s="663" t="s">
        <v>580</v>
      </c>
      <c r="D642" s="664" t="s">
        <v>2676</v>
      </c>
      <c r="E642" s="663" t="s">
        <v>586</v>
      </c>
      <c r="F642" s="664" t="s">
        <v>2678</v>
      </c>
      <c r="G642" s="663" t="s">
        <v>590</v>
      </c>
      <c r="H642" s="663" t="s">
        <v>2115</v>
      </c>
      <c r="I642" s="663" t="s">
        <v>215</v>
      </c>
      <c r="J642" s="663" t="s">
        <v>2116</v>
      </c>
      <c r="K642" s="663"/>
      <c r="L642" s="665">
        <v>76.959999999999994</v>
      </c>
      <c r="M642" s="665">
        <v>1</v>
      </c>
      <c r="N642" s="666">
        <v>76.959999999999994</v>
      </c>
    </row>
    <row r="643" spans="1:14" ht="14.4" customHeight="1" x14ac:dyDescent="0.3">
      <c r="A643" s="661" t="s">
        <v>563</v>
      </c>
      <c r="B643" s="662" t="s">
        <v>564</v>
      </c>
      <c r="C643" s="663" t="s">
        <v>580</v>
      </c>
      <c r="D643" s="664" t="s">
        <v>2676</v>
      </c>
      <c r="E643" s="663" t="s">
        <v>586</v>
      </c>
      <c r="F643" s="664" t="s">
        <v>2678</v>
      </c>
      <c r="G643" s="663" t="s">
        <v>590</v>
      </c>
      <c r="H643" s="663" t="s">
        <v>2117</v>
      </c>
      <c r="I643" s="663" t="s">
        <v>215</v>
      </c>
      <c r="J643" s="663" t="s">
        <v>2118</v>
      </c>
      <c r="K643" s="663"/>
      <c r="L643" s="665">
        <v>58.4610041318493</v>
      </c>
      <c r="M643" s="665">
        <v>1</v>
      </c>
      <c r="N643" s="666">
        <v>58.4610041318493</v>
      </c>
    </row>
    <row r="644" spans="1:14" ht="14.4" customHeight="1" x14ac:dyDescent="0.3">
      <c r="A644" s="661" t="s">
        <v>563</v>
      </c>
      <c r="B644" s="662" t="s">
        <v>564</v>
      </c>
      <c r="C644" s="663" t="s">
        <v>580</v>
      </c>
      <c r="D644" s="664" t="s">
        <v>2676</v>
      </c>
      <c r="E644" s="663" t="s">
        <v>586</v>
      </c>
      <c r="F644" s="664" t="s">
        <v>2678</v>
      </c>
      <c r="G644" s="663" t="s">
        <v>590</v>
      </c>
      <c r="H644" s="663" t="s">
        <v>2119</v>
      </c>
      <c r="I644" s="663" t="s">
        <v>2120</v>
      </c>
      <c r="J644" s="663" t="s">
        <v>2121</v>
      </c>
      <c r="K644" s="663" t="s">
        <v>2122</v>
      </c>
      <c r="L644" s="665">
        <v>31.949871950713646</v>
      </c>
      <c r="M644" s="665">
        <v>3</v>
      </c>
      <c r="N644" s="666">
        <v>95.849615852140943</v>
      </c>
    </row>
    <row r="645" spans="1:14" ht="14.4" customHeight="1" x14ac:dyDescent="0.3">
      <c r="A645" s="661" t="s">
        <v>563</v>
      </c>
      <c r="B645" s="662" t="s">
        <v>564</v>
      </c>
      <c r="C645" s="663" t="s">
        <v>580</v>
      </c>
      <c r="D645" s="664" t="s">
        <v>2676</v>
      </c>
      <c r="E645" s="663" t="s">
        <v>586</v>
      </c>
      <c r="F645" s="664" t="s">
        <v>2678</v>
      </c>
      <c r="G645" s="663" t="s">
        <v>590</v>
      </c>
      <c r="H645" s="663" t="s">
        <v>901</v>
      </c>
      <c r="I645" s="663" t="s">
        <v>902</v>
      </c>
      <c r="J645" s="663" t="s">
        <v>903</v>
      </c>
      <c r="K645" s="663" t="s">
        <v>904</v>
      </c>
      <c r="L645" s="665">
        <v>112.61942600963054</v>
      </c>
      <c r="M645" s="665">
        <v>216</v>
      </c>
      <c r="N645" s="666">
        <v>24325.796018080197</v>
      </c>
    </row>
    <row r="646" spans="1:14" ht="14.4" customHeight="1" x14ac:dyDescent="0.3">
      <c r="A646" s="661" t="s">
        <v>563</v>
      </c>
      <c r="B646" s="662" t="s">
        <v>564</v>
      </c>
      <c r="C646" s="663" t="s">
        <v>580</v>
      </c>
      <c r="D646" s="664" t="s">
        <v>2676</v>
      </c>
      <c r="E646" s="663" t="s">
        <v>586</v>
      </c>
      <c r="F646" s="664" t="s">
        <v>2678</v>
      </c>
      <c r="G646" s="663" t="s">
        <v>590</v>
      </c>
      <c r="H646" s="663" t="s">
        <v>905</v>
      </c>
      <c r="I646" s="663" t="s">
        <v>906</v>
      </c>
      <c r="J646" s="663" t="s">
        <v>907</v>
      </c>
      <c r="K646" s="663" t="s">
        <v>908</v>
      </c>
      <c r="L646" s="665">
        <v>108.08</v>
      </c>
      <c r="M646" s="665">
        <v>10</v>
      </c>
      <c r="N646" s="666">
        <v>1080.8</v>
      </c>
    </row>
    <row r="647" spans="1:14" ht="14.4" customHeight="1" x14ac:dyDescent="0.3">
      <c r="A647" s="661" t="s">
        <v>563</v>
      </c>
      <c r="B647" s="662" t="s">
        <v>564</v>
      </c>
      <c r="C647" s="663" t="s">
        <v>580</v>
      </c>
      <c r="D647" s="664" t="s">
        <v>2676</v>
      </c>
      <c r="E647" s="663" t="s">
        <v>586</v>
      </c>
      <c r="F647" s="664" t="s">
        <v>2678</v>
      </c>
      <c r="G647" s="663" t="s">
        <v>590</v>
      </c>
      <c r="H647" s="663" t="s">
        <v>2123</v>
      </c>
      <c r="I647" s="663" t="s">
        <v>2124</v>
      </c>
      <c r="J647" s="663" t="s">
        <v>2125</v>
      </c>
      <c r="K647" s="663" t="s">
        <v>2126</v>
      </c>
      <c r="L647" s="665">
        <v>120.64499999999998</v>
      </c>
      <c r="M647" s="665">
        <v>2</v>
      </c>
      <c r="N647" s="666">
        <v>241.28999999999996</v>
      </c>
    </row>
    <row r="648" spans="1:14" ht="14.4" customHeight="1" x14ac:dyDescent="0.3">
      <c r="A648" s="661" t="s">
        <v>563</v>
      </c>
      <c r="B648" s="662" t="s">
        <v>564</v>
      </c>
      <c r="C648" s="663" t="s">
        <v>580</v>
      </c>
      <c r="D648" s="664" t="s">
        <v>2676</v>
      </c>
      <c r="E648" s="663" t="s">
        <v>586</v>
      </c>
      <c r="F648" s="664" t="s">
        <v>2678</v>
      </c>
      <c r="G648" s="663" t="s">
        <v>590</v>
      </c>
      <c r="H648" s="663" t="s">
        <v>2127</v>
      </c>
      <c r="I648" s="663" t="s">
        <v>2128</v>
      </c>
      <c r="J648" s="663" t="s">
        <v>2129</v>
      </c>
      <c r="K648" s="663" t="s">
        <v>2130</v>
      </c>
      <c r="L648" s="665">
        <v>133.06333333333336</v>
      </c>
      <c r="M648" s="665">
        <v>3</v>
      </c>
      <c r="N648" s="666">
        <v>399.19000000000005</v>
      </c>
    </row>
    <row r="649" spans="1:14" ht="14.4" customHeight="1" x14ac:dyDescent="0.3">
      <c r="A649" s="661" t="s">
        <v>563</v>
      </c>
      <c r="B649" s="662" t="s">
        <v>564</v>
      </c>
      <c r="C649" s="663" t="s">
        <v>580</v>
      </c>
      <c r="D649" s="664" t="s">
        <v>2676</v>
      </c>
      <c r="E649" s="663" t="s">
        <v>586</v>
      </c>
      <c r="F649" s="664" t="s">
        <v>2678</v>
      </c>
      <c r="G649" s="663" t="s">
        <v>590</v>
      </c>
      <c r="H649" s="663" t="s">
        <v>917</v>
      </c>
      <c r="I649" s="663" t="s">
        <v>918</v>
      </c>
      <c r="J649" s="663" t="s">
        <v>919</v>
      </c>
      <c r="K649" s="663" t="s">
        <v>920</v>
      </c>
      <c r="L649" s="665">
        <v>71.683333333333337</v>
      </c>
      <c r="M649" s="665">
        <v>3</v>
      </c>
      <c r="N649" s="666">
        <v>215.05</v>
      </c>
    </row>
    <row r="650" spans="1:14" ht="14.4" customHeight="1" x14ac:dyDescent="0.3">
      <c r="A650" s="661" t="s">
        <v>563</v>
      </c>
      <c r="B650" s="662" t="s">
        <v>564</v>
      </c>
      <c r="C650" s="663" t="s">
        <v>580</v>
      </c>
      <c r="D650" s="664" t="s">
        <v>2676</v>
      </c>
      <c r="E650" s="663" t="s">
        <v>586</v>
      </c>
      <c r="F650" s="664" t="s">
        <v>2678</v>
      </c>
      <c r="G650" s="663" t="s">
        <v>590</v>
      </c>
      <c r="H650" s="663" t="s">
        <v>2131</v>
      </c>
      <c r="I650" s="663" t="s">
        <v>2131</v>
      </c>
      <c r="J650" s="663" t="s">
        <v>2132</v>
      </c>
      <c r="K650" s="663" t="s">
        <v>2133</v>
      </c>
      <c r="L650" s="665">
        <v>398.48</v>
      </c>
      <c r="M650" s="665">
        <v>1</v>
      </c>
      <c r="N650" s="666">
        <v>398.48</v>
      </c>
    </row>
    <row r="651" spans="1:14" ht="14.4" customHeight="1" x14ac:dyDescent="0.3">
      <c r="A651" s="661" t="s">
        <v>563</v>
      </c>
      <c r="B651" s="662" t="s">
        <v>564</v>
      </c>
      <c r="C651" s="663" t="s">
        <v>580</v>
      </c>
      <c r="D651" s="664" t="s">
        <v>2676</v>
      </c>
      <c r="E651" s="663" t="s">
        <v>586</v>
      </c>
      <c r="F651" s="664" t="s">
        <v>2678</v>
      </c>
      <c r="G651" s="663" t="s">
        <v>590</v>
      </c>
      <c r="H651" s="663" t="s">
        <v>2134</v>
      </c>
      <c r="I651" s="663" t="s">
        <v>2135</v>
      </c>
      <c r="J651" s="663" t="s">
        <v>2136</v>
      </c>
      <c r="K651" s="663" t="s">
        <v>2137</v>
      </c>
      <c r="L651" s="665">
        <v>52.827999999999996</v>
      </c>
      <c r="M651" s="665">
        <v>5</v>
      </c>
      <c r="N651" s="666">
        <v>264.14</v>
      </c>
    </row>
    <row r="652" spans="1:14" ht="14.4" customHeight="1" x14ac:dyDescent="0.3">
      <c r="A652" s="661" t="s">
        <v>563</v>
      </c>
      <c r="B652" s="662" t="s">
        <v>564</v>
      </c>
      <c r="C652" s="663" t="s">
        <v>580</v>
      </c>
      <c r="D652" s="664" t="s">
        <v>2676</v>
      </c>
      <c r="E652" s="663" t="s">
        <v>586</v>
      </c>
      <c r="F652" s="664" t="s">
        <v>2678</v>
      </c>
      <c r="G652" s="663" t="s">
        <v>590</v>
      </c>
      <c r="H652" s="663" t="s">
        <v>925</v>
      </c>
      <c r="I652" s="663" t="s">
        <v>925</v>
      </c>
      <c r="J652" s="663" t="s">
        <v>926</v>
      </c>
      <c r="K652" s="663" t="s">
        <v>927</v>
      </c>
      <c r="L652" s="665">
        <v>91.999423121539579</v>
      </c>
      <c r="M652" s="665">
        <v>2</v>
      </c>
      <c r="N652" s="666">
        <v>183.99884624307916</v>
      </c>
    </row>
    <row r="653" spans="1:14" ht="14.4" customHeight="1" x14ac:dyDescent="0.3">
      <c r="A653" s="661" t="s">
        <v>563</v>
      </c>
      <c r="B653" s="662" t="s">
        <v>564</v>
      </c>
      <c r="C653" s="663" t="s">
        <v>580</v>
      </c>
      <c r="D653" s="664" t="s">
        <v>2676</v>
      </c>
      <c r="E653" s="663" t="s">
        <v>586</v>
      </c>
      <c r="F653" s="664" t="s">
        <v>2678</v>
      </c>
      <c r="G653" s="663" t="s">
        <v>590</v>
      </c>
      <c r="H653" s="663" t="s">
        <v>2138</v>
      </c>
      <c r="I653" s="663" t="s">
        <v>2139</v>
      </c>
      <c r="J653" s="663" t="s">
        <v>2140</v>
      </c>
      <c r="K653" s="663" t="s">
        <v>2141</v>
      </c>
      <c r="L653" s="665">
        <v>5770.6</v>
      </c>
      <c r="M653" s="665">
        <v>4</v>
      </c>
      <c r="N653" s="666">
        <v>23082.400000000001</v>
      </c>
    </row>
    <row r="654" spans="1:14" ht="14.4" customHeight="1" x14ac:dyDescent="0.3">
      <c r="A654" s="661" t="s">
        <v>563</v>
      </c>
      <c r="B654" s="662" t="s">
        <v>564</v>
      </c>
      <c r="C654" s="663" t="s">
        <v>580</v>
      </c>
      <c r="D654" s="664" t="s">
        <v>2676</v>
      </c>
      <c r="E654" s="663" t="s">
        <v>586</v>
      </c>
      <c r="F654" s="664" t="s">
        <v>2678</v>
      </c>
      <c r="G654" s="663" t="s">
        <v>590</v>
      </c>
      <c r="H654" s="663" t="s">
        <v>2142</v>
      </c>
      <c r="I654" s="663" t="s">
        <v>2143</v>
      </c>
      <c r="J654" s="663" t="s">
        <v>994</v>
      </c>
      <c r="K654" s="663" t="s">
        <v>2144</v>
      </c>
      <c r="L654" s="665">
        <v>382.11</v>
      </c>
      <c r="M654" s="665">
        <v>14</v>
      </c>
      <c r="N654" s="666">
        <v>5349.54</v>
      </c>
    </row>
    <row r="655" spans="1:14" ht="14.4" customHeight="1" x14ac:dyDescent="0.3">
      <c r="A655" s="661" t="s">
        <v>563</v>
      </c>
      <c r="B655" s="662" t="s">
        <v>564</v>
      </c>
      <c r="C655" s="663" t="s">
        <v>580</v>
      </c>
      <c r="D655" s="664" t="s">
        <v>2676</v>
      </c>
      <c r="E655" s="663" t="s">
        <v>586</v>
      </c>
      <c r="F655" s="664" t="s">
        <v>2678</v>
      </c>
      <c r="G655" s="663" t="s">
        <v>590</v>
      </c>
      <c r="H655" s="663" t="s">
        <v>2145</v>
      </c>
      <c r="I655" s="663" t="s">
        <v>2146</v>
      </c>
      <c r="J655" s="663" t="s">
        <v>2147</v>
      </c>
      <c r="K655" s="663" t="s">
        <v>2148</v>
      </c>
      <c r="L655" s="665">
        <v>141.22000000000006</v>
      </c>
      <c r="M655" s="665">
        <v>1</v>
      </c>
      <c r="N655" s="666">
        <v>141.22000000000006</v>
      </c>
    </row>
    <row r="656" spans="1:14" ht="14.4" customHeight="1" x14ac:dyDescent="0.3">
      <c r="A656" s="661" t="s">
        <v>563</v>
      </c>
      <c r="B656" s="662" t="s">
        <v>564</v>
      </c>
      <c r="C656" s="663" t="s">
        <v>580</v>
      </c>
      <c r="D656" s="664" t="s">
        <v>2676</v>
      </c>
      <c r="E656" s="663" t="s">
        <v>586</v>
      </c>
      <c r="F656" s="664" t="s">
        <v>2678</v>
      </c>
      <c r="G656" s="663" t="s">
        <v>590</v>
      </c>
      <c r="H656" s="663" t="s">
        <v>935</v>
      </c>
      <c r="I656" s="663" t="s">
        <v>215</v>
      </c>
      <c r="J656" s="663" t="s">
        <v>936</v>
      </c>
      <c r="K656" s="663"/>
      <c r="L656" s="665">
        <v>285.42340715799952</v>
      </c>
      <c r="M656" s="665">
        <v>17</v>
      </c>
      <c r="N656" s="666">
        <v>4852.1979216859918</v>
      </c>
    </row>
    <row r="657" spans="1:14" ht="14.4" customHeight="1" x14ac:dyDescent="0.3">
      <c r="A657" s="661" t="s">
        <v>563</v>
      </c>
      <c r="B657" s="662" t="s">
        <v>564</v>
      </c>
      <c r="C657" s="663" t="s">
        <v>580</v>
      </c>
      <c r="D657" s="664" t="s">
        <v>2676</v>
      </c>
      <c r="E657" s="663" t="s">
        <v>586</v>
      </c>
      <c r="F657" s="664" t="s">
        <v>2678</v>
      </c>
      <c r="G657" s="663" t="s">
        <v>590</v>
      </c>
      <c r="H657" s="663" t="s">
        <v>2149</v>
      </c>
      <c r="I657" s="663" t="s">
        <v>2150</v>
      </c>
      <c r="J657" s="663" t="s">
        <v>1398</v>
      </c>
      <c r="K657" s="663" t="s">
        <v>2151</v>
      </c>
      <c r="L657" s="665">
        <v>42.179757052580406</v>
      </c>
      <c r="M657" s="665">
        <v>34</v>
      </c>
      <c r="N657" s="666">
        <v>1434.1117397877338</v>
      </c>
    </row>
    <row r="658" spans="1:14" ht="14.4" customHeight="1" x14ac:dyDescent="0.3">
      <c r="A658" s="661" t="s">
        <v>563</v>
      </c>
      <c r="B658" s="662" t="s">
        <v>564</v>
      </c>
      <c r="C658" s="663" t="s">
        <v>580</v>
      </c>
      <c r="D658" s="664" t="s">
        <v>2676</v>
      </c>
      <c r="E658" s="663" t="s">
        <v>586</v>
      </c>
      <c r="F658" s="664" t="s">
        <v>2678</v>
      </c>
      <c r="G658" s="663" t="s">
        <v>590</v>
      </c>
      <c r="H658" s="663" t="s">
        <v>1479</v>
      </c>
      <c r="I658" s="663" t="s">
        <v>1480</v>
      </c>
      <c r="J658" s="663" t="s">
        <v>1481</v>
      </c>
      <c r="K658" s="663" t="s">
        <v>1482</v>
      </c>
      <c r="L658" s="665">
        <v>175.59999999999991</v>
      </c>
      <c r="M658" s="665">
        <v>1</v>
      </c>
      <c r="N658" s="666">
        <v>175.59999999999991</v>
      </c>
    </row>
    <row r="659" spans="1:14" ht="14.4" customHeight="1" x14ac:dyDescent="0.3">
      <c r="A659" s="661" t="s">
        <v>563</v>
      </c>
      <c r="B659" s="662" t="s">
        <v>564</v>
      </c>
      <c r="C659" s="663" t="s">
        <v>580</v>
      </c>
      <c r="D659" s="664" t="s">
        <v>2676</v>
      </c>
      <c r="E659" s="663" t="s">
        <v>586</v>
      </c>
      <c r="F659" s="664" t="s">
        <v>2678</v>
      </c>
      <c r="G659" s="663" t="s">
        <v>590</v>
      </c>
      <c r="H659" s="663" t="s">
        <v>2152</v>
      </c>
      <c r="I659" s="663" t="s">
        <v>215</v>
      </c>
      <c r="J659" s="663" t="s">
        <v>2153</v>
      </c>
      <c r="K659" s="663"/>
      <c r="L659" s="665">
        <v>120.98266156718563</v>
      </c>
      <c r="M659" s="665">
        <v>29</v>
      </c>
      <c r="N659" s="666">
        <v>3508.4971854483833</v>
      </c>
    </row>
    <row r="660" spans="1:14" ht="14.4" customHeight="1" x14ac:dyDescent="0.3">
      <c r="A660" s="661" t="s">
        <v>563</v>
      </c>
      <c r="B660" s="662" t="s">
        <v>564</v>
      </c>
      <c r="C660" s="663" t="s">
        <v>580</v>
      </c>
      <c r="D660" s="664" t="s">
        <v>2676</v>
      </c>
      <c r="E660" s="663" t="s">
        <v>586</v>
      </c>
      <c r="F660" s="664" t="s">
        <v>2678</v>
      </c>
      <c r="G660" s="663" t="s">
        <v>590</v>
      </c>
      <c r="H660" s="663" t="s">
        <v>2154</v>
      </c>
      <c r="I660" s="663" t="s">
        <v>2155</v>
      </c>
      <c r="J660" s="663" t="s">
        <v>2156</v>
      </c>
      <c r="K660" s="663" t="s">
        <v>1722</v>
      </c>
      <c r="L660" s="665">
        <v>76.056414103594662</v>
      </c>
      <c r="M660" s="665">
        <v>3</v>
      </c>
      <c r="N660" s="666">
        <v>228.169242310784</v>
      </c>
    </row>
    <row r="661" spans="1:14" ht="14.4" customHeight="1" x14ac:dyDescent="0.3">
      <c r="A661" s="661" t="s">
        <v>563</v>
      </c>
      <c r="B661" s="662" t="s">
        <v>564</v>
      </c>
      <c r="C661" s="663" t="s">
        <v>580</v>
      </c>
      <c r="D661" s="664" t="s">
        <v>2676</v>
      </c>
      <c r="E661" s="663" t="s">
        <v>586</v>
      </c>
      <c r="F661" s="664" t="s">
        <v>2678</v>
      </c>
      <c r="G661" s="663" t="s">
        <v>590</v>
      </c>
      <c r="H661" s="663" t="s">
        <v>2157</v>
      </c>
      <c r="I661" s="663" t="s">
        <v>2158</v>
      </c>
      <c r="J661" s="663" t="s">
        <v>2159</v>
      </c>
      <c r="K661" s="663" t="s">
        <v>2160</v>
      </c>
      <c r="L661" s="665">
        <v>256.27499999999992</v>
      </c>
      <c r="M661" s="665">
        <v>2</v>
      </c>
      <c r="N661" s="666">
        <v>512.54999999999984</v>
      </c>
    </row>
    <row r="662" spans="1:14" ht="14.4" customHeight="1" x14ac:dyDescent="0.3">
      <c r="A662" s="661" t="s">
        <v>563</v>
      </c>
      <c r="B662" s="662" t="s">
        <v>564</v>
      </c>
      <c r="C662" s="663" t="s">
        <v>580</v>
      </c>
      <c r="D662" s="664" t="s">
        <v>2676</v>
      </c>
      <c r="E662" s="663" t="s">
        <v>586</v>
      </c>
      <c r="F662" s="664" t="s">
        <v>2678</v>
      </c>
      <c r="G662" s="663" t="s">
        <v>590</v>
      </c>
      <c r="H662" s="663" t="s">
        <v>2161</v>
      </c>
      <c r="I662" s="663" t="s">
        <v>2162</v>
      </c>
      <c r="J662" s="663" t="s">
        <v>2163</v>
      </c>
      <c r="K662" s="663" t="s">
        <v>2164</v>
      </c>
      <c r="L662" s="665">
        <v>474.97973140023839</v>
      </c>
      <c r="M662" s="665">
        <v>2</v>
      </c>
      <c r="N662" s="666">
        <v>949.95946280047679</v>
      </c>
    </row>
    <row r="663" spans="1:14" ht="14.4" customHeight="1" x14ac:dyDescent="0.3">
      <c r="A663" s="661" t="s">
        <v>563</v>
      </c>
      <c r="B663" s="662" t="s">
        <v>564</v>
      </c>
      <c r="C663" s="663" t="s">
        <v>580</v>
      </c>
      <c r="D663" s="664" t="s">
        <v>2676</v>
      </c>
      <c r="E663" s="663" t="s">
        <v>586</v>
      </c>
      <c r="F663" s="664" t="s">
        <v>2678</v>
      </c>
      <c r="G663" s="663" t="s">
        <v>590</v>
      </c>
      <c r="H663" s="663" t="s">
        <v>2165</v>
      </c>
      <c r="I663" s="663" t="s">
        <v>2166</v>
      </c>
      <c r="J663" s="663" t="s">
        <v>2167</v>
      </c>
      <c r="K663" s="663" t="s">
        <v>2168</v>
      </c>
      <c r="L663" s="665">
        <v>33.809468129959548</v>
      </c>
      <c r="M663" s="665">
        <v>2</v>
      </c>
      <c r="N663" s="666">
        <v>67.618936259919096</v>
      </c>
    </row>
    <row r="664" spans="1:14" ht="14.4" customHeight="1" x14ac:dyDescent="0.3">
      <c r="A664" s="661" t="s">
        <v>563</v>
      </c>
      <c r="B664" s="662" t="s">
        <v>564</v>
      </c>
      <c r="C664" s="663" t="s">
        <v>580</v>
      </c>
      <c r="D664" s="664" t="s">
        <v>2676</v>
      </c>
      <c r="E664" s="663" t="s">
        <v>586</v>
      </c>
      <c r="F664" s="664" t="s">
        <v>2678</v>
      </c>
      <c r="G664" s="663" t="s">
        <v>590</v>
      </c>
      <c r="H664" s="663" t="s">
        <v>939</v>
      </c>
      <c r="I664" s="663" t="s">
        <v>215</v>
      </c>
      <c r="J664" s="663" t="s">
        <v>940</v>
      </c>
      <c r="K664" s="663"/>
      <c r="L664" s="665">
        <v>126.79000000000003</v>
      </c>
      <c r="M664" s="665">
        <v>2</v>
      </c>
      <c r="N664" s="666">
        <v>253.58000000000007</v>
      </c>
    </row>
    <row r="665" spans="1:14" ht="14.4" customHeight="1" x14ac:dyDescent="0.3">
      <c r="A665" s="661" t="s">
        <v>563</v>
      </c>
      <c r="B665" s="662" t="s">
        <v>564</v>
      </c>
      <c r="C665" s="663" t="s">
        <v>580</v>
      </c>
      <c r="D665" s="664" t="s">
        <v>2676</v>
      </c>
      <c r="E665" s="663" t="s">
        <v>586</v>
      </c>
      <c r="F665" s="664" t="s">
        <v>2678</v>
      </c>
      <c r="G665" s="663" t="s">
        <v>590</v>
      </c>
      <c r="H665" s="663" t="s">
        <v>2169</v>
      </c>
      <c r="I665" s="663" t="s">
        <v>2170</v>
      </c>
      <c r="J665" s="663" t="s">
        <v>2171</v>
      </c>
      <c r="K665" s="663" t="s">
        <v>2137</v>
      </c>
      <c r="L665" s="665">
        <v>103.57</v>
      </c>
      <c r="M665" s="665">
        <v>8</v>
      </c>
      <c r="N665" s="666">
        <v>828.56</v>
      </c>
    </row>
    <row r="666" spans="1:14" ht="14.4" customHeight="1" x14ac:dyDescent="0.3">
      <c r="A666" s="661" t="s">
        <v>563</v>
      </c>
      <c r="B666" s="662" t="s">
        <v>564</v>
      </c>
      <c r="C666" s="663" t="s">
        <v>580</v>
      </c>
      <c r="D666" s="664" t="s">
        <v>2676</v>
      </c>
      <c r="E666" s="663" t="s">
        <v>586</v>
      </c>
      <c r="F666" s="664" t="s">
        <v>2678</v>
      </c>
      <c r="G666" s="663" t="s">
        <v>590</v>
      </c>
      <c r="H666" s="663" t="s">
        <v>2172</v>
      </c>
      <c r="I666" s="663" t="s">
        <v>2173</v>
      </c>
      <c r="J666" s="663" t="s">
        <v>2174</v>
      </c>
      <c r="K666" s="663" t="s">
        <v>2175</v>
      </c>
      <c r="L666" s="665">
        <v>714.23552141661332</v>
      </c>
      <c r="M666" s="665">
        <v>1</v>
      </c>
      <c r="N666" s="666">
        <v>714.23552141661332</v>
      </c>
    </row>
    <row r="667" spans="1:14" ht="14.4" customHeight="1" x14ac:dyDescent="0.3">
      <c r="A667" s="661" t="s">
        <v>563</v>
      </c>
      <c r="B667" s="662" t="s">
        <v>564</v>
      </c>
      <c r="C667" s="663" t="s">
        <v>580</v>
      </c>
      <c r="D667" s="664" t="s">
        <v>2676</v>
      </c>
      <c r="E667" s="663" t="s">
        <v>586</v>
      </c>
      <c r="F667" s="664" t="s">
        <v>2678</v>
      </c>
      <c r="G667" s="663" t="s">
        <v>590</v>
      </c>
      <c r="H667" s="663" t="s">
        <v>2176</v>
      </c>
      <c r="I667" s="663" t="s">
        <v>215</v>
      </c>
      <c r="J667" s="663" t="s">
        <v>2177</v>
      </c>
      <c r="K667" s="663" t="s">
        <v>2178</v>
      </c>
      <c r="L667" s="665">
        <v>75.02</v>
      </c>
      <c r="M667" s="665">
        <v>1</v>
      </c>
      <c r="N667" s="666">
        <v>75.02</v>
      </c>
    </row>
    <row r="668" spans="1:14" ht="14.4" customHeight="1" x14ac:dyDescent="0.3">
      <c r="A668" s="661" t="s">
        <v>563</v>
      </c>
      <c r="B668" s="662" t="s">
        <v>564</v>
      </c>
      <c r="C668" s="663" t="s">
        <v>580</v>
      </c>
      <c r="D668" s="664" t="s">
        <v>2676</v>
      </c>
      <c r="E668" s="663" t="s">
        <v>586</v>
      </c>
      <c r="F668" s="664" t="s">
        <v>2678</v>
      </c>
      <c r="G668" s="663" t="s">
        <v>590</v>
      </c>
      <c r="H668" s="663" t="s">
        <v>2179</v>
      </c>
      <c r="I668" s="663" t="s">
        <v>2180</v>
      </c>
      <c r="J668" s="663" t="s">
        <v>2181</v>
      </c>
      <c r="K668" s="663" t="s">
        <v>2182</v>
      </c>
      <c r="L668" s="665">
        <v>157.87</v>
      </c>
      <c r="M668" s="665">
        <v>1</v>
      </c>
      <c r="N668" s="666">
        <v>157.87</v>
      </c>
    </row>
    <row r="669" spans="1:14" ht="14.4" customHeight="1" x14ac:dyDescent="0.3">
      <c r="A669" s="661" t="s">
        <v>563</v>
      </c>
      <c r="B669" s="662" t="s">
        <v>564</v>
      </c>
      <c r="C669" s="663" t="s">
        <v>580</v>
      </c>
      <c r="D669" s="664" t="s">
        <v>2676</v>
      </c>
      <c r="E669" s="663" t="s">
        <v>586</v>
      </c>
      <c r="F669" s="664" t="s">
        <v>2678</v>
      </c>
      <c r="G669" s="663" t="s">
        <v>590</v>
      </c>
      <c r="H669" s="663" t="s">
        <v>1497</v>
      </c>
      <c r="I669" s="663" t="s">
        <v>1498</v>
      </c>
      <c r="J669" s="663" t="s">
        <v>1499</v>
      </c>
      <c r="K669" s="663" t="s">
        <v>1500</v>
      </c>
      <c r="L669" s="665">
        <v>52.130000000000045</v>
      </c>
      <c r="M669" s="665">
        <v>1</v>
      </c>
      <c r="N669" s="666">
        <v>52.130000000000045</v>
      </c>
    </row>
    <row r="670" spans="1:14" ht="14.4" customHeight="1" x14ac:dyDescent="0.3">
      <c r="A670" s="661" t="s">
        <v>563</v>
      </c>
      <c r="B670" s="662" t="s">
        <v>564</v>
      </c>
      <c r="C670" s="663" t="s">
        <v>580</v>
      </c>
      <c r="D670" s="664" t="s">
        <v>2676</v>
      </c>
      <c r="E670" s="663" t="s">
        <v>586</v>
      </c>
      <c r="F670" s="664" t="s">
        <v>2678</v>
      </c>
      <c r="G670" s="663" t="s">
        <v>590</v>
      </c>
      <c r="H670" s="663" t="s">
        <v>2183</v>
      </c>
      <c r="I670" s="663" t="s">
        <v>2184</v>
      </c>
      <c r="J670" s="663" t="s">
        <v>2185</v>
      </c>
      <c r="K670" s="663" t="s">
        <v>2186</v>
      </c>
      <c r="L670" s="665">
        <v>69.277457195132257</v>
      </c>
      <c r="M670" s="665">
        <v>4</v>
      </c>
      <c r="N670" s="666">
        <v>277.10982878052903</v>
      </c>
    </row>
    <row r="671" spans="1:14" ht="14.4" customHeight="1" x14ac:dyDescent="0.3">
      <c r="A671" s="661" t="s">
        <v>563</v>
      </c>
      <c r="B671" s="662" t="s">
        <v>564</v>
      </c>
      <c r="C671" s="663" t="s">
        <v>580</v>
      </c>
      <c r="D671" s="664" t="s">
        <v>2676</v>
      </c>
      <c r="E671" s="663" t="s">
        <v>586</v>
      </c>
      <c r="F671" s="664" t="s">
        <v>2678</v>
      </c>
      <c r="G671" s="663" t="s">
        <v>590</v>
      </c>
      <c r="H671" s="663" t="s">
        <v>2187</v>
      </c>
      <c r="I671" s="663" t="s">
        <v>2188</v>
      </c>
      <c r="J671" s="663" t="s">
        <v>2189</v>
      </c>
      <c r="K671" s="663" t="s">
        <v>2190</v>
      </c>
      <c r="L671" s="665">
        <v>327.49692279495315</v>
      </c>
      <c r="M671" s="665">
        <v>26</v>
      </c>
      <c r="N671" s="666">
        <v>8514.9199926687816</v>
      </c>
    </row>
    <row r="672" spans="1:14" ht="14.4" customHeight="1" x14ac:dyDescent="0.3">
      <c r="A672" s="661" t="s">
        <v>563</v>
      </c>
      <c r="B672" s="662" t="s">
        <v>564</v>
      </c>
      <c r="C672" s="663" t="s">
        <v>580</v>
      </c>
      <c r="D672" s="664" t="s">
        <v>2676</v>
      </c>
      <c r="E672" s="663" t="s">
        <v>586</v>
      </c>
      <c r="F672" s="664" t="s">
        <v>2678</v>
      </c>
      <c r="G672" s="663" t="s">
        <v>590</v>
      </c>
      <c r="H672" s="663" t="s">
        <v>2191</v>
      </c>
      <c r="I672" s="663" t="s">
        <v>215</v>
      </c>
      <c r="J672" s="663" t="s">
        <v>2192</v>
      </c>
      <c r="K672" s="663"/>
      <c r="L672" s="665">
        <v>480.74480041556302</v>
      </c>
      <c r="M672" s="665">
        <v>1</v>
      </c>
      <c r="N672" s="666">
        <v>480.74480041556302</v>
      </c>
    </row>
    <row r="673" spans="1:14" ht="14.4" customHeight="1" x14ac:dyDescent="0.3">
      <c r="A673" s="661" t="s">
        <v>563</v>
      </c>
      <c r="B673" s="662" t="s">
        <v>564</v>
      </c>
      <c r="C673" s="663" t="s">
        <v>580</v>
      </c>
      <c r="D673" s="664" t="s">
        <v>2676</v>
      </c>
      <c r="E673" s="663" t="s">
        <v>586</v>
      </c>
      <c r="F673" s="664" t="s">
        <v>2678</v>
      </c>
      <c r="G673" s="663" t="s">
        <v>590</v>
      </c>
      <c r="H673" s="663" t="s">
        <v>1512</v>
      </c>
      <c r="I673" s="663" t="s">
        <v>1513</v>
      </c>
      <c r="J673" s="663" t="s">
        <v>1514</v>
      </c>
      <c r="K673" s="663" t="s">
        <v>1515</v>
      </c>
      <c r="L673" s="665">
        <v>32.231902946886109</v>
      </c>
      <c r="M673" s="665">
        <v>15</v>
      </c>
      <c r="N673" s="666">
        <v>483.47854420329162</v>
      </c>
    </row>
    <row r="674" spans="1:14" ht="14.4" customHeight="1" x14ac:dyDescent="0.3">
      <c r="A674" s="661" t="s">
        <v>563</v>
      </c>
      <c r="B674" s="662" t="s">
        <v>564</v>
      </c>
      <c r="C674" s="663" t="s">
        <v>580</v>
      </c>
      <c r="D674" s="664" t="s">
        <v>2676</v>
      </c>
      <c r="E674" s="663" t="s">
        <v>586</v>
      </c>
      <c r="F674" s="664" t="s">
        <v>2678</v>
      </c>
      <c r="G674" s="663" t="s">
        <v>590</v>
      </c>
      <c r="H674" s="663" t="s">
        <v>943</v>
      </c>
      <c r="I674" s="663" t="s">
        <v>215</v>
      </c>
      <c r="J674" s="663" t="s">
        <v>944</v>
      </c>
      <c r="K674" s="663"/>
      <c r="L674" s="665">
        <v>68.529611111846748</v>
      </c>
      <c r="M674" s="665">
        <v>3</v>
      </c>
      <c r="N674" s="666">
        <v>205.58883333554024</v>
      </c>
    </row>
    <row r="675" spans="1:14" ht="14.4" customHeight="1" x14ac:dyDescent="0.3">
      <c r="A675" s="661" t="s">
        <v>563</v>
      </c>
      <c r="B675" s="662" t="s">
        <v>564</v>
      </c>
      <c r="C675" s="663" t="s">
        <v>580</v>
      </c>
      <c r="D675" s="664" t="s">
        <v>2676</v>
      </c>
      <c r="E675" s="663" t="s">
        <v>586</v>
      </c>
      <c r="F675" s="664" t="s">
        <v>2678</v>
      </c>
      <c r="G675" s="663" t="s">
        <v>590</v>
      </c>
      <c r="H675" s="663" t="s">
        <v>2193</v>
      </c>
      <c r="I675" s="663" t="s">
        <v>215</v>
      </c>
      <c r="J675" s="663" t="s">
        <v>2194</v>
      </c>
      <c r="K675" s="663"/>
      <c r="L675" s="665">
        <v>159.14817034353663</v>
      </c>
      <c r="M675" s="665">
        <v>31</v>
      </c>
      <c r="N675" s="666">
        <v>4933.5932806496357</v>
      </c>
    </row>
    <row r="676" spans="1:14" ht="14.4" customHeight="1" x14ac:dyDescent="0.3">
      <c r="A676" s="661" t="s">
        <v>563</v>
      </c>
      <c r="B676" s="662" t="s">
        <v>564</v>
      </c>
      <c r="C676" s="663" t="s">
        <v>580</v>
      </c>
      <c r="D676" s="664" t="s">
        <v>2676</v>
      </c>
      <c r="E676" s="663" t="s">
        <v>586</v>
      </c>
      <c r="F676" s="664" t="s">
        <v>2678</v>
      </c>
      <c r="G676" s="663" t="s">
        <v>590</v>
      </c>
      <c r="H676" s="663" t="s">
        <v>2195</v>
      </c>
      <c r="I676" s="663" t="s">
        <v>2196</v>
      </c>
      <c r="J676" s="663" t="s">
        <v>1406</v>
      </c>
      <c r="K676" s="663" t="s">
        <v>2197</v>
      </c>
      <c r="L676" s="665">
        <v>191.12999999999982</v>
      </c>
      <c r="M676" s="665">
        <v>1</v>
      </c>
      <c r="N676" s="666">
        <v>191.12999999999982</v>
      </c>
    </row>
    <row r="677" spans="1:14" ht="14.4" customHeight="1" x14ac:dyDescent="0.3">
      <c r="A677" s="661" t="s">
        <v>563</v>
      </c>
      <c r="B677" s="662" t="s">
        <v>564</v>
      </c>
      <c r="C677" s="663" t="s">
        <v>580</v>
      </c>
      <c r="D677" s="664" t="s">
        <v>2676</v>
      </c>
      <c r="E677" s="663" t="s">
        <v>586</v>
      </c>
      <c r="F677" s="664" t="s">
        <v>2678</v>
      </c>
      <c r="G677" s="663" t="s">
        <v>590</v>
      </c>
      <c r="H677" s="663" t="s">
        <v>2198</v>
      </c>
      <c r="I677" s="663" t="s">
        <v>622</v>
      </c>
      <c r="J677" s="663" t="s">
        <v>2199</v>
      </c>
      <c r="K677" s="663"/>
      <c r="L677" s="665">
        <v>105.536</v>
      </c>
      <c r="M677" s="665">
        <v>2</v>
      </c>
      <c r="N677" s="666">
        <v>211.072</v>
      </c>
    </row>
    <row r="678" spans="1:14" ht="14.4" customHeight="1" x14ac:dyDescent="0.3">
      <c r="A678" s="661" t="s">
        <v>563</v>
      </c>
      <c r="B678" s="662" t="s">
        <v>564</v>
      </c>
      <c r="C678" s="663" t="s">
        <v>580</v>
      </c>
      <c r="D678" s="664" t="s">
        <v>2676</v>
      </c>
      <c r="E678" s="663" t="s">
        <v>586</v>
      </c>
      <c r="F678" s="664" t="s">
        <v>2678</v>
      </c>
      <c r="G678" s="663" t="s">
        <v>590</v>
      </c>
      <c r="H678" s="663" t="s">
        <v>2200</v>
      </c>
      <c r="I678" s="663" t="s">
        <v>2201</v>
      </c>
      <c r="J678" s="663" t="s">
        <v>2202</v>
      </c>
      <c r="K678" s="663" t="s">
        <v>2141</v>
      </c>
      <c r="L678" s="665">
        <v>3222</v>
      </c>
      <c r="M678" s="665">
        <v>15</v>
      </c>
      <c r="N678" s="666">
        <v>48330</v>
      </c>
    </row>
    <row r="679" spans="1:14" ht="14.4" customHeight="1" x14ac:dyDescent="0.3">
      <c r="A679" s="661" t="s">
        <v>563</v>
      </c>
      <c r="B679" s="662" t="s">
        <v>564</v>
      </c>
      <c r="C679" s="663" t="s">
        <v>580</v>
      </c>
      <c r="D679" s="664" t="s">
        <v>2676</v>
      </c>
      <c r="E679" s="663" t="s">
        <v>586</v>
      </c>
      <c r="F679" s="664" t="s">
        <v>2678</v>
      </c>
      <c r="G679" s="663" t="s">
        <v>590</v>
      </c>
      <c r="H679" s="663" t="s">
        <v>1534</v>
      </c>
      <c r="I679" s="663" t="s">
        <v>1535</v>
      </c>
      <c r="J679" s="663" t="s">
        <v>1536</v>
      </c>
      <c r="K679" s="663" t="s">
        <v>1533</v>
      </c>
      <c r="L679" s="665">
        <v>648.95999999999992</v>
      </c>
      <c r="M679" s="665">
        <v>1</v>
      </c>
      <c r="N679" s="666">
        <v>648.95999999999992</v>
      </c>
    </row>
    <row r="680" spans="1:14" ht="14.4" customHeight="1" x14ac:dyDescent="0.3">
      <c r="A680" s="661" t="s">
        <v>563</v>
      </c>
      <c r="B680" s="662" t="s">
        <v>564</v>
      </c>
      <c r="C680" s="663" t="s">
        <v>580</v>
      </c>
      <c r="D680" s="664" t="s">
        <v>2676</v>
      </c>
      <c r="E680" s="663" t="s">
        <v>586</v>
      </c>
      <c r="F680" s="664" t="s">
        <v>2678</v>
      </c>
      <c r="G680" s="663" t="s">
        <v>590</v>
      </c>
      <c r="H680" s="663" t="s">
        <v>1537</v>
      </c>
      <c r="I680" s="663" t="s">
        <v>1538</v>
      </c>
      <c r="J680" s="663" t="s">
        <v>1539</v>
      </c>
      <c r="K680" s="663" t="s">
        <v>1540</v>
      </c>
      <c r="L680" s="665">
        <v>30.079572483859931</v>
      </c>
      <c r="M680" s="665">
        <v>1724</v>
      </c>
      <c r="N680" s="666">
        <v>51857.18296217452</v>
      </c>
    </row>
    <row r="681" spans="1:14" ht="14.4" customHeight="1" x14ac:dyDescent="0.3">
      <c r="A681" s="661" t="s">
        <v>563</v>
      </c>
      <c r="B681" s="662" t="s">
        <v>564</v>
      </c>
      <c r="C681" s="663" t="s">
        <v>580</v>
      </c>
      <c r="D681" s="664" t="s">
        <v>2676</v>
      </c>
      <c r="E681" s="663" t="s">
        <v>586</v>
      </c>
      <c r="F681" s="664" t="s">
        <v>2678</v>
      </c>
      <c r="G681" s="663" t="s">
        <v>590</v>
      </c>
      <c r="H681" s="663" t="s">
        <v>956</v>
      </c>
      <c r="I681" s="663" t="s">
        <v>215</v>
      </c>
      <c r="J681" s="663" t="s">
        <v>957</v>
      </c>
      <c r="K681" s="663"/>
      <c r="L681" s="665">
        <v>80.089771527458012</v>
      </c>
      <c r="M681" s="665">
        <v>3</v>
      </c>
      <c r="N681" s="666">
        <v>240.26931458237405</v>
      </c>
    </row>
    <row r="682" spans="1:14" ht="14.4" customHeight="1" x14ac:dyDescent="0.3">
      <c r="A682" s="661" t="s">
        <v>563</v>
      </c>
      <c r="B682" s="662" t="s">
        <v>564</v>
      </c>
      <c r="C682" s="663" t="s">
        <v>580</v>
      </c>
      <c r="D682" s="664" t="s">
        <v>2676</v>
      </c>
      <c r="E682" s="663" t="s">
        <v>586</v>
      </c>
      <c r="F682" s="664" t="s">
        <v>2678</v>
      </c>
      <c r="G682" s="663" t="s">
        <v>590</v>
      </c>
      <c r="H682" s="663" t="s">
        <v>1541</v>
      </c>
      <c r="I682" s="663" t="s">
        <v>1542</v>
      </c>
      <c r="J682" s="663" t="s">
        <v>1543</v>
      </c>
      <c r="K682" s="663" t="s">
        <v>1544</v>
      </c>
      <c r="L682" s="665">
        <v>158.5948037832668</v>
      </c>
      <c r="M682" s="665">
        <v>376</v>
      </c>
      <c r="N682" s="666">
        <v>59631.646222508316</v>
      </c>
    </row>
    <row r="683" spans="1:14" ht="14.4" customHeight="1" x14ac:dyDescent="0.3">
      <c r="A683" s="661" t="s">
        <v>563</v>
      </c>
      <c r="B683" s="662" t="s">
        <v>564</v>
      </c>
      <c r="C683" s="663" t="s">
        <v>580</v>
      </c>
      <c r="D683" s="664" t="s">
        <v>2676</v>
      </c>
      <c r="E683" s="663" t="s">
        <v>586</v>
      </c>
      <c r="F683" s="664" t="s">
        <v>2678</v>
      </c>
      <c r="G683" s="663" t="s">
        <v>590</v>
      </c>
      <c r="H683" s="663" t="s">
        <v>958</v>
      </c>
      <c r="I683" s="663" t="s">
        <v>959</v>
      </c>
      <c r="J683" s="663" t="s">
        <v>960</v>
      </c>
      <c r="K683" s="663" t="s">
        <v>961</v>
      </c>
      <c r="L683" s="665">
        <v>46.596166820367507</v>
      </c>
      <c r="M683" s="665">
        <v>8</v>
      </c>
      <c r="N683" s="666">
        <v>372.76933456294006</v>
      </c>
    </row>
    <row r="684" spans="1:14" ht="14.4" customHeight="1" x14ac:dyDescent="0.3">
      <c r="A684" s="661" t="s">
        <v>563</v>
      </c>
      <c r="B684" s="662" t="s">
        <v>564</v>
      </c>
      <c r="C684" s="663" t="s">
        <v>580</v>
      </c>
      <c r="D684" s="664" t="s">
        <v>2676</v>
      </c>
      <c r="E684" s="663" t="s">
        <v>586</v>
      </c>
      <c r="F684" s="664" t="s">
        <v>2678</v>
      </c>
      <c r="G684" s="663" t="s">
        <v>590</v>
      </c>
      <c r="H684" s="663" t="s">
        <v>1545</v>
      </c>
      <c r="I684" s="663" t="s">
        <v>1546</v>
      </c>
      <c r="J684" s="663" t="s">
        <v>1547</v>
      </c>
      <c r="K684" s="663" t="s">
        <v>1548</v>
      </c>
      <c r="L684" s="665">
        <v>669.02579833924324</v>
      </c>
      <c r="M684" s="665">
        <v>1</v>
      </c>
      <c r="N684" s="666">
        <v>669.02579833924324</v>
      </c>
    </row>
    <row r="685" spans="1:14" ht="14.4" customHeight="1" x14ac:dyDescent="0.3">
      <c r="A685" s="661" t="s">
        <v>563</v>
      </c>
      <c r="B685" s="662" t="s">
        <v>564</v>
      </c>
      <c r="C685" s="663" t="s">
        <v>580</v>
      </c>
      <c r="D685" s="664" t="s">
        <v>2676</v>
      </c>
      <c r="E685" s="663" t="s">
        <v>586</v>
      </c>
      <c r="F685" s="664" t="s">
        <v>2678</v>
      </c>
      <c r="G685" s="663" t="s">
        <v>590</v>
      </c>
      <c r="H685" s="663" t="s">
        <v>966</v>
      </c>
      <c r="I685" s="663" t="s">
        <v>215</v>
      </c>
      <c r="J685" s="663" t="s">
        <v>967</v>
      </c>
      <c r="K685" s="663"/>
      <c r="L685" s="665">
        <v>389.27608694393166</v>
      </c>
      <c r="M685" s="665">
        <v>2</v>
      </c>
      <c r="N685" s="666">
        <v>778.55217388786332</v>
      </c>
    </row>
    <row r="686" spans="1:14" ht="14.4" customHeight="1" x14ac:dyDescent="0.3">
      <c r="A686" s="661" t="s">
        <v>563</v>
      </c>
      <c r="B686" s="662" t="s">
        <v>564</v>
      </c>
      <c r="C686" s="663" t="s">
        <v>580</v>
      </c>
      <c r="D686" s="664" t="s">
        <v>2676</v>
      </c>
      <c r="E686" s="663" t="s">
        <v>586</v>
      </c>
      <c r="F686" s="664" t="s">
        <v>2678</v>
      </c>
      <c r="G686" s="663" t="s">
        <v>590</v>
      </c>
      <c r="H686" s="663" t="s">
        <v>1549</v>
      </c>
      <c r="I686" s="663" t="s">
        <v>1550</v>
      </c>
      <c r="J686" s="663" t="s">
        <v>1551</v>
      </c>
      <c r="K686" s="663" t="s">
        <v>1552</v>
      </c>
      <c r="L686" s="665">
        <v>59.899478713613611</v>
      </c>
      <c r="M686" s="665">
        <v>3</v>
      </c>
      <c r="N686" s="666">
        <v>179.69843614084084</v>
      </c>
    </row>
    <row r="687" spans="1:14" ht="14.4" customHeight="1" x14ac:dyDescent="0.3">
      <c r="A687" s="661" t="s">
        <v>563</v>
      </c>
      <c r="B687" s="662" t="s">
        <v>564</v>
      </c>
      <c r="C687" s="663" t="s">
        <v>580</v>
      </c>
      <c r="D687" s="664" t="s">
        <v>2676</v>
      </c>
      <c r="E687" s="663" t="s">
        <v>586</v>
      </c>
      <c r="F687" s="664" t="s">
        <v>2678</v>
      </c>
      <c r="G687" s="663" t="s">
        <v>590</v>
      </c>
      <c r="H687" s="663" t="s">
        <v>2203</v>
      </c>
      <c r="I687" s="663" t="s">
        <v>2204</v>
      </c>
      <c r="J687" s="663" t="s">
        <v>2205</v>
      </c>
      <c r="K687" s="663" t="s">
        <v>1318</v>
      </c>
      <c r="L687" s="665">
        <v>99.45</v>
      </c>
      <c r="M687" s="665">
        <v>1</v>
      </c>
      <c r="N687" s="666">
        <v>99.45</v>
      </c>
    </row>
    <row r="688" spans="1:14" ht="14.4" customHeight="1" x14ac:dyDescent="0.3">
      <c r="A688" s="661" t="s">
        <v>563</v>
      </c>
      <c r="B688" s="662" t="s">
        <v>564</v>
      </c>
      <c r="C688" s="663" t="s">
        <v>580</v>
      </c>
      <c r="D688" s="664" t="s">
        <v>2676</v>
      </c>
      <c r="E688" s="663" t="s">
        <v>586</v>
      </c>
      <c r="F688" s="664" t="s">
        <v>2678</v>
      </c>
      <c r="G688" s="663" t="s">
        <v>590</v>
      </c>
      <c r="H688" s="663" t="s">
        <v>2206</v>
      </c>
      <c r="I688" s="663" t="s">
        <v>2207</v>
      </c>
      <c r="J688" s="663" t="s">
        <v>2167</v>
      </c>
      <c r="K688" s="663" t="s">
        <v>2208</v>
      </c>
      <c r="L688" s="665">
        <v>95.480000000000032</v>
      </c>
      <c r="M688" s="665">
        <v>3</v>
      </c>
      <c r="N688" s="666">
        <v>286.44000000000011</v>
      </c>
    </row>
    <row r="689" spans="1:14" ht="14.4" customHeight="1" x14ac:dyDescent="0.3">
      <c r="A689" s="661" t="s">
        <v>563</v>
      </c>
      <c r="B689" s="662" t="s">
        <v>564</v>
      </c>
      <c r="C689" s="663" t="s">
        <v>580</v>
      </c>
      <c r="D689" s="664" t="s">
        <v>2676</v>
      </c>
      <c r="E689" s="663" t="s">
        <v>586</v>
      </c>
      <c r="F689" s="664" t="s">
        <v>2678</v>
      </c>
      <c r="G689" s="663" t="s">
        <v>590</v>
      </c>
      <c r="H689" s="663" t="s">
        <v>2209</v>
      </c>
      <c r="I689" s="663" t="s">
        <v>2210</v>
      </c>
      <c r="J689" s="663" t="s">
        <v>2211</v>
      </c>
      <c r="K689" s="663" t="s">
        <v>2212</v>
      </c>
      <c r="L689" s="665">
        <v>955.70891909773843</v>
      </c>
      <c r="M689" s="665">
        <v>1</v>
      </c>
      <c r="N689" s="666">
        <v>955.70891909773843</v>
      </c>
    </row>
    <row r="690" spans="1:14" ht="14.4" customHeight="1" x14ac:dyDescent="0.3">
      <c r="A690" s="661" t="s">
        <v>563</v>
      </c>
      <c r="B690" s="662" t="s">
        <v>564</v>
      </c>
      <c r="C690" s="663" t="s">
        <v>580</v>
      </c>
      <c r="D690" s="664" t="s">
        <v>2676</v>
      </c>
      <c r="E690" s="663" t="s">
        <v>586</v>
      </c>
      <c r="F690" s="664" t="s">
        <v>2678</v>
      </c>
      <c r="G690" s="663" t="s">
        <v>590</v>
      </c>
      <c r="H690" s="663" t="s">
        <v>2213</v>
      </c>
      <c r="I690" s="663" t="s">
        <v>2213</v>
      </c>
      <c r="J690" s="663" t="s">
        <v>2214</v>
      </c>
      <c r="K690" s="663" t="s">
        <v>2215</v>
      </c>
      <c r="L690" s="665">
        <v>287.08500000000004</v>
      </c>
      <c r="M690" s="665">
        <v>4</v>
      </c>
      <c r="N690" s="666">
        <v>1148.3400000000001</v>
      </c>
    </row>
    <row r="691" spans="1:14" ht="14.4" customHeight="1" x14ac:dyDescent="0.3">
      <c r="A691" s="661" t="s">
        <v>563</v>
      </c>
      <c r="B691" s="662" t="s">
        <v>564</v>
      </c>
      <c r="C691" s="663" t="s">
        <v>580</v>
      </c>
      <c r="D691" s="664" t="s">
        <v>2676</v>
      </c>
      <c r="E691" s="663" t="s">
        <v>586</v>
      </c>
      <c r="F691" s="664" t="s">
        <v>2678</v>
      </c>
      <c r="G691" s="663" t="s">
        <v>590</v>
      </c>
      <c r="H691" s="663" t="s">
        <v>2216</v>
      </c>
      <c r="I691" s="663" t="s">
        <v>2216</v>
      </c>
      <c r="J691" s="663" t="s">
        <v>2217</v>
      </c>
      <c r="K691" s="663" t="s">
        <v>2218</v>
      </c>
      <c r="L691" s="665">
        <v>487.83262801440043</v>
      </c>
      <c r="M691" s="665">
        <v>60</v>
      </c>
      <c r="N691" s="666">
        <v>29269.957680864027</v>
      </c>
    </row>
    <row r="692" spans="1:14" ht="14.4" customHeight="1" x14ac:dyDescent="0.3">
      <c r="A692" s="661" t="s">
        <v>563</v>
      </c>
      <c r="B692" s="662" t="s">
        <v>564</v>
      </c>
      <c r="C692" s="663" t="s">
        <v>580</v>
      </c>
      <c r="D692" s="664" t="s">
        <v>2676</v>
      </c>
      <c r="E692" s="663" t="s">
        <v>586</v>
      </c>
      <c r="F692" s="664" t="s">
        <v>2678</v>
      </c>
      <c r="G692" s="663" t="s">
        <v>590</v>
      </c>
      <c r="H692" s="663" t="s">
        <v>2219</v>
      </c>
      <c r="I692" s="663" t="s">
        <v>2220</v>
      </c>
      <c r="J692" s="663" t="s">
        <v>984</v>
      </c>
      <c r="K692" s="663" t="s">
        <v>2221</v>
      </c>
      <c r="L692" s="665">
        <v>62.208888864549962</v>
      </c>
      <c r="M692" s="665">
        <v>1</v>
      </c>
      <c r="N692" s="666">
        <v>62.208888864549962</v>
      </c>
    </row>
    <row r="693" spans="1:14" ht="14.4" customHeight="1" x14ac:dyDescent="0.3">
      <c r="A693" s="661" t="s">
        <v>563</v>
      </c>
      <c r="B693" s="662" t="s">
        <v>564</v>
      </c>
      <c r="C693" s="663" t="s">
        <v>580</v>
      </c>
      <c r="D693" s="664" t="s">
        <v>2676</v>
      </c>
      <c r="E693" s="663" t="s">
        <v>586</v>
      </c>
      <c r="F693" s="664" t="s">
        <v>2678</v>
      </c>
      <c r="G693" s="663" t="s">
        <v>590</v>
      </c>
      <c r="H693" s="663" t="s">
        <v>970</v>
      </c>
      <c r="I693" s="663" t="s">
        <v>971</v>
      </c>
      <c r="J693" s="663" t="s">
        <v>972</v>
      </c>
      <c r="K693" s="663" t="s">
        <v>973</v>
      </c>
      <c r="L693" s="665">
        <v>111.86</v>
      </c>
      <c r="M693" s="665">
        <v>2</v>
      </c>
      <c r="N693" s="666">
        <v>223.72</v>
      </c>
    </row>
    <row r="694" spans="1:14" ht="14.4" customHeight="1" x14ac:dyDescent="0.3">
      <c r="A694" s="661" t="s">
        <v>563</v>
      </c>
      <c r="B694" s="662" t="s">
        <v>564</v>
      </c>
      <c r="C694" s="663" t="s">
        <v>580</v>
      </c>
      <c r="D694" s="664" t="s">
        <v>2676</v>
      </c>
      <c r="E694" s="663" t="s">
        <v>586</v>
      </c>
      <c r="F694" s="664" t="s">
        <v>2678</v>
      </c>
      <c r="G694" s="663" t="s">
        <v>590</v>
      </c>
      <c r="H694" s="663" t="s">
        <v>2222</v>
      </c>
      <c r="I694" s="663" t="s">
        <v>2223</v>
      </c>
      <c r="J694" s="663" t="s">
        <v>2224</v>
      </c>
      <c r="K694" s="663" t="s">
        <v>1221</v>
      </c>
      <c r="L694" s="665">
        <v>68.203909693047081</v>
      </c>
      <c r="M694" s="665">
        <v>120</v>
      </c>
      <c r="N694" s="666">
        <v>8184.4691631656497</v>
      </c>
    </row>
    <row r="695" spans="1:14" ht="14.4" customHeight="1" x14ac:dyDescent="0.3">
      <c r="A695" s="661" t="s">
        <v>563</v>
      </c>
      <c r="B695" s="662" t="s">
        <v>564</v>
      </c>
      <c r="C695" s="663" t="s">
        <v>580</v>
      </c>
      <c r="D695" s="664" t="s">
        <v>2676</v>
      </c>
      <c r="E695" s="663" t="s">
        <v>586</v>
      </c>
      <c r="F695" s="664" t="s">
        <v>2678</v>
      </c>
      <c r="G695" s="663" t="s">
        <v>590</v>
      </c>
      <c r="H695" s="663" t="s">
        <v>2225</v>
      </c>
      <c r="I695" s="663" t="s">
        <v>215</v>
      </c>
      <c r="J695" s="663" t="s">
        <v>2226</v>
      </c>
      <c r="K695" s="663" t="s">
        <v>2227</v>
      </c>
      <c r="L695" s="665">
        <v>14.63</v>
      </c>
      <c r="M695" s="665">
        <v>100</v>
      </c>
      <c r="N695" s="666">
        <v>1463</v>
      </c>
    </row>
    <row r="696" spans="1:14" ht="14.4" customHeight="1" x14ac:dyDescent="0.3">
      <c r="A696" s="661" t="s">
        <v>563</v>
      </c>
      <c r="B696" s="662" t="s">
        <v>564</v>
      </c>
      <c r="C696" s="663" t="s">
        <v>580</v>
      </c>
      <c r="D696" s="664" t="s">
        <v>2676</v>
      </c>
      <c r="E696" s="663" t="s">
        <v>586</v>
      </c>
      <c r="F696" s="664" t="s">
        <v>2678</v>
      </c>
      <c r="G696" s="663" t="s">
        <v>590</v>
      </c>
      <c r="H696" s="663" t="s">
        <v>2228</v>
      </c>
      <c r="I696" s="663" t="s">
        <v>215</v>
      </c>
      <c r="J696" s="663" t="s">
        <v>2229</v>
      </c>
      <c r="K696" s="663"/>
      <c r="L696" s="665">
        <v>611.58539360205441</v>
      </c>
      <c r="M696" s="665">
        <v>9</v>
      </c>
      <c r="N696" s="666">
        <v>5504.2685424184901</v>
      </c>
    </row>
    <row r="697" spans="1:14" ht="14.4" customHeight="1" x14ac:dyDescent="0.3">
      <c r="A697" s="661" t="s">
        <v>563</v>
      </c>
      <c r="B697" s="662" t="s">
        <v>564</v>
      </c>
      <c r="C697" s="663" t="s">
        <v>580</v>
      </c>
      <c r="D697" s="664" t="s">
        <v>2676</v>
      </c>
      <c r="E697" s="663" t="s">
        <v>586</v>
      </c>
      <c r="F697" s="664" t="s">
        <v>2678</v>
      </c>
      <c r="G697" s="663" t="s">
        <v>590</v>
      </c>
      <c r="H697" s="663" t="s">
        <v>2230</v>
      </c>
      <c r="I697" s="663" t="s">
        <v>215</v>
      </c>
      <c r="J697" s="663" t="s">
        <v>2231</v>
      </c>
      <c r="K697" s="663"/>
      <c r="L697" s="665">
        <v>179.94999999999993</v>
      </c>
      <c r="M697" s="665">
        <v>2</v>
      </c>
      <c r="N697" s="666">
        <v>359.89999999999986</v>
      </c>
    </row>
    <row r="698" spans="1:14" ht="14.4" customHeight="1" x14ac:dyDescent="0.3">
      <c r="A698" s="661" t="s">
        <v>563</v>
      </c>
      <c r="B698" s="662" t="s">
        <v>564</v>
      </c>
      <c r="C698" s="663" t="s">
        <v>580</v>
      </c>
      <c r="D698" s="664" t="s">
        <v>2676</v>
      </c>
      <c r="E698" s="663" t="s">
        <v>586</v>
      </c>
      <c r="F698" s="664" t="s">
        <v>2678</v>
      </c>
      <c r="G698" s="663" t="s">
        <v>590</v>
      </c>
      <c r="H698" s="663" t="s">
        <v>2232</v>
      </c>
      <c r="I698" s="663" t="s">
        <v>215</v>
      </c>
      <c r="J698" s="663" t="s">
        <v>2233</v>
      </c>
      <c r="K698" s="663"/>
      <c r="L698" s="665">
        <v>275.76999999999987</v>
      </c>
      <c r="M698" s="665">
        <v>2</v>
      </c>
      <c r="N698" s="666">
        <v>551.53999999999974</v>
      </c>
    </row>
    <row r="699" spans="1:14" ht="14.4" customHeight="1" x14ac:dyDescent="0.3">
      <c r="A699" s="661" t="s">
        <v>563</v>
      </c>
      <c r="B699" s="662" t="s">
        <v>564</v>
      </c>
      <c r="C699" s="663" t="s">
        <v>580</v>
      </c>
      <c r="D699" s="664" t="s">
        <v>2676</v>
      </c>
      <c r="E699" s="663" t="s">
        <v>586</v>
      </c>
      <c r="F699" s="664" t="s">
        <v>2678</v>
      </c>
      <c r="G699" s="663" t="s">
        <v>590</v>
      </c>
      <c r="H699" s="663" t="s">
        <v>2234</v>
      </c>
      <c r="I699" s="663" t="s">
        <v>2234</v>
      </c>
      <c r="J699" s="663" t="s">
        <v>2235</v>
      </c>
      <c r="K699" s="663" t="s">
        <v>2236</v>
      </c>
      <c r="L699" s="665">
        <v>779.89960885092501</v>
      </c>
      <c r="M699" s="665">
        <v>16.8</v>
      </c>
      <c r="N699" s="666">
        <v>13102.313428695541</v>
      </c>
    </row>
    <row r="700" spans="1:14" ht="14.4" customHeight="1" x14ac:dyDescent="0.3">
      <c r="A700" s="661" t="s">
        <v>563</v>
      </c>
      <c r="B700" s="662" t="s">
        <v>564</v>
      </c>
      <c r="C700" s="663" t="s">
        <v>580</v>
      </c>
      <c r="D700" s="664" t="s">
        <v>2676</v>
      </c>
      <c r="E700" s="663" t="s">
        <v>586</v>
      </c>
      <c r="F700" s="664" t="s">
        <v>2678</v>
      </c>
      <c r="G700" s="663" t="s">
        <v>590</v>
      </c>
      <c r="H700" s="663" t="s">
        <v>974</v>
      </c>
      <c r="I700" s="663" t="s">
        <v>975</v>
      </c>
      <c r="J700" s="663" t="s">
        <v>976</v>
      </c>
      <c r="K700" s="663" t="s">
        <v>977</v>
      </c>
      <c r="L700" s="665">
        <v>84.493331123234796</v>
      </c>
      <c r="M700" s="665">
        <v>3</v>
      </c>
      <c r="N700" s="666">
        <v>253.4799933697044</v>
      </c>
    </row>
    <row r="701" spans="1:14" ht="14.4" customHeight="1" x14ac:dyDescent="0.3">
      <c r="A701" s="661" t="s">
        <v>563</v>
      </c>
      <c r="B701" s="662" t="s">
        <v>564</v>
      </c>
      <c r="C701" s="663" t="s">
        <v>580</v>
      </c>
      <c r="D701" s="664" t="s">
        <v>2676</v>
      </c>
      <c r="E701" s="663" t="s">
        <v>586</v>
      </c>
      <c r="F701" s="664" t="s">
        <v>2678</v>
      </c>
      <c r="G701" s="663" t="s">
        <v>590</v>
      </c>
      <c r="H701" s="663" t="s">
        <v>1557</v>
      </c>
      <c r="I701" s="663" t="s">
        <v>1558</v>
      </c>
      <c r="J701" s="663" t="s">
        <v>1559</v>
      </c>
      <c r="K701" s="663" t="s">
        <v>1560</v>
      </c>
      <c r="L701" s="665">
        <v>77.040000000000006</v>
      </c>
      <c r="M701" s="665">
        <v>1</v>
      </c>
      <c r="N701" s="666">
        <v>77.040000000000006</v>
      </c>
    </row>
    <row r="702" spans="1:14" ht="14.4" customHeight="1" x14ac:dyDescent="0.3">
      <c r="A702" s="661" t="s">
        <v>563</v>
      </c>
      <c r="B702" s="662" t="s">
        <v>564</v>
      </c>
      <c r="C702" s="663" t="s">
        <v>580</v>
      </c>
      <c r="D702" s="664" t="s">
        <v>2676</v>
      </c>
      <c r="E702" s="663" t="s">
        <v>586</v>
      </c>
      <c r="F702" s="664" t="s">
        <v>2678</v>
      </c>
      <c r="G702" s="663" t="s">
        <v>590</v>
      </c>
      <c r="H702" s="663" t="s">
        <v>2237</v>
      </c>
      <c r="I702" s="663" t="s">
        <v>215</v>
      </c>
      <c r="J702" s="663" t="s">
        <v>2238</v>
      </c>
      <c r="K702" s="663"/>
      <c r="L702" s="665">
        <v>56.560005064175208</v>
      </c>
      <c r="M702" s="665">
        <v>1</v>
      </c>
      <c r="N702" s="666">
        <v>56.560005064175208</v>
      </c>
    </row>
    <row r="703" spans="1:14" ht="14.4" customHeight="1" x14ac:dyDescent="0.3">
      <c r="A703" s="661" t="s">
        <v>563</v>
      </c>
      <c r="B703" s="662" t="s">
        <v>564</v>
      </c>
      <c r="C703" s="663" t="s">
        <v>580</v>
      </c>
      <c r="D703" s="664" t="s">
        <v>2676</v>
      </c>
      <c r="E703" s="663" t="s">
        <v>586</v>
      </c>
      <c r="F703" s="664" t="s">
        <v>2678</v>
      </c>
      <c r="G703" s="663" t="s">
        <v>590</v>
      </c>
      <c r="H703" s="663" t="s">
        <v>2239</v>
      </c>
      <c r="I703" s="663" t="s">
        <v>215</v>
      </c>
      <c r="J703" s="663" t="s">
        <v>2240</v>
      </c>
      <c r="K703" s="663" t="s">
        <v>2241</v>
      </c>
      <c r="L703" s="665">
        <v>75.020215464503792</v>
      </c>
      <c r="M703" s="665">
        <v>2</v>
      </c>
      <c r="N703" s="666">
        <v>150.04043092900758</v>
      </c>
    </row>
    <row r="704" spans="1:14" ht="14.4" customHeight="1" x14ac:dyDescent="0.3">
      <c r="A704" s="661" t="s">
        <v>563</v>
      </c>
      <c r="B704" s="662" t="s">
        <v>564</v>
      </c>
      <c r="C704" s="663" t="s">
        <v>580</v>
      </c>
      <c r="D704" s="664" t="s">
        <v>2676</v>
      </c>
      <c r="E704" s="663" t="s">
        <v>586</v>
      </c>
      <c r="F704" s="664" t="s">
        <v>2678</v>
      </c>
      <c r="G704" s="663" t="s">
        <v>590</v>
      </c>
      <c r="H704" s="663" t="s">
        <v>2242</v>
      </c>
      <c r="I704" s="663" t="s">
        <v>2243</v>
      </c>
      <c r="J704" s="663" t="s">
        <v>2244</v>
      </c>
      <c r="K704" s="663" t="s">
        <v>2245</v>
      </c>
      <c r="L704" s="665">
        <v>91.097499999999968</v>
      </c>
      <c r="M704" s="665">
        <v>4</v>
      </c>
      <c r="N704" s="666">
        <v>364.38999999999987</v>
      </c>
    </row>
    <row r="705" spans="1:14" ht="14.4" customHeight="1" x14ac:dyDescent="0.3">
      <c r="A705" s="661" t="s">
        <v>563</v>
      </c>
      <c r="B705" s="662" t="s">
        <v>564</v>
      </c>
      <c r="C705" s="663" t="s">
        <v>580</v>
      </c>
      <c r="D705" s="664" t="s">
        <v>2676</v>
      </c>
      <c r="E705" s="663" t="s">
        <v>586</v>
      </c>
      <c r="F705" s="664" t="s">
        <v>2678</v>
      </c>
      <c r="G705" s="663" t="s">
        <v>590</v>
      </c>
      <c r="H705" s="663" t="s">
        <v>2246</v>
      </c>
      <c r="I705" s="663" t="s">
        <v>2247</v>
      </c>
      <c r="J705" s="663" t="s">
        <v>2248</v>
      </c>
      <c r="K705" s="663" t="s">
        <v>2249</v>
      </c>
      <c r="L705" s="665">
        <v>307.35999160986921</v>
      </c>
      <c r="M705" s="665">
        <v>1</v>
      </c>
      <c r="N705" s="666">
        <v>307.35999160986921</v>
      </c>
    </row>
    <row r="706" spans="1:14" ht="14.4" customHeight="1" x14ac:dyDescent="0.3">
      <c r="A706" s="661" t="s">
        <v>563</v>
      </c>
      <c r="B706" s="662" t="s">
        <v>564</v>
      </c>
      <c r="C706" s="663" t="s">
        <v>580</v>
      </c>
      <c r="D706" s="664" t="s">
        <v>2676</v>
      </c>
      <c r="E706" s="663" t="s">
        <v>586</v>
      </c>
      <c r="F706" s="664" t="s">
        <v>2678</v>
      </c>
      <c r="G706" s="663" t="s">
        <v>590</v>
      </c>
      <c r="H706" s="663" t="s">
        <v>2250</v>
      </c>
      <c r="I706" s="663" t="s">
        <v>2250</v>
      </c>
      <c r="J706" s="663" t="s">
        <v>2251</v>
      </c>
      <c r="K706" s="663" t="s">
        <v>2252</v>
      </c>
      <c r="L706" s="665">
        <v>122.33</v>
      </c>
      <c r="M706" s="665">
        <v>1</v>
      </c>
      <c r="N706" s="666">
        <v>122.33</v>
      </c>
    </row>
    <row r="707" spans="1:14" ht="14.4" customHeight="1" x14ac:dyDescent="0.3">
      <c r="A707" s="661" t="s">
        <v>563</v>
      </c>
      <c r="B707" s="662" t="s">
        <v>564</v>
      </c>
      <c r="C707" s="663" t="s">
        <v>580</v>
      </c>
      <c r="D707" s="664" t="s">
        <v>2676</v>
      </c>
      <c r="E707" s="663" t="s">
        <v>586</v>
      </c>
      <c r="F707" s="664" t="s">
        <v>2678</v>
      </c>
      <c r="G707" s="663" t="s">
        <v>590</v>
      </c>
      <c r="H707" s="663" t="s">
        <v>2253</v>
      </c>
      <c r="I707" s="663" t="s">
        <v>215</v>
      </c>
      <c r="J707" s="663" t="s">
        <v>2254</v>
      </c>
      <c r="K707" s="663"/>
      <c r="L707" s="665">
        <v>88.635848208446234</v>
      </c>
      <c r="M707" s="665">
        <v>3</v>
      </c>
      <c r="N707" s="666">
        <v>265.90754462533869</v>
      </c>
    </row>
    <row r="708" spans="1:14" ht="14.4" customHeight="1" x14ac:dyDescent="0.3">
      <c r="A708" s="661" t="s">
        <v>563</v>
      </c>
      <c r="B708" s="662" t="s">
        <v>564</v>
      </c>
      <c r="C708" s="663" t="s">
        <v>580</v>
      </c>
      <c r="D708" s="664" t="s">
        <v>2676</v>
      </c>
      <c r="E708" s="663" t="s">
        <v>586</v>
      </c>
      <c r="F708" s="664" t="s">
        <v>2678</v>
      </c>
      <c r="G708" s="663" t="s">
        <v>590</v>
      </c>
      <c r="H708" s="663" t="s">
        <v>2255</v>
      </c>
      <c r="I708" s="663" t="s">
        <v>2256</v>
      </c>
      <c r="J708" s="663" t="s">
        <v>2257</v>
      </c>
      <c r="K708" s="663" t="s">
        <v>2258</v>
      </c>
      <c r="L708" s="665">
        <v>114.29</v>
      </c>
      <c r="M708" s="665">
        <v>1</v>
      </c>
      <c r="N708" s="666">
        <v>114.29</v>
      </c>
    </row>
    <row r="709" spans="1:14" ht="14.4" customHeight="1" x14ac:dyDescent="0.3">
      <c r="A709" s="661" t="s">
        <v>563</v>
      </c>
      <c r="B709" s="662" t="s">
        <v>564</v>
      </c>
      <c r="C709" s="663" t="s">
        <v>580</v>
      </c>
      <c r="D709" s="664" t="s">
        <v>2676</v>
      </c>
      <c r="E709" s="663" t="s">
        <v>586</v>
      </c>
      <c r="F709" s="664" t="s">
        <v>2678</v>
      </c>
      <c r="G709" s="663" t="s">
        <v>590</v>
      </c>
      <c r="H709" s="663" t="s">
        <v>2259</v>
      </c>
      <c r="I709" s="663" t="s">
        <v>2260</v>
      </c>
      <c r="J709" s="663" t="s">
        <v>2261</v>
      </c>
      <c r="K709" s="663" t="s">
        <v>2262</v>
      </c>
      <c r="L709" s="665">
        <v>115.38000000000001</v>
      </c>
      <c r="M709" s="665">
        <v>1</v>
      </c>
      <c r="N709" s="666">
        <v>115.38000000000001</v>
      </c>
    </row>
    <row r="710" spans="1:14" ht="14.4" customHeight="1" x14ac:dyDescent="0.3">
      <c r="A710" s="661" t="s">
        <v>563</v>
      </c>
      <c r="B710" s="662" t="s">
        <v>564</v>
      </c>
      <c r="C710" s="663" t="s">
        <v>580</v>
      </c>
      <c r="D710" s="664" t="s">
        <v>2676</v>
      </c>
      <c r="E710" s="663" t="s">
        <v>586</v>
      </c>
      <c r="F710" s="664" t="s">
        <v>2678</v>
      </c>
      <c r="G710" s="663" t="s">
        <v>590</v>
      </c>
      <c r="H710" s="663" t="s">
        <v>2263</v>
      </c>
      <c r="I710" s="663" t="s">
        <v>2263</v>
      </c>
      <c r="J710" s="663" t="s">
        <v>2264</v>
      </c>
      <c r="K710" s="663" t="s">
        <v>1627</v>
      </c>
      <c r="L710" s="665">
        <v>1539.66</v>
      </c>
      <c r="M710" s="665">
        <v>1</v>
      </c>
      <c r="N710" s="666">
        <v>1539.66</v>
      </c>
    </row>
    <row r="711" spans="1:14" ht="14.4" customHeight="1" x14ac:dyDescent="0.3">
      <c r="A711" s="661" t="s">
        <v>563</v>
      </c>
      <c r="B711" s="662" t="s">
        <v>564</v>
      </c>
      <c r="C711" s="663" t="s">
        <v>580</v>
      </c>
      <c r="D711" s="664" t="s">
        <v>2676</v>
      </c>
      <c r="E711" s="663" t="s">
        <v>586</v>
      </c>
      <c r="F711" s="664" t="s">
        <v>2678</v>
      </c>
      <c r="G711" s="663" t="s">
        <v>590</v>
      </c>
      <c r="H711" s="663" t="s">
        <v>2265</v>
      </c>
      <c r="I711" s="663" t="s">
        <v>2266</v>
      </c>
      <c r="J711" s="663" t="s">
        <v>2267</v>
      </c>
      <c r="K711" s="663" t="s">
        <v>802</v>
      </c>
      <c r="L711" s="665">
        <v>474.52</v>
      </c>
      <c r="M711" s="665">
        <v>1</v>
      </c>
      <c r="N711" s="666">
        <v>474.52</v>
      </c>
    </row>
    <row r="712" spans="1:14" ht="14.4" customHeight="1" x14ac:dyDescent="0.3">
      <c r="A712" s="661" t="s">
        <v>563</v>
      </c>
      <c r="B712" s="662" t="s">
        <v>564</v>
      </c>
      <c r="C712" s="663" t="s">
        <v>580</v>
      </c>
      <c r="D712" s="664" t="s">
        <v>2676</v>
      </c>
      <c r="E712" s="663" t="s">
        <v>586</v>
      </c>
      <c r="F712" s="664" t="s">
        <v>2678</v>
      </c>
      <c r="G712" s="663" t="s">
        <v>590</v>
      </c>
      <c r="H712" s="663" t="s">
        <v>2268</v>
      </c>
      <c r="I712" s="663" t="s">
        <v>2268</v>
      </c>
      <c r="J712" s="663" t="s">
        <v>2269</v>
      </c>
      <c r="K712" s="663" t="s">
        <v>1568</v>
      </c>
      <c r="L712" s="665">
        <v>65.886561763133884</v>
      </c>
      <c r="M712" s="665">
        <v>3</v>
      </c>
      <c r="N712" s="666">
        <v>197.65968528940164</v>
      </c>
    </row>
    <row r="713" spans="1:14" ht="14.4" customHeight="1" x14ac:dyDescent="0.3">
      <c r="A713" s="661" t="s">
        <v>563</v>
      </c>
      <c r="B713" s="662" t="s">
        <v>564</v>
      </c>
      <c r="C713" s="663" t="s">
        <v>580</v>
      </c>
      <c r="D713" s="664" t="s">
        <v>2676</v>
      </c>
      <c r="E713" s="663" t="s">
        <v>586</v>
      </c>
      <c r="F713" s="664" t="s">
        <v>2678</v>
      </c>
      <c r="G713" s="663" t="s">
        <v>590</v>
      </c>
      <c r="H713" s="663" t="s">
        <v>999</v>
      </c>
      <c r="I713" s="663" t="s">
        <v>999</v>
      </c>
      <c r="J713" s="663" t="s">
        <v>627</v>
      </c>
      <c r="K713" s="663" t="s">
        <v>1000</v>
      </c>
      <c r="L713" s="665">
        <v>58.34061436028037</v>
      </c>
      <c r="M713" s="665">
        <v>169</v>
      </c>
      <c r="N713" s="666">
        <v>9859.5638268873827</v>
      </c>
    </row>
    <row r="714" spans="1:14" ht="14.4" customHeight="1" x14ac:dyDescent="0.3">
      <c r="A714" s="661" t="s">
        <v>563</v>
      </c>
      <c r="B714" s="662" t="s">
        <v>564</v>
      </c>
      <c r="C714" s="663" t="s">
        <v>580</v>
      </c>
      <c r="D714" s="664" t="s">
        <v>2676</v>
      </c>
      <c r="E714" s="663" t="s">
        <v>586</v>
      </c>
      <c r="F714" s="664" t="s">
        <v>2678</v>
      </c>
      <c r="G714" s="663" t="s">
        <v>590</v>
      </c>
      <c r="H714" s="663" t="s">
        <v>2270</v>
      </c>
      <c r="I714" s="663" t="s">
        <v>215</v>
      </c>
      <c r="J714" s="663" t="s">
        <v>2271</v>
      </c>
      <c r="K714" s="663"/>
      <c r="L714" s="665">
        <v>33.490000000000009</v>
      </c>
      <c r="M714" s="665">
        <v>3</v>
      </c>
      <c r="N714" s="666">
        <v>100.47000000000003</v>
      </c>
    </row>
    <row r="715" spans="1:14" ht="14.4" customHeight="1" x14ac:dyDescent="0.3">
      <c r="A715" s="661" t="s">
        <v>563</v>
      </c>
      <c r="B715" s="662" t="s">
        <v>564</v>
      </c>
      <c r="C715" s="663" t="s">
        <v>580</v>
      </c>
      <c r="D715" s="664" t="s">
        <v>2676</v>
      </c>
      <c r="E715" s="663" t="s">
        <v>586</v>
      </c>
      <c r="F715" s="664" t="s">
        <v>2678</v>
      </c>
      <c r="G715" s="663" t="s">
        <v>590</v>
      </c>
      <c r="H715" s="663" t="s">
        <v>2272</v>
      </c>
      <c r="I715" s="663" t="s">
        <v>215</v>
      </c>
      <c r="J715" s="663" t="s">
        <v>2273</v>
      </c>
      <c r="K715" s="663"/>
      <c r="L715" s="665">
        <v>37.559758595814188</v>
      </c>
      <c r="M715" s="665">
        <v>10</v>
      </c>
      <c r="N715" s="666">
        <v>375.59758595814185</v>
      </c>
    </row>
    <row r="716" spans="1:14" ht="14.4" customHeight="1" x14ac:dyDescent="0.3">
      <c r="A716" s="661" t="s">
        <v>563</v>
      </c>
      <c r="B716" s="662" t="s">
        <v>564</v>
      </c>
      <c r="C716" s="663" t="s">
        <v>580</v>
      </c>
      <c r="D716" s="664" t="s">
        <v>2676</v>
      </c>
      <c r="E716" s="663" t="s">
        <v>586</v>
      </c>
      <c r="F716" s="664" t="s">
        <v>2678</v>
      </c>
      <c r="G716" s="663" t="s">
        <v>590</v>
      </c>
      <c r="H716" s="663" t="s">
        <v>2274</v>
      </c>
      <c r="I716" s="663" t="s">
        <v>215</v>
      </c>
      <c r="J716" s="663" t="s">
        <v>2275</v>
      </c>
      <c r="K716" s="663" t="s">
        <v>2276</v>
      </c>
      <c r="L716" s="665">
        <v>12.949175992624143</v>
      </c>
      <c r="M716" s="665">
        <v>750</v>
      </c>
      <c r="N716" s="666">
        <v>9711.8819944681072</v>
      </c>
    </row>
    <row r="717" spans="1:14" ht="14.4" customHeight="1" x14ac:dyDescent="0.3">
      <c r="A717" s="661" t="s">
        <v>563</v>
      </c>
      <c r="B717" s="662" t="s">
        <v>564</v>
      </c>
      <c r="C717" s="663" t="s">
        <v>580</v>
      </c>
      <c r="D717" s="664" t="s">
        <v>2676</v>
      </c>
      <c r="E717" s="663" t="s">
        <v>586</v>
      </c>
      <c r="F717" s="664" t="s">
        <v>2678</v>
      </c>
      <c r="G717" s="663" t="s">
        <v>590</v>
      </c>
      <c r="H717" s="663" t="s">
        <v>2277</v>
      </c>
      <c r="I717" s="663" t="s">
        <v>2277</v>
      </c>
      <c r="J717" s="663" t="s">
        <v>2278</v>
      </c>
      <c r="K717" s="663" t="s">
        <v>2279</v>
      </c>
      <c r="L717" s="665">
        <v>165.51981402112855</v>
      </c>
      <c r="M717" s="665">
        <v>5</v>
      </c>
      <c r="N717" s="666">
        <v>827.5990701056428</v>
      </c>
    </row>
    <row r="718" spans="1:14" ht="14.4" customHeight="1" x14ac:dyDescent="0.3">
      <c r="A718" s="661" t="s">
        <v>563</v>
      </c>
      <c r="B718" s="662" t="s">
        <v>564</v>
      </c>
      <c r="C718" s="663" t="s">
        <v>580</v>
      </c>
      <c r="D718" s="664" t="s">
        <v>2676</v>
      </c>
      <c r="E718" s="663" t="s">
        <v>586</v>
      </c>
      <c r="F718" s="664" t="s">
        <v>2678</v>
      </c>
      <c r="G718" s="663" t="s">
        <v>590</v>
      </c>
      <c r="H718" s="663" t="s">
        <v>1001</v>
      </c>
      <c r="I718" s="663" t="s">
        <v>1001</v>
      </c>
      <c r="J718" s="663" t="s">
        <v>754</v>
      </c>
      <c r="K718" s="663" t="s">
        <v>1002</v>
      </c>
      <c r="L718" s="665">
        <v>124.33982884663013</v>
      </c>
      <c r="M718" s="665">
        <v>4</v>
      </c>
      <c r="N718" s="666">
        <v>497.35931538652051</v>
      </c>
    </row>
    <row r="719" spans="1:14" ht="14.4" customHeight="1" x14ac:dyDescent="0.3">
      <c r="A719" s="661" t="s">
        <v>563</v>
      </c>
      <c r="B719" s="662" t="s">
        <v>564</v>
      </c>
      <c r="C719" s="663" t="s">
        <v>580</v>
      </c>
      <c r="D719" s="664" t="s">
        <v>2676</v>
      </c>
      <c r="E719" s="663" t="s">
        <v>586</v>
      </c>
      <c r="F719" s="664" t="s">
        <v>2678</v>
      </c>
      <c r="G719" s="663" t="s">
        <v>590</v>
      </c>
      <c r="H719" s="663" t="s">
        <v>1576</v>
      </c>
      <c r="I719" s="663" t="s">
        <v>1576</v>
      </c>
      <c r="J719" s="663" t="s">
        <v>1577</v>
      </c>
      <c r="K719" s="663" t="s">
        <v>1578</v>
      </c>
      <c r="L719" s="665">
        <v>43.999945116362255</v>
      </c>
      <c r="M719" s="665">
        <v>7</v>
      </c>
      <c r="N719" s="666">
        <v>307.99961581453579</v>
      </c>
    </row>
    <row r="720" spans="1:14" ht="14.4" customHeight="1" x14ac:dyDescent="0.3">
      <c r="A720" s="661" t="s">
        <v>563</v>
      </c>
      <c r="B720" s="662" t="s">
        <v>564</v>
      </c>
      <c r="C720" s="663" t="s">
        <v>580</v>
      </c>
      <c r="D720" s="664" t="s">
        <v>2676</v>
      </c>
      <c r="E720" s="663" t="s">
        <v>586</v>
      </c>
      <c r="F720" s="664" t="s">
        <v>2678</v>
      </c>
      <c r="G720" s="663" t="s">
        <v>590</v>
      </c>
      <c r="H720" s="663" t="s">
        <v>2280</v>
      </c>
      <c r="I720" s="663" t="s">
        <v>2281</v>
      </c>
      <c r="J720" s="663" t="s">
        <v>2282</v>
      </c>
      <c r="K720" s="663" t="s">
        <v>2283</v>
      </c>
      <c r="L720" s="665">
        <v>123.12</v>
      </c>
      <c r="M720" s="665">
        <v>1</v>
      </c>
      <c r="N720" s="666">
        <v>123.12</v>
      </c>
    </row>
    <row r="721" spans="1:14" ht="14.4" customHeight="1" x14ac:dyDescent="0.3">
      <c r="A721" s="661" t="s">
        <v>563</v>
      </c>
      <c r="B721" s="662" t="s">
        <v>564</v>
      </c>
      <c r="C721" s="663" t="s">
        <v>580</v>
      </c>
      <c r="D721" s="664" t="s">
        <v>2676</v>
      </c>
      <c r="E721" s="663" t="s">
        <v>586</v>
      </c>
      <c r="F721" s="664" t="s">
        <v>2678</v>
      </c>
      <c r="G721" s="663" t="s">
        <v>590</v>
      </c>
      <c r="H721" s="663" t="s">
        <v>2284</v>
      </c>
      <c r="I721" s="663" t="s">
        <v>2284</v>
      </c>
      <c r="J721" s="663" t="s">
        <v>2285</v>
      </c>
      <c r="K721" s="663" t="s">
        <v>2286</v>
      </c>
      <c r="L721" s="665">
        <v>194.46999999999994</v>
      </c>
      <c r="M721" s="665">
        <v>1</v>
      </c>
      <c r="N721" s="666">
        <v>194.46999999999994</v>
      </c>
    </row>
    <row r="722" spans="1:14" ht="14.4" customHeight="1" x14ac:dyDescent="0.3">
      <c r="A722" s="661" t="s">
        <v>563</v>
      </c>
      <c r="B722" s="662" t="s">
        <v>564</v>
      </c>
      <c r="C722" s="663" t="s">
        <v>580</v>
      </c>
      <c r="D722" s="664" t="s">
        <v>2676</v>
      </c>
      <c r="E722" s="663" t="s">
        <v>586</v>
      </c>
      <c r="F722" s="664" t="s">
        <v>2678</v>
      </c>
      <c r="G722" s="663" t="s">
        <v>590</v>
      </c>
      <c r="H722" s="663" t="s">
        <v>1005</v>
      </c>
      <c r="I722" s="663" t="s">
        <v>1005</v>
      </c>
      <c r="J722" s="663" t="s">
        <v>1006</v>
      </c>
      <c r="K722" s="663" t="s">
        <v>1007</v>
      </c>
      <c r="L722" s="665">
        <v>194.33261035562191</v>
      </c>
      <c r="M722" s="665">
        <v>4</v>
      </c>
      <c r="N722" s="666">
        <v>777.33044142248764</v>
      </c>
    </row>
    <row r="723" spans="1:14" ht="14.4" customHeight="1" x14ac:dyDescent="0.3">
      <c r="A723" s="661" t="s">
        <v>563</v>
      </c>
      <c r="B723" s="662" t="s">
        <v>564</v>
      </c>
      <c r="C723" s="663" t="s">
        <v>580</v>
      </c>
      <c r="D723" s="664" t="s">
        <v>2676</v>
      </c>
      <c r="E723" s="663" t="s">
        <v>586</v>
      </c>
      <c r="F723" s="664" t="s">
        <v>2678</v>
      </c>
      <c r="G723" s="663" t="s">
        <v>590</v>
      </c>
      <c r="H723" s="663" t="s">
        <v>2287</v>
      </c>
      <c r="I723" s="663" t="s">
        <v>215</v>
      </c>
      <c r="J723" s="663" t="s">
        <v>2288</v>
      </c>
      <c r="K723" s="663"/>
      <c r="L723" s="665">
        <v>988.59895919051814</v>
      </c>
      <c r="M723" s="665">
        <v>2</v>
      </c>
      <c r="N723" s="666">
        <v>1977.1979183810363</v>
      </c>
    </row>
    <row r="724" spans="1:14" ht="14.4" customHeight="1" x14ac:dyDescent="0.3">
      <c r="A724" s="661" t="s">
        <v>563</v>
      </c>
      <c r="B724" s="662" t="s">
        <v>564</v>
      </c>
      <c r="C724" s="663" t="s">
        <v>580</v>
      </c>
      <c r="D724" s="664" t="s">
        <v>2676</v>
      </c>
      <c r="E724" s="663" t="s">
        <v>586</v>
      </c>
      <c r="F724" s="664" t="s">
        <v>2678</v>
      </c>
      <c r="G724" s="663" t="s">
        <v>590</v>
      </c>
      <c r="H724" s="663" t="s">
        <v>1586</v>
      </c>
      <c r="I724" s="663" t="s">
        <v>215</v>
      </c>
      <c r="J724" s="663" t="s">
        <v>1587</v>
      </c>
      <c r="K724" s="663"/>
      <c r="L724" s="665">
        <v>29.781519441554117</v>
      </c>
      <c r="M724" s="665">
        <v>13</v>
      </c>
      <c r="N724" s="666">
        <v>387.15975274020354</v>
      </c>
    </row>
    <row r="725" spans="1:14" ht="14.4" customHeight="1" x14ac:dyDescent="0.3">
      <c r="A725" s="661" t="s">
        <v>563</v>
      </c>
      <c r="B725" s="662" t="s">
        <v>564</v>
      </c>
      <c r="C725" s="663" t="s">
        <v>580</v>
      </c>
      <c r="D725" s="664" t="s">
        <v>2676</v>
      </c>
      <c r="E725" s="663" t="s">
        <v>586</v>
      </c>
      <c r="F725" s="664" t="s">
        <v>2678</v>
      </c>
      <c r="G725" s="663" t="s">
        <v>590</v>
      </c>
      <c r="H725" s="663" t="s">
        <v>2289</v>
      </c>
      <c r="I725" s="663" t="s">
        <v>2289</v>
      </c>
      <c r="J725" s="663" t="s">
        <v>2290</v>
      </c>
      <c r="K725" s="663" t="s">
        <v>2291</v>
      </c>
      <c r="L725" s="665">
        <v>796.5740523914119</v>
      </c>
      <c r="M725" s="665">
        <v>32</v>
      </c>
      <c r="N725" s="666">
        <v>25490.369676525181</v>
      </c>
    </row>
    <row r="726" spans="1:14" ht="14.4" customHeight="1" x14ac:dyDescent="0.3">
      <c r="A726" s="661" t="s">
        <v>563</v>
      </c>
      <c r="B726" s="662" t="s">
        <v>564</v>
      </c>
      <c r="C726" s="663" t="s">
        <v>580</v>
      </c>
      <c r="D726" s="664" t="s">
        <v>2676</v>
      </c>
      <c r="E726" s="663" t="s">
        <v>586</v>
      </c>
      <c r="F726" s="664" t="s">
        <v>2678</v>
      </c>
      <c r="G726" s="663" t="s">
        <v>590</v>
      </c>
      <c r="H726" s="663" t="s">
        <v>1588</v>
      </c>
      <c r="I726" s="663" t="s">
        <v>215</v>
      </c>
      <c r="J726" s="663" t="s">
        <v>1589</v>
      </c>
      <c r="K726" s="663"/>
      <c r="L726" s="665">
        <v>58.563425368152494</v>
      </c>
      <c r="M726" s="665">
        <v>20</v>
      </c>
      <c r="N726" s="666">
        <v>1171.2685073630498</v>
      </c>
    </row>
    <row r="727" spans="1:14" ht="14.4" customHeight="1" x14ac:dyDescent="0.3">
      <c r="A727" s="661" t="s">
        <v>563</v>
      </c>
      <c r="B727" s="662" t="s">
        <v>564</v>
      </c>
      <c r="C727" s="663" t="s">
        <v>580</v>
      </c>
      <c r="D727" s="664" t="s">
        <v>2676</v>
      </c>
      <c r="E727" s="663" t="s">
        <v>586</v>
      </c>
      <c r="F727" s="664" t="s">
        <v>2678</v>
      </c>
      <c r="G727" s="663" t="s">
        <v>590</v>
      </c>
      <c r="H727" s="663" t="s">
        <v>2292</v>
      </c>
      <c r="I727" s="663" t="s">
        <v>215</v>
      </c>
      <c r="J727" s="663" t="s">
        <v>2226</v>
      </c>
      <c r="K727" s="663" t="s">
        <v>2293</v>
      </c>
      <c r="L727" s="665">
        <v>14.629229999999996</v>
      </c>
      <c r="M727" s="665">
        <v>2000</v>
      </c>
      <c r="N727" s="666">
        <v>29258.459999999992</v>
      </c>
    </row>
    <row r="728" spans="1:14" ht="14.4" customHeight="1" x14ac:dyDescent="0.3">
      <c r="A728" s="661" t="s">
        <v>563</v>
      </c>
      <c r="B728" s="662" t="s">
        <v>564</v>
      </c>
      <c r="C728" s="663" t="s">
        <v>580</v>
      </c>
      <c r="D728" s="664" t="s">
        <v>2676</v>
      </c>
      <c r="E728" s="663" t="s">
        <v>586</v>
      </c>
      <c r="F728" s="664" t="s">
        <v>2678</v>
      </c>
      <c r="G728" s="663" t="s">
        <v>590</v>
      </c>
      <c r="H728" s="663" t="s">
        <v>1546</v>
      </c>
      <c r="I728" s="663" t="s">
        <v>1546</v>
      </c>
      <c r="J728" s="663" t="s">
        <v>1547</v>
      </c>
      <c r="K728" s="663" t="s">
        <v>1548</v>
      </c>
      <c r="L728" s="665">
        <v>670.32999999999981</v>
      </c>
      <c r="M728" s="665">
        <v>1</v>
      </c>
      <c r="N728" s="666">
        <v>670.32999999999981</v>
      </c>
    </row>
    <row r="729" spans="1:14" ht="14.4" customHeight="1" x14ac:dyDescent="0.3">
      <c r="A729" s="661" t="s">
        <v>563</v>
      </c>
      <c r="B729" s="662" t="s">
        <v>564</v>
      </c>
      <c r="C729" s="663" t="s">
        <v>580</v>
      </c>
      <c r="D729" s="664" t="s">
        <v>2676</v>
      </c>
      <c r="E729" s="663" t="s">
        <v>586</v>
      </c>
      <c r="F729" s="664" t="s">
        <v>2678</v>
      </c>
      <c r="G729" s="663" t="s">
        <v>590</v>
      </c>
      <c r="H729" s="663" t="s">
        <v>2294</v>
      </c>
      <c r="I729" s="663" t="s">
        <v>215</v>
      </c>
      <c r="J729" s="663" t="s">
        <v>2295</v>
      </c>
      <c r="K729" s="663"/>
      <c r="L729" s="665">
        <v>325.57999632965692</v>
      </c>
      <c r="M729" s="665">
        <v>2</v>
      </c>
      <c r="N729" s="666">
        <v>651.15999265931384</v>
      </c>
    </row>
    <row r="730" spans="1:14" ht="14.4" customHeight="1" x14ac:dyDescent="0.3">
      <c r="A730" s="661" t="s">
        <v>563</v>
      </c>
      <c r="B730" s="662" t="s">
        <v>564</v>
      </c>
      <c r="C730" s="663" t="s">
        <v>580</v>
      </c>
      <c r="D730" s="664" t="s">
        <v>2676</v>
      </c>
      <c r="E730" s="663" t="s">
        <v>586</v>
      </c>
      <c r="F730" s="664" t="s">
        <v>2678</v>
      </c>
      <c r="G730" s="663" t="s">
        <v>590</v>
      </c>
      <c r="H730" s="663" t="s">
        <v>2296</v>
      </c>
      <c r="I730" s="663" t="s">
        <v>215</v>
      </c>
      <c r="J730" s="663" t="s">
        <v>2297</v>
      </c>
      <c r="K730" s="663"/>
      <c r="L730" s="665">
        <v>276.38720019913933</v>
      </c>
      <c r="M730" s="665">
        <v>9</v>
      </c>
      <c r="N730" s="666">
        <v>2487.4848017922541</v>
      </c>
    </row>
    <row r="731" spans="1:14" ht="14.4" customHeight="1" x14ac:dyDescent="0.3">
      <c r="A731" s="661" t="s">
        <v>563</v>
      </c>
      <c r="B731" s="662" t="s">
        <v>564</v>
      </c>
      <c r="C731" s="663" t="s">
        <v>580</v>
      </c>
      <c r="D731" s="664" t="s">
        <v>2676</v>
      </c>
      <c r="E731" s="663" t="s">
        <v>586</v>
      </c>
      <c r="F731" s="664" t="s">
        <v>2678</v>
      </c>
      <c r="G731" s="663" t="s">
        <v>590</v>
      </c>
      <c r="H731" s="663" t="s">
        <v>2298</v>
      </c>
      <c r="I731" s="663" t="s">
        <v>215</v>
      </c>
      <c r="J731" s="663" t="s">
        <v>2299</v>
      </c>
      <c r="K731" s="663"/>
      <c r="L731" s="665">
        <v>309.35285714285709</v>
      </c>
      <c r="M731" s="665">
        <v>7</v>
      </c>
      <c r="N731" s="666">
        <v>2165.4699999999998</v>
      </c>
    </row>
    <row r="732" spans="1:14" ht="14.4" customHeight="1" x14ac:dyDescent="0.3">
      <c r="A732" s="661" t="s">
        <v>563</v>
      </c>
      <c r="B732" s="662" t="s">
        <v>564</v>
      </c>
      <c r="C732" s="663" t="s">
        <v>580</v>
      </c>
      <c r="D732" s="664" t="s">
        <v>2676</v>
      </c>
      <c r="E732" s="663" t="s">
        <v>586</v>
      </c>
      <c r="F732" s="664" t="s">
        <v>2678</v>
      </c>
      <c r="G732" s="663" t="s">
        <v>590</v>
      </c>
      <c r="H732" s="663" t="s">
        <v>2300</v>
      </c>
      <c r="I732" s="663" t="s">
        <v>215</v>
      </c>
      <c r="J732" s="663" t="s">
        <v>2301</v>
      </c>
      <c r="K732" s="663"/>
      <c r="L732" s="665">
        <v>101.23974306278545</v>
      </c>
      <c r="M732" s="665">
        <v>1</v>
      </c>
      <c r="N732" s="666">
        <v>101.23974306278545</v>
      </c>
    </row>
    <row r="733" spans="1:14" ht="14.4" customHeight="1" x14ac:dyDescent="0.3">
      <c r="A733" s="661" t="s">
        <v>563</v>
      </c>
      <c r="B733" s="662" t="s">
        <v>564</v>
      </c>
      <c r="C733" s="663" t="s">
        <v>580</v>
      </c>
      <c r="D733" s="664" t="s">
        <v>2676</v>
      </c>
      <c r="E733" s="663" t="s">
        <v>586</v>
      </c>
      <c r="F733" s="664" t="s">
        <v>2678</v>
      </c>
      <c r="G733" s="663" t="s">
        <v>590</v>
      </c>
      <c r="H733" s="663" t="s">
        <v>2302</v>
      </c>
      <c r="I733" s="663" t="s">
        <v>215</v>
      </c>
      <c r="J733" s="663" t="s">
        <v>2303</v>
      </c>
      <c r="K733" s="663"/>
      <c r="L733" s="665">
        <v>602.54</v>
      </c>
      <c r="M733" s="665">
        <v>4</v>
      </c>
      <c r="N733" s="666">
        <v>2410.16</v>
      </c>
    </row>
    <row r="734" spans="1:14" ht="14.4" customHeight="1" x14ac:dyDescent="0.3">
      <c r="A734" s="661" t="s">
        <v>563</v>
      </c>
      <c r="B734" s="662" t="s">
        <v>564</v>
      </c>
      <c r="C734" s="663" t="s">
        <v>580</v>
      </c>
      <c r="D734" s="664" t="s">
        <v>2676</v>
      </c>
      <c r="E734" s="663" t="s">
        <v>586</v>
      </c>
      <c r="F734" s="664" t="s">
        <v>2678</v>
      </c>
      <c r="G734" s="663" t="s">
        <v>590</v>
      </c>
      <c r="H734" s="663" t="s">
        <v>2304</v>
      </c>
      <c r="I734" s="663" t="s">
        <v>2304</v>
      </c>
      <c r="J734" s="663" t="s">
        <v>2305</v>
      </c>
      <c r="K734" s="663" t="s">
        <v>674</v>
      </c>
      <c r="L734" s="665">
        <v>62.290000000000013</v>
      </c>
      <c r="M734" s="665">
        <v>30</v>
      </c>
      <c r="N734" s="666">
        <v>1868.7000000000005</v>
      </c>
    </row>
    <row r="735" spans="1:14" ht="14.4" customHeight="1" x14ac:dyDescent="0.3">
      <c r="A735" s="661" t="s">
        <v>563</v>
      </c>
      <c r="B735" s="662" t="s">
        <v>564</v>
      </c>
      <c r="C735" s="663" t="s">
        <v>580</v>
      </c>
      <c r="D735" s="664" t="s">
        <v>2676</v>
      </c>
      <c r="E735" s="663" t="s">
        <v>586</v>
      </c>
      <c r="F735" s="664" t="s">
        <v>2678</v>
      </c>
      <c r="G735" s="663" t="s">
        <v>590</v>
      </c>
      <c r="H735" s="663" t="s">
        <v>1011</v>
      </c>
      <c r="I735" s="663" t="s">
        <v>1011</v>
      </c>
      <c r="J735" s="663" t="s">
        <v>1012</v>
      </c>
      <c r="K735" s="663" t="s">
        <v>1013</v>
      </c>
      <c r="L735" s="665">
        <v>1.07</v>
      </c>
      <c r="M735" s="665">
        <v>20</v>
      </c>
      <c r="N735" s="666">
        <v>21.400000000000002</v>
      </c>
    </row>
    <row r="736" spans="1:14" ht="14.4" customHeight="1" x14ac:dyDescent="0.3">
      <c r="A736" s="661" t="s">
        <v>563</v>
      </c>
      <c r="B736" s="662" t="s">
        <v>564</v>
      </c>
      <c r="C736" s="663" t="s">
        <v>580</v>
      </c>
      <c r="D736" s="664" t="s">
        <v>2676</v>
      </c>
      <c r="E736" s="663" t="s">
        <v>586</v>
      </c>
      <c r="F736" s="664" t="s">
        <v>2678</v>
      </c>
      <c r="G736" s="663" t="s">
        <v>590</v>
      </c>
      <c r="H736" s="663" t="s">
        <v>2306</v>
      </c>
      <c r="I736" s="663" t="s">
        <v>2306</v>
      </c>
      <c r="J736" s="663" t="s">
        <v>2307</v>
      </c>
      <c r="K736" s="663" t="s">
        <v>2308</v>
      </c>
      <c r="L736" s="665">
        <v>193.18000000000009</v>
      </c>
      <c r="M736" s="665">
        <v>1</v>
      </c>
      <c r="N736" s="666">
        <v>193.18000000000009</v>
      </c>
    </row>
    <row r="737" spans="1:14" ht="14.4" customHeight="1" x14ac:dyDescent="0.3">
      <c r="A737" s="661" t="s">
        <v>563</v>
      </c>
      <c r="B737" s="662" t="s">
        <v>564</v>
      </c>
      <c r="C737" s="663" t="s">
        <v>580</v>
      </c>
      <c r="D737" s="664" t="s">
        <v>2676</v>
      </c>
      <c r="E737" s="663" t="s">
        <v>586</v>
      </c>
      <c r="F737" s="664" t="s">
        <v>2678</v>
      </c>
      <c r="G737" s="663" t="s">
        <v>590</v>
      </c>
      <c r="H737" s="663" t="s">
        <v>2309</v>
      </c>
      <c r="I737" s="663" t="s">
        <v>2309</v>
      </c>
      <c r="J737" s="663" t="s">
        <v>2310</v>
      </c>
      <c r="K737" s="663" t="s">
        <v>1050</v>
      </c>
      <c r="L737" s="665">
        <v>65.700000000000045</v>
      </c>
      <c r="M737" s="665">
        <v>1</v>
      </c>
      <c r="N737" s="666">
        <v>65.700000000000045</v>
      </c>
    </row>
    <row r="738" spans="1:14" ht="14.4" customHeight="1" x14ac:dyDescent="0.3">
      <c r="A738" s="661" t="s">
        <v>563</v>
      </c>
      <c r="B738" s="662" t="s">
        <v>564</v>
      </c>
      <c r="C738" s="663" t="s">
        <v>580</v>
      </c>
      <c r="D738" s="664" t="s">
        <v>2676</v>
      </c>
      <c r="E738" s="663" t="s">
        <v>586</v>
      </c>
      <c r="F738" s="664" t="s">
        <v>2678</v>
      </c>
      <c r="G738" s="663" t="s">
        <v>590</v>
      </c>
      <c r="H738" s="663" t="s">
        <v>2311</v>
      </c>
      <c r="I738" s="663" t="s">
        <v>2311</v>
      </c>
      <c r="J738" s="663" t="s">
        <v>1321</v>
      </c>
      <c r="K738" s="663" t="s">
        <v>1322</v>
      </c>
      <c r="L738" s="665">
        <v>124.2</v>
      </c>
      <c r="M738" s="665">
        <v>2</v>
      </c>
      <c r="N738" s="666">
        <v>248.4</v>
      </c>
    </row>
    <row r="739" spans="1:14" ht="14.4" customHeight="1" x14ac:dyDescent="0.3">
      <c r="A739" s="661" t="s">
        <v>563</v>
      </c>
      <c r="B739" s="662" t="s">
        <v>564</v>
      </c>
      <c r="C739" s="663" t="s">
        <v>580</v>
      </c>
      <c r="D739" s="664" t="s">
        <v>2676</v>
      </c>
      <c r="E739" s="663" t="s">
        <v>586</v>
      </c>
      <c r="F739" s="664" t="s">
        <v>2678</v>
      </c>
      <c r="G739" s="663" t="s">
        <v>590</v>
      </c>
      <c r="H739" s="663" t="s">
        <v>2312</v>
      </c>
      <c r="I739" s="663" t="s">
        <v>215</v>
      </c>
      <c r="J739" s="663" t="s">
        <v>2313</v>
      </c>
      <c r="K739" s="663"/>
      <c r="L739" s="665">
        <v>45.832078614264105</v>
      </c>
      <c r="M739" s="665">
        <v>9</v>
      </c>
      <c r="N739" s="666">
        <v>412.48870752837695</v>
      </c>
    </row>
    <row r="740" spans="1:14" ht="14.4" customHeight="1" x14ac:dyDescent="0.3">
      <c r="A740" s="661" t="s">
        <v>563</v>
      </c>
      <c r="B740" s="662" t="s">
        <v>564</v>
      </c>
      <c r="C740" s="663" t="s">
        <v>580</v>
      </c>
      <c r="D740" s="664" t="s">
        <v>2676</v>
      </c>
      <c r="E740" s="663" t="s">
        <v>586</v>
      </c>
      <c r="F740" s="664" t="s">
        <v>2678</v>
      </c>
      <c r="G740" s="663" t="s">
        <v>590</v>
      </c>
      <c r="H740" s="663" t="s">
        <v>2314</v>
      </c>
      <c r="I740" s="663" t="s">
        <v>215</v>
      </c>
      <c r="J740" s="663" t="s">
        <v>2315</v>
      </c>
      <c r="K740" s="663"/>
      <c r="L740" s="665">
        <v>44.949999999999996</v>
      </c>
      <c r="M740" s="665">
        <v>3</v>
      </c>
      <c r="N740" s="666">
        <v>134.85</v>
      </c>
    </row>
    <row r="741" spans="1:14" ht="14.4" customHeight="1" x14ac:dyDescent="0.3">
      <c r="A741" s="661" t="s">
        <v>563</v>
      </c>
      <c r="B741" s="662" t="s">
        <v>564</v>
      </c>
      <c r="C741" s="663" t="s">
        <v>580</v>
      </c>
      <c r="D741" s="664" t="s">
        <v>2676</v>
      </c>
      <c r="E741" s="663" t="s">
        <v>586</v>
      </c>
      <c r="F741" s="664" t="s">
        <v>2678</v>
      </c>
      <c r="G741" s="663" t="s">
        <v>590</v>
      </c>
      <c r="H741" s="663" t="s">
        <v>2316</v>
      </c>
      <c r="I741" s="663" t="s">
        <v>215</v>
      </c>
      <c r="J741" s="663" t="s">
        <v>2317</v>
      </c>
      <c r="K741" s="663"/>
      <c r="L741" s="665">
        <v>44.9722197526008</v>
      </c>
      <c r="M741" s="665">
        <v>5</v>
      </c>
      <c r="N741" s="666">
        <v>224.86109876300401</v>
      </c>
    </row>
    <row r="742" spans="1:14" ht="14.4" customHeight="1" x14ac:dyDescent="0.3">
      <c r="A742" s="661" t="s">
        <v>563</v>
      </c>
      <c r="B742" s="662" t="s">
        <v>564</v>
      </c>
      <c r="C742" s="663" t="s">
        <v>580</v>
      </c>
      <c r="D742" s="664" t="s">
        <v>2676</v>
      </c>
      <c r="E742" s="663" t="s">
        <v>586</v>
      </c>
      <c r="F742" s="664" t="s">
        <v>2678</v>
      </c>
      <c r="G742" s="663" t="s">
        <v>590</v>
      </c>
      <c r="H742" s="663" t="s">
        <v>2318</v>
      </c>
      <c r="I742" s="663" t="s">
        <v>215</v>
      </c>
      <c r="J742" s="663" t="s">
        <v>2319</v>
      </c>
      <c r="K742" s="663"/>
      <c r="L742" s="665">
        <v>162.83999999999997</v>
      </c>
      <c r="M742" s="665">
        <v>2</v>
      </c>
      <c r="N742" s="666">
        <v>325.67999999999995</v>
      </c>
    </row>
    <row r="743" spans="1:14" ht="14.4" customHeight="1" x14ac:dyDescent="0.3">
      <c r="A743" s="661" t="s">
        <v>563</v>
      </c>
      <c r="B743" s="662" t="s">
        <v>564</v>
      </c>
      <c r="C743" s="663" t="s">
        <v>580</v>
      </c>
      <c r="D743" s="664" t="s">
        <v>2676</v>
      </c>
      <c r="E743" s="663" t="s">
        <v>586</v>
      </c>
      <c r="F743" s="664" t="s">
        <v>2678</v>
      </c>
      <c r="G743" s="663" t="s">
        <v>1017</v>
      </c>
      <c r="H743" s="663" t="s">
        <v>2320</v>
      </c>
      <c r="I743" s="663" t="s">
        <v>2320</v>
      </c>
      <c r="J743" s="663" t="s">
        <v>2321</v>
      </c>
      <c r="K743" s="663" t="s">
        <v>2322</v>
      </c>
      <c r="L743" s="665">
        <v>12.060000000000009</v>
      </c>
      <c r="M743" s="665">
        <v>1</v>
      </c>
      <c r="N743" s="666">
        <v>12.060000000000009</v>
      </c>
    </row>
    <row r="744" spans="1:14" ht="14.4" customHeight="1" x14ac:dyDescent="0.3">
      <c r="A744" s="661" t="s">
        <v>563</v>
      </c>
      <c r="B744" s="662" t="s">
        <v>564</v>
      </c>
      <c r="C744" s="663" t="s">
        <v>580</v>
      </c>
      <c r="D744" s="664" t="s">
        <v>2676</v>
      </c>
      <c r="E744" s="663" t="s">
        <v>586</v>
      </c>
      <c r="F744" s="664" t="s">
        <v>2678</v>
      </c>
      <c r="G744" s="663" t="s">
        <v>1017</v>
      </c>
      <c r="H744" s="663" t="s">
        <v>1024</v>
      </c>
      <c r="I744" s="663" t="s">
        <v>1025</v>
      </c>
      <c r="J744" s="663" t="s">
        <v>1026</v>
      </c>
      <c r="K744" s="663" t="s">
        <v>1027</v>
      </c>
      <c r="L744" s="665">
        <v>105.07082392763871</v>
      </c>
      <c r="M744" s="665">
        <v>19</v>
      </c>
      <c r="N744" s="666">
        <v>1996.3456546251355</v>
      </c>
    </row>
    <row r="745" spans="1:14" ht="14.4" customHeight="1" x14ac:dyDescent="0.3">
      <c r="A745" s="661" t="s">
        <v>563</v>
      </c>
      <c r="B745" s="662" t="s">
        <v>564</v>
      </c>
      <c r="C745" s="663" t="s">
        <v>580</v>
      </c>
      <c r="D745" s="664" t="s">
        <v>2676</v>
      </c>
      <c r="E745" s="663" t="s">
        <v>586</v>
      </c>
      <c r="F745" s="664" t="s">
        <v>2678</v>
      </c>
      <c r="G745" s="663" t="s">
        <v>1017</v>
      </c>
      <c r="H745" s="663" t="s">
        <v>2323</v>
      </c>
      <c r="I745" s="663" t="s">
        <v>2324</v>
      </c>
      <c r="J745" s="663" t="s">
        <v>2325</v>
      </c>
      <c r="K745" s="663" t="s">
        <v>2326</v>
      </c>
      <c r="L745" s="665">
        <v>90.379916052664242</v>
      </c>
      <c r="M745" s="665">
        <v>2</v>
      </c>
      <c r="N745" s="666">
        <v>180.75983210532848</v>
      </c>
    </row>
    <row r="746" spans="1:14" ht="14.4" customHeight="1" x14ac:dyDescent="0.3">
      <c r="A746" s="661" t="s">
        <v>563</v>
      </c>
      <c r="B746" s="662" t="s">
        <v>564</v>
      </c>
      <c r="C746" s="663" t="s">
        <v>580</v>
      </c>
      <c r="D746" s="664" t="s">
        <v>2676</v>
      </c>
      <c r="E746" s="663" t="s">
        <v>586</v>
      </c>
      <c r="F746" s="664" t="s">
        <v>2678</v>
      </c>
      <c r="G746" s="663" t="s">
        <v>1017</v>
      </c>
      <c r="H746" s="663" t="s">
        <v>1036</v>
      </c>
      <c r="I746" s="663" t="s">
        <v>1037</v>
      </c>
      <c r="J746" s="663" t="s">
        <v>1038</v>
      </c>
      <c r="K746" s="663" t="s">
        <v>1039</v>
      </c>
      <c r="L746" s="665">
        <v>38.599912348165553</v>
      </c>
      <c r="M746" s="665">
        <v>2</v>
      </c>
      <c r="N746" s="666">
        <v>77.199824696331106</v>
      </c>
    </row>
    <row r="747" spans="1:14" ht="14.4" customHeight="1" x14ac:dyDescent="0.3">
      <c r="A747" s="661" t="s">
        <v>563</v>
      </c>
      <c r="B747" s="662" t="s">
        <v>564</v>
      </c>
      <c r="C747" s="663" t="s">
        <v>580</v>
      </c>
      <c r="D747" s="664" t="s">
        <v>2676</v>
      </c>
      <c r="E747" s="663" t="s">
        <v>586</v>
      </c>
      <c r="F747" s="664" t="s">
        <v>2678</v>
      </c>
      <c r="G747" s="663" t="s">
        <v>1017</v>
      </c>
      <c r="H747" s="663" t="s">
        <v>1044</v>
      </c>
      <c r="I747" s="663" t="s">
        <v>1045</v>
      </c>
      <c r="J747" s="663" t="s">
        <v>1046</v>
      </c>
      <c r="K747" s="663" t="s">
        <v>1047</v>
      </c>
      <c r="L747" s="665">
        <v>56.320000000000014</v>
      </c>
      <c r="M747" s="665">
        <v>2</v>
      </c>
      <c r="N747" s="666">
        <v>112.64000000000003</v>
      </c>
    </row>
    <row r="748" spans="1:14" ht="14.4" customHeight="1" x14ac:dyDescent="0.3">
      <c r="A748" s="661" t="s">
        <v>563</v>
      </c>
      <c r="B748" s="662" t="s">
        <v>564</v>
      </c>
      <c r="C748" s="663" t="s">
        <v>580</v>
      </c>
      <c r="D748" s="664" t="s">
        <v>2676</v>
      </c>
      <c r="E748" s="663" t="s">
        <v>586</v>
      </c>
      <c r="F748" s="664" t="s">
        <v>2678</v>
      </c>
      <c r="G748" s="663" t="s">
        <v>1017</v>
      </c>
      <c r="H748" s="663" t="s">
        <v>1612</v>
      </c>
      <c r="I748" s="663" t="s">
        <v>1613</v>
      </c>
      <c r="J748" s="663" t="s">
        <v>1614</v>
      </c>
      <c r="K748" s="663" t="s">
        <v>1615</v>
      </c>
      <c r="L748" s="665">
        <v>46.820129181913934</v>
      </c>
      <c r="M748" s="665">
        <v>2</v>
      </c>
      <c r="N748" s="666">
        <v>93.640258363827868</v>
      </c>
    </row>
    <row r="749" spans="1:14" ht="14.4" customHeight="1" x14ac:dyDescent="0.3">
      <c r="A749" s="661" t="s">
        <v>563</v>
      </c>
      <c r="B749" s="662" t="s">
        <v>564</v>
      </c>
      <c r="C749" s="663" t="s">
        <v>580</v>
      </c>
      <c r="D749" s="664" t="s">
        <v>2676</v>
      </c>
      <c r="E749" s="663" t="s">
        <v>586</v>
      </c>
      <c r="F749" s="664" t="s">
        <v>2678</v>
      </c>
      <c r="G749" s="663" t="s">
        <v>1017</v>
      </c>
      <c r="H749" s="663" t="s">
        <v>1616</v>
      </c>
      <c r="I749" s="663" t="s">
        <v>1617</v>
      </c>
      <c r="J749" s="663" t="s">
        <v>1618</v>
      </c>
      <c r="K749" s="663" t="s">
        <v>1619</v>
      </c>
      <c r="L749" s="665">
        <v>118.85999999999996</v>
      </c>
      <c r="M749" s="665">
        <v>2</v>
      </c>
      <c r="N749" s="666">
        <v>237.71999999999991</v>
      </c>
    </row>
    <row r="750" spans="1:14" ht="14.4" customHeight="1" x14ac:dyDescent="0.3">
      <c r="A750" s="661" t="s">
        <v>563</v>
      </c>
      <c r="B750" s="662" t="s">
        <v>564</v>
      </c>
      <c r="C750" s="663" t="s">
        <v>580</v>
      </c>
      <c r="D750" s="664" t="s">
        <v>2676</v>
      </c>
      <c r="E750" s="663" t="s">
        <v>586</v>
      </c>
      <c r="F750" s="664" t="s">
        <v>2678</v>
      </c>
      <c r="G750" s="663" t="s">
        <v>1017</v>
      </c>
      <c r="H750" s="663" t="s">
        <v>2327</v>
      </c>
      <c r="I750" s="663" t="s">
        <v>2328</v>
      </c>
      <c r="J750" s="663" t="s">
        <v>2329</v>
      </c>
      <c r="K750" s="663" t="s">
        <v>1664</v>
      </c>
      <c r="L750" s="665">
        <v>48.820000000000007</v>
      </c>
      <c r="M750" s="665">
        <v>4</v>
      </c>
      <c r="N750" s="666">
        <v>195.28000000000003</v>
      </c>
    </row>
    <row r="751" spans="1:14" ht="14.4" customHeight="1" x14ac:dyDescent="0.3">
      <c r="A751" s="661" t="s">
        <v>563</v>
      </c>
      <c r="B751" s="662" t="s">
        <v>564</v>
      </c>
      <c r="C751" s="663" t="s">
        <v>580</v>
      </c>
      <c r="D751" s="664" t="s">
        <v>2676</v>
      </c>
      <c r="E751" s="663" t="s">
        <v>586</v>
      </c>
      <c r="F751" s="664" t="s">
        <v>2678</v>
      </c>
      <c r="G751" s="663" t="s">
        <v>1017</v>
      </c>
      <c r="H751" s="663" t="s">
        <v>1051</v>
      </c>
      <c r="I751" s="663" t="s">
        <v>1052</v>
      </c>
      <c r="J751" s="663" t="s">
        <v>1053</v>
      </c>
      <c r="K751" s="663" t="s">
        <v>1054</v>
      </c>
      <c r="L751" s="665">
        <v>3312.4916866855451</v>
      </c>
      <c r="M751" s="665">
        <v>12</v>
      </c>
      <c r="N751" s="666">
        <v>39749.90024022654</v>
      </c>
    </row>
    <row r="752" spans="1:14" ht="14.4" customHeight="1" x14ac:dyDescent="0.3">
      <c r="A752" s="661" t="s">
        <v>563</v>
      </c>
      <c r="B752" s="662" t="s">
        <v>564</v>
      </c>
      <c r="C752" s="663" t="s">
        <v>580</v>
      </c>
      <c r="D752" s="664" t="s">
        <v>2676</v>
      </c>
      <c r="E752" s="663" t="s">
        <v>586</v>
      </c>
      <c r="F752" s="664" t="s">
        <v>2678</v>
      </c>
      <c r="G752" s="663" t="s">
        <v>1017</v>
      </c>
      <c r="H752" s="663" t="s">
        <v>2330</v>
      </c>
      <c r="I752" s="663" t="s">
        <v>2331</v>
      </c>
      <c r="J752" s="663" t="s">
        <v>2332</v>
      </c>
      <c r="K752" s="663" t="s">
        <v>2333</v>
      </c>
      <c r="L752" s="665">
        <v>81.820000000000007</v>
      </c>
      <c r="M752" s="665">
        <v>1</v>
      </c>
      <c r="N752" s="666">
        <v>81.820000000000007</v>
      </c>
    </row>
    <row r="753" spans="1:14" ht="14.4" customHeight="1" x14ac:dyDescent="0.3">
      <c r="A753" s="661" t="s">
        <v>563</v>
      </c>
      <c r="B753" s="662" t="s">
        <v>564</v>
      </c>
      <c r="C753" s="663" t="s">
        <v>580</v>
      </c>
      <c r="D753" s="664" t="s">
        <v>2676</v>
      </c>
      <c r="E753" s="663" t="s">
        <v>586</v>
      </c>
      <c r="F753" s="664" t="s">
        <v>2678</v>
      </c>
      <c r="G753" s="663" t="s">
        <v>1017</v>
      </c>
      <c r="H753" s="663" t="s">
        <v>1628</v>
      </c>
      <c r="I753" s="663" t="s">
        <v>1629</v>
      </c>
      <c r="J753" s="663" t="s">
        <v>1630</v>
      </c>
      <c r="K753" s="663" t="s">
        <v>1631</v>
      </c>
      <c r="L753" s="665">
        <v>36.219827062984471</v>
      </c>
      <c r="M753" s="665">
        <v>2</v>
      </c>
      <c r="N753" s="666">
        <v>72.439654125968943</v>
      </c>
    </row>
    <row r="754" spans="1:14" ht="14.4" customHeight="1" x14ac:dyDescent="0.3">
      <c r="A754" s="661" t="s">
        <v>563</v>
      </c>
      <c r="B754" s="662" t="s">
        <v>564</v>
      </c>
      <c r="C754" s="663" t="s">
        <v>580</v>
      </c>
      <c r="D754" s="664" t="s">
        <v>2676</v>
      </c>
      <c r="E754" s="663" t="s">
        <v>586</v>
      </c>
      <c r="F754" s="664" t="s">
        <v>2678</v>
      </c>
      <c r="G754" s="663" t="s">
        <v>1017</v>
      </c>
      <c r="H754" s="663" t="s">
        <v>2334</v>
      </c>
      <c r="I754" s="663" t="s">
        <v>2335</v>
      </c>
      <c r="J754" s="663" t="s">
        <v>2336</v>
      </c>
      <c r="K754" s="663" t="s">
        <v>2337</v>
      </c>
      <c r="L754" s="665">
        <v>79.290000000000006</v>
      </c>
      <c r="M754" s="665">
        <v>8</v>
      </c>
      <c r="N754" s="666">
        <v>634.32000000000005</v>
      </c>
    </row>
    <row r="755" spans="1:14" ht="14.4" customHeight="1" x14ac:dyDescent="0.3">
      <c r="A755" s="661" t="s">
        <v>563</v>
      </c>
      <c r="B755" s="662" t="s">
        <v>564</v>
      </c>
      <c r="C755" s="663" t="s">
        <v>580</v>
      </c>
      <c r="D755" s="664" t="s">
        <v>2676</v>
      </c>
      <c r="E755" s="663" t="s">
        <v>586</v>
      </c>
      <c r="F755" s="664" t="s">
        <v>2678</v>
      </c>
      <c r="G755" s="663" t="s">
        <v>1017</v>
      </c>
      <c r="H755" s="663" t="s">
        <v>1059</v>
      </c>
      <c r="I755" s="663" t="s">
        <v>1060</v>
      </c>
      <c r="J755" s="663" t="s">
        <v>1057</v>
      </c>
      <c r="K755" s="663" t="s">
        <v>1061</v>
      </c>
      <c r="L755" s="665">
        <v>117.40000000000002</v>
      </c>
      <c r="M755" s="665">
        <v>1</v>
      </c>
      <c r="N755" s="666">
        <v>117.40000000000002</v>
      </c>
    </row>
    <row r="756" spans="1:14" ht="14.4" customHeight="1" x14ac:dyDescent="0.3">
      <c r="A756" s="661" t="s">
        <v>563</v>
      </c>
      <c r="B756" s="662" t="s">
        <v>564</v>
      </c>
      <c r="C756" s="663" t="s">
        <v>580</v>
      </c>
      <c r="D756" s="664" t="s">
        <v>2676</v>
      </c>
      <c r="E756" s="663" t="s">
        <v>586</v>
      </c>
      <c r="F756" s="664" t="s">
        <v>2678</v>
      </c>
      <c r="G756" s="663" t="s">
        <v>1017</v>
      </c>
      <c r="H756" s="663" t="s">
        <v>1636</v>
      </c>
      <c r="I756" s="663" t="s">
        <v>1637</v>
      </c>
      <c r="J756" s="663" t="s">
        <v>1634</v>
      </c>
      <c r="K756" s="663" t="s">
        <v>1638</v>
      </c>
      <c r="L756" s="665">
        <v>1895.7700000000007</v>
      </c>
      <c r="M756" s="665">
        <v>1</v>
      </c>
      <c r="N756" s="666">
        <v>1895.7700000000007</v>
      </c>
    </row>
    <row r="757" spans="1:14" ht="14.4" customHeight="1" x14ac:dyDescent="0.3">
      <c r="A757" s="661" t="s">
        <v>563</v>
      </c>
      <c r="B757" s="662" t="s">
        <v>564</v>
      </c>
      <c r="C757" s="663" t="s">
        <v>580</v>
      </c>
      <c r="D757" s="664" t="s">
        <v>2676</v>
      </c>
      <c r="E757" s="663" t="s">
        <v>586</v>
      </c>
      <c r="F757" s="664" t="s">
        <v>2678</v>
      </c>
      <c r="G757" s="663" t="s">
        <v>1017</v>
      </c>
      <c r="H757" s="663" t="s">
        <v>2338</v>
      </c>
      <c r="I757" s="663" t="s">
        <v>2339</v>
      </c>
      <c r="J757" s="663" t="s">
        <v>2340</v>
      </c>
      <c r="K757" s="663" t="s">
        <v>1031</v>
      </c>
      <c r="L757" s="665">
        <v>110.24999926895842</v>
      </c>
      <c r="M757" s="665">
        <v>2</v>
      </c>
      <c r="N757" s="666">
        <v>220.49999853791684</v>
      </c>
    </row>
    <row r="758" spans="1:14" ht="14.4" customHeight="1" x14ac:dyDescent="0.3">
      <c r="A758" s="661" t="s">
        <v>563</v>
      </c>
      <c r="B758" s="662" t="s">
        <v>564</v>
      </c>
      <c r="C758" s="663" t="s">
        <v>580</v>
      </c>
      <c r="D758" s="664" t="s">
        <v>2676</v>
      </c>
      <c r="E758" s="663" t="s">
        <v>586</v>
      </c>
      <c r="F758" s="664" t="s">
        <v>2678</v>
      </c>
      <c r="G758" s="663" t="s">
        <v>1017</v>
      </c>
      <c r="H758" s="663" t="s">
        <v>1066</v>
      </c>
      <c r="I758" s="663" t="s">
        <v>1067</v>
      </c>
      <c r="J758" s="663" t="s">
        <v>1064</v>
      </c>
      <c r="K758" s="663" t="s">
        <v>1068</v>
      </c>
      <c r="L758" s="665">
        <v>72.569999999999979</v>
      </c>
      <c r="M758" s="665">
        <v>2</v>
      </c>
      <c r="N758" s="666">
        <v>145.13999999999996</v>
      </c>
    </row>
    <row r="759" spans="1:14" ht="14.4" customHeight="1" x14ac:dyDescent="0.3">
      <c r="A759" s="661" t="s">
        <v>563</v>
      </c>
      <c r="B759" s="662" t="s">
        <v>564</v>
      </c>
      <c r="C759" s="663" t="s">
        <v>580</v>
      </c>
      <c r="D759" s="664" t="s">
        <v>2676</v>
      </c>
      <c r="E759" s="663" t="s">
        <v>586</v>
      </c>
      <c r="F759" s="664" t="s">
        <v>2678</v>
      </c>
      <c r="G759" s="663" t="s">
        <v>1017</v>
      </c>
      <c r="H759" s="663" t="s">
        <v>1643</v>
      </c>
      <c r="I759" s="663" t="s">
        <v>1644</v>
      </c>
      <c r="J759" s="663" t="s">
        <v>1645</v>
      </c>
      <c r="K759" s="663" t="s">
        <v>1646</v>
      </c>
      <c r="L759" s="665">
        <v>322.79929568473113</v>
      </c>
      <c r="M759" s="665">
        <v>2</v>
      </c>
      <c r="N759" s="666">
        <v>645.59859136946227</v>
      </c>
    </row>
    <row r="760" spans="1:14" ht="14.4" customHeight="1" x14ac:dyDescent="0.3">
      <c r="A760" s="661" t="s">
        <v>563</v>
      </c>
      <c r="B760" s="662" t="s">
        <v>564</v>
      </c>
      <c r="C760" s="663" t="s">
        <v>580</v>
      </c>
      <c r="D760" s="664" t="s">
        <v>2676</v>
      </c>
      <c r="E760" s="663" t="s">
        <v>586</v>
      </c>
      <c r="F760" s="664" t="s">
        <v>2678</v>
      </c>
      <c r="G760" s="663" t="s">
        <v>1017</v>
      </c>
      <c r="H760" s="663" t="s">
        <v>1647</v>
      </c>
      <c r="I760" s="663" t="s">
        <v>1648</v>
      </c>
      <c r="J760" s="663" t="s">
        <v>1078</v>
      </c>
      <c r="K760" s="663" t="s">
        <v>1649</v>
      </c>
      <c r="L760" s="665">
        <v>45.279999999999994</v>
      </c>
      <c r="M760" s="665">
        <v>2</v>
      </c>
      <c r="N760" s="666">
        <v>90.559999999999988</v>
      </c>
    </row>
    <row r="761" spans="1:14" ht="14.4" customHeight="1" x14ac:dyDescent="0.3">
      <c r="A761" s="661" t="s">
        <v>563</v>
      </c>
      <c r="B761" s="662" t="s">
        <v>564</v>
      </c>
      <c r="C761" s="663" t="s">
        <v>580</v>
      </c>
      <c r="D761" s="664" t="s">
        <v>2676</v>
      </c>
      <c r="E761" s="663" t="s">
        <v>586</v>
      </c>
      <c r="F761" s="664" t="s">
        <v>2678</v>
      </c>
      <c r="G761" s="663" t="s">
        <v>1017</v>
      </c>
      <c r="H761" s="663" t="s">
        <v>1665</v>
      </c>
      <c r="I761" s="663" t="s">
        <v>1666</v>
      </c>
      <c r="J761" s="663" t="s">
        <v>1667</v>
      </c>
      <c r="K761" s="663" t="s">
        <v>1108</v>
      </c>
      <c r="L761" s="665">
        <v>166.09</v>
      </c>
      <c r="M761" s="665">
        <v>1</v>
      </c>
      <c r="N761" s="666">
        <v>166.09</v>
      </c>
    </row>
    <row r="762" spans="1:14" ht="14.4" customHeight="1" x14ac:dyDescent="0.3">
      <c r="A762" s="661" t="s">
        <v>563</v>
      </c>
      <c r="B762" s="662" t="s">
        <v>564</v>
      </c>
      <c r="C762" s="663" t="s">
        <v>580</v>
      </c>
      <c r="D762" s="664" t="s">
        <v>2676</v>
      </c>
      <c r="E762" s="663" t="s">
        <v>586</v>
      </c>
      <c r="F762" s="664" t="s">
        <v>2678</v>
      </c>
      <c r="G762" s="663" t="s">
        <v>1017</v>
      </c>
      <c r="H762" s="663" t="s">
        <v>2341</v>
      </c>
      <c r="I762" s="663" t="s">
        <v>2342</v>
      </c>
      <c r="J762" s="663" t="s">
        <v>1663</v>
      </c>
      <c r="K762" s="663" t="s">
        <v>2343</v>
      </c>
      <c r="L762" s="665">
        <v>222.20999999999998</v>
      </c>
      <c r="M762" s="665">
        <v>1</v>
      </c>
      <c r="N762" s="666">
        <v>222.20999999999998</v>
      </c>
    </row>
    <row r="763" spans="1:14" ht="14.4" customHeight="1" x14ac:dyDescent="0.3">
      <c r="A763" s="661" t="s">
        <v>563</v>
      </c>
      <c r="B763" s="662" t="s">
        <v>564</v>
      </c>
      <c r="C763" s="663" t="s">
        <v>580</v>
      </c>
      <c r="D763" s="664" t="s">
        <v>2676</v>
      </c>
      <c r="E763" s="663" t="s">
        <v>586</v>
      </c>
      <c r="F763" s="664" t="s">
        <v>2678</v>
      </c>
      <c r="G763" s="663" t="s">
        <v>1017</v>
      </c>
      <c r="H763" s="663" t="s">
        <v>1080</v>
      </c>
      <c r="I763" s="663" t="s">
        <v>1081</v>
      </c>
      <c r="J763" s="663" t="s">
        <v>1082</v>
      </c>
      <c r="K763" s="663" t="s">
        <v>1031</v>
      </c>
      <c r="L763" s="665">
        <v>118.12001601968366</v>
      </c>
      <c r="M763" s="665">
        <v>1</v>
      </c>
      <c r="N763" s="666">
        <v>118.12001601968366</v>
      </c>
    </row>
    <row r="764" spans="1:14" ht="14.4" customHeight="1" x14ac:dyDescent="0.3">
      <c r="A764" s="661" t="s">
        <v>563</v>
      </c>
      <c r="B764" s="662" t="s">
        <v>564</v>
      </c>
      <c r="C764" s="663" t="s">
        <v>580</v>
      </c>
      <c r="D764" s="664" t="s">
        <v>2676</v>
      </c>
      <c r="E764" s="663" t="s">
        <v>586</v>
      </c>
      <c r="F764" s="664" t="s">
        <v>2678</v>
      </c>
      <c r="G764" s="663" t="s">
        <v>1017</v>
      </c>
      <c r="H764" s="663" t="s">
        <v>2344</v>
      </c>
      <c r="I764" s="663" t="s">
        <v>2345</v>
      </c>
      <c r="J764" s="663" t="s">
        <v>2346</v>
      </c>
      <c r="K764" s="663" t="s">
        <v>1664</v>
      </c>
      <c r="L764" s="665">
        <v>85.37</v>
      </c>
      <c r="M764" s="665">
        <v>1</v>
      </c>
      <c r="N764" s="666">
        <v>85.37</v>
      </c>
    </row>
    <row r="765" spans="1:14" ht="14.4" customHeight="1" x14ac:dyDescent="0.3">
      <c r="A765" s="661" t="s">
        <v>563</v>
      </c>
      <c r="B765" s="662" t="s">
        <v>564</v>
      </c>
      <c r="C765" s="663" t="s">
        <v>580</v>
      </c>
      <c r="D765" s="664" t="s">
        <v>2676</v>
      </c>
      <c r="E765" s="663" t="s">
        <v>586</v>
      </c>
      <c r="F765" s="664" t="s">
        <v>2678</v>
      </c>
      <c r="G765" s="663" t="s">
        <v>1017</v>
      </c>
      <c r="H765" s="663" t="s">
        <v>2347</v>
      </c>
      <c r="I765" s="663" t="s">
        <v>2348</v>
      </c>
      <c r="J765" s="663" t="s">
        <v>2325</v>
      </c>
      <c r="K765" s="663" t="s">
        <v>2349</v>
      </c>
      <c r="L765" s="665">
        <v>129.56683151425085</v>
      </c>
      <c r="M765" s="665">
        <v>19</v>
      </c>
      <c r="N765" s="666">
        <v>2461.7697987707661</v>
      </c>
    </row>
    <row r="766" spans="1:14" ht="14.4" customHeight="1" x14ac:dyDescent="0.3">
      <c r="A766" s="661" t="s">
        <v>563</v>
      </c>
      <c r="B766" s="662" t="s">
        <v>564</v>
      </c>
      <c r="C766" s="663" t="s">
        <v>580</v>
      </c>
      <c r="D766" s="664" t="s">
        <v>2676</v>
      </c>
      <c r="E766" s="663" t="s">
        <v>586</v>
      </c>
      <c r="F766" s="664" t="s">
        <v>2678</v>
      </c>
      <c r="G766" s="663" t="s">
        <v>1017</v>
      </c>
      <c r="H766" s="663" t="s">
        <v>2350</v>
      </c>
      <c r="I766" s="663" t="s">
        <v>2351</v>
      </c>
      <c r="J766" s="663" t="s">
        <v>2352</v>
      </c>
      <c r="K766" s="663" t="s">
        <v>755</v>
      </c>
      <c r="L766" s="665">
        <v>126.26000000000002</v>
      </c>
      <c r="M766" s="665">
        <v>1</v>
      </c>
      <c r="N766" s="666">
        <v>126.26000000000002</v>
      </c>
    </row>
    <row r="767" spans="1:14" ht="14.4" customHeight="1" x14ac:dyDescent="0.3">
      <c r="A767" s="661" t="s">
        <v>563</v>
      </c>
      <c r="B767" s="662" t="s">
        <v>564</v>
      </c>
      <c r="C767" s="663" t="s">
        <v>580</v>
      </c>
      <c r="D767" s="664" t="s">
        <v>2676</v>
      </c>
      <c r="E767" s="663" t="s">
        <v>586</v>
      </c>
      <c r="F767" s="664" t="s">
        <v>2678</v>
      </c>
      <c r="G767" s="663" t="s">
        <v>1017</v>
      </c>
      <c r="H767" s="663" t="s">
        <v>2353</v>
      </c>
      <c r="I767" s="663" t="s">
        <v>2354</v>
      </c>
      <c r="J767" s="663" t="s">
        <v>2355</v>
      </c>
      <c r="K767" s="663" t="s">
        <v>2356</v>
      </c>
      <c r="L767" s="665">
        <v>352.66</v>
      </c>
      <c r="M767" s="665">
        <v>1</v>
      </c>
      <c r="N767" s="666">
        <v>352.66</v>
      </c>
    </row>
    <row r="768" spans="1:14" ht="14.4" customHeight="1" x14ac:dyDescent="0.3">
      <c r="A768" s="661" t="s">
        <v>563</v>
      </c>
      <c r="B768" s="662" t="s">
        <v>564</v>
      </c>
      <c r="C768" s="663" t="s">
        <v>580</v>
      </c>
      <c r="D768" s="664" t="s">
        <v>2676</v>
      </c>
      <c r="E768" s="663" t="s">
        <v>586</v>
      </c>
      <c r="F768" s="664" t="s">
        <v>2678</v>
      </c>
      <c r="G768" s="663" t="s">
        <v>1017</v>
      </c>
      <c r="H768" s="663" t="s">
        <v>2357</v>
      </c>
      <c r="I768" s="663" t="s">
        <v>2358</v>
      </c>
      <c r="J768" s="663" t="s">
        <v>2359</v>
      </c>
      <c r="K768" s="663" t="s">
        <v>2360</v>
      </c>
      <c r="L768" s="665">
        <v>22.88</v>
      </c>
      <c r="M768" s="665">
        <v>2</v>
      </c>
      <c r="N768" s="666">
        <v>45.76</v>
      </c>
    </row>
    <row r="769" spans="1:14" ht="14.4" customHeight="1" x14ac:dyDescent="0.3">
      <c r="A769" s="661" t="s">
        <v>563</v>
      </c>
      <c r="B769" s="662" t="s">
        <v>564</v>
      </c>
      <c r="C769" s="663" t="s">
        <v>580</v>
      </c>
      <c r="D769" s="664" t="s">
        <v>2676</v>
      </c>
      <c r="E769" s="663" t="s">
        <v>586</v>
      </c>
      <c r="F769" s="664" t="s">
        <v>2678</v>
      </c>
      <c r="G769" s="663" t="s">
        <v>1017</v>
      </c>
      <c r="H769" s="663" t="s">
        <v>2361</v>
      </c>
      <c r="I769" s="663" t="s">
        <v>2362</v>
      </c>
      <c r="J769" s="663" t="s">
        <v>2363</v>
      </c>
      <c r="K769" s="663" t="s">
        <v>1031</v>
      </c>
      <c r="L769" s="665">
        <v>191.82999999999998</v>
      </c>
      <c r="M769" s="665">
        <v>1</v>
      </c>
      <c r="N769" s="666">
        <v>191.82999999999998</v>
      </c>
    </row>
    <row r="770" spans="1:14" ht="14.4" customHeight="1" x14ac:dyDescent="0.3">
      <c r="A770" s="661" t="s">
        <v>563</v>
      </c>
      <c r="B770" s="662" t="s">
        <v>564</v>
      </c>
      <c r="C770" s="663" t="s">
        <v>580</v>
      </c>
      <c r="D770" s="664" t="s">
        <v>2676</v>
      </c>
      <c r="E770" s="663" t="s">
        <v>586</v>
      </c>
      <c r="F770" s="664" t="s">
        <v>2678</v>
      </c>
      <c r="G770" s="663" t="s">
        <v>1017</v>
      </c>
      <c r="H770" s="663" t="s">
        <v>1672</v>
      </c>
      <c r="I770" s="663" t="s">
        <v>1673</v>
      </c>
      <c r="J770" s="663" t="s">
        <v>1674</v>
      </c>
      <c r="K770" s="663" t="s">
        <v>755</v>
      </c>
      <c r="L770" s="665">
        <v>61.089676588459369</v>
      </c>
      <c r="M770" s="665">
        <v>1</v>
      </c>
      <c r="N770" s="666">
        <v>61.089676588459369</v>
      </c>
    </row>
    <row r="771" spans="1:14" ht="14.4" customHeight="1" x14ac:dyDescent="0.3">
      <c r="A771" s="661" t="s">
        <v>563</v>
      </c>
      <c r="B771" s="662" t="s">
        <v>564</v>
      </c>
      <c r="C771" s="663" t="s">
        <v>580</v>
      </c>
      <c r="D771" s="664" t="s">
        <v>2676</v>
      </c>
      <c r="E771" s="663" t="s">
        <v>586</v>
      </c>
      <c r="F771" s="664" t="s">
        <v>2678</v>
      </c>
      <c r="G771" s="663" t="s">
        <v>1017</v>
      </c>
      <c r="H771" s="663" t="s">
        <v>1083</v>
      </c>
      <c r="I771" s="663" t="s">
        <v>1084</v>
      </c>
      <c r="J771" s="663" t="s">
        <v>1026</v>
      </c>
      <c r="K771" s="663" t="s">
        <v>1085</v>
      </c>
      <c r="L771" s="665">
        <v>58.740000000000023</v>
      </c>
      <c r="M771" s="665">
        <v>2</v>
      </c>
      <c r="N771" s="666">
        <v>117.48000000000005</v>
      </c>
    </row>
    <row r="772" spans="1:14" ht="14.4" customHeight="1" x14ac:dyDescent="0.3">
      <c r="A772" s="661" t="s">
        <v>563</v>
      </c>
      <c r="B772" s="662" t="s">
        <v>564</v>
      </c>
      <c r="C772" s="663" t="s">
        <v>580</v>
      </c>
      <c r="D772" s="664" t="s">
        <v>2676</v>
      </c>
      <c r="E772" s="663" t="s">
        <v>586</v>
      </c>
      <c r="F772" s="664" t="s">
        <v>2678</v>
      </c>
      <c r="G772" s="663" t="s">
        <v>1017</v>
      </c>
      <c r="H772" s="663" t="s">
        <v>1086</v>
      </c>
      <c r="I772" s="663" t="s">
        <v>1087</v>
      </c>
      <c r="J772" s="663" t="s">
        <v>1088</v>
      </c>
      <c r="K772" s="663" t="s">
        <v>1089</v>
      </c>
      <c r="L772" s="665">
        <v>49.526394671107418</v>
      </c>
      <c r="M772" s="665">
        <v>3</v>
      </c>
      <c r="N772" s="666">
        <v>148.57918401332225</v>
      </c>
    </row>
    <row r="773" spans="1:14" ht="14.4" customHeight="1" x14ac:dyDescent="0.3">
      <c r="A773" s="661" t="s">
        <v>563</v>
      </c>
      <c r="B773" s="662" t="s">
        <v>564</v>
      </c>
      <c r="C773" s="663" t="s">
        <v>580</v>
      </c>
      <c r="D773" s="664" t="s">
        <v>2676</v>
      </c>
      <c r="E773" s="663" t="s">
        <v>586</v>
      </c>
      <c r="F773" s="664" t="s">
        <v>2678</v>
      </c>
      <c r="G773" s="663" t="s">
        <v>1017</v>
      </c>
      <c r="H773" s="663" t="s">
        <v>1683</v>
      </c>
      <c r="I773" s="663" t="s">
        <v>1684</v>
      </c>
      <c r="J773" s="663" t="s">
        <v>1618</v>
      </c>
      <c r="K773" s="663" t="s">
        <v>1685</v>
      </c>
      <c r="L773" s="665">
        <v>70.770144696851204</v>
      </c>
      <c r="M773" s="665">
        <v>2</v>
      </c>
      <c r="N773" s="666">
        <v>141.54028939370241</v>
      </c>
    </row>
    <row r="774" spans="1:14" ht="14.4" customHeight="1" x14ac:dyDescent="0.3">
      <c r="A774" s="661" t="s">
        <v>563</v>
      </c>
      <c r="B774" s="662" t="s">
        <v>564</v>
      </c>
      <c r="C774" s="663" t="s">
        <v>580</v>
      </c>
      <c r="D774" s="664" t="s">
        <v>2676</v>
      </c>
      <c r="E774" s="663" t="s">
        <v>586</v>
      </c>
      <c r="F774" s="664" t="s">
        <v>2678</v>
      </c>
      <c r="G774" s="663" t="s">
        <v>1017</v>
      </c>
      <c r="H774" s="663" t="s">
        <v>1686</v>
      </c>
      <c r="I774" s="663" t="s">
        <v>1687</v>
      </c>
      <c r="J774" s="663" t="s">
        <v>1688</v>
      </c>
      <c r="K774" s="663" t="s">
        <v>1689</v>
      </c>
      <c r="L774" s="665">
        <v>132.84000000000003</v>
      </c>
      <c r="M774" s="665">
        <v>1</v>
      </c>
      <c r="N774" s="666">
        <v>132.84000000000003</v>
      </c>
    </row>
    <row r="775" spans="1:14" ht="14.4" customHeight="1" x14ac:dyDescent="0.3">
      <c r="A775" s="661" t="s">
        <v>563</v>
      </c>
      <c r="B775" s="662" t="s">
        <v>564</v>
      </c>
      <c r="C775" s="663" t="s">
        <v>580</v>
      </c>
      <c r="D775" s="664" t="s">
        <v>2676</v>
      </c>
      <c r="E775" s="663" t="s">
        <v>586</v>
      </c>
      <c r="F775" s="664" t="s">
        <v>2678</v>
      </c>
      <c r="G775" s="663" t="s">
        <v>1017</v>
      </c>
      <c r="H775" s="663" t="s">
        <v>1094</v>
      </c>
      <c r="I775" s="663" t="s">
        <v>1095</v>
      </c>
      <c r="J775" s="663" t="s">
        <v>1096</v>
      </c>
      <c r="K775" s="663" t="s">
        <v>1097</v>
      </c>
      <c r="L775" s="665">
        <v>67.842024186168018</v>
      </c>
      <c r="M775" s="665">
        <v>940</v>
      </c>
      <c r="N775" s="666">
        <v>63771.502734997943</v>
      </c>
    </row>
    <row r="776" spans="1:14" ht="14.4" customHeight="1" x14ac:dyDescent="0.3">
      <c r="A776" s="661" t="s">
        <v>563</v>
      </c>
      <c r="B776" s="662" t="s">
        <v>564</v>
      </c>
      <c r="C776" s="663" t="s">
        <v>580</v>
      </c>
      <c r="D776" s="664" t="s">
        <v>2676</v>
      </c>
      <c r="E776" s="663" t="s">
        <v>586</v>
      </c>
      <c r="F776" s="664" t="s">
        <v>2678</v>
      </c>
      <c r="G776" s="663" t="s">
        <v>1017</v>
      </c>
      <c r="H776" s="663" t="s">
        <v>1694</v>
      </c>
      <c r="I776" s="663" t="s">
        <v>1695</v>
      </c>
      <c r="J776" s="663" t="s">
        <v>1696</v>
      </c>
      <c r="K776" s="663" t="s">
        <v>1697</v>
      </c>
      <c r="L776" s="665">
        <v>65.94500059867886</v>
      </c>
      <c r="M776" s="665">
        <v>2</v>
      </c>
      <c r="N776" s="666">
        <v>131.89000119735772</v>
      </c>
    </row>
    <row r="777" spans="1:14" ht="14.4" customHeight="1" x14ac:dyDescent="0.3">
      <c r="A777" s="661" t="s">
        <v>563</v>
      </c>
      <c r="B777" s="662" t="s">
        <v>564</v>
      </c>
      <c r="C777" s="663" t="s">
        <v>580</v>
      </c>
      <c r="D777" s="664" t="s">
        <v>2676</v>
      </c>
      <c r="E777" s="663" t="s">
        <v>586</v>
      </c>
      <c r="F777" s="664" t="s">
        <v>2678</v>
      </c>
      <c r="G777" s="663" t="s">
        <v>1017</v>
      </c>
      <c r="H777" s="663" t="s">
        <v>1098</v>
      </c>
      <c r="I777" s="663" t="s">
        <v>1099</v>
      </c>
      <c r="J777" s="663" t="s">
        <v>1100</v>
      </c>
      <c r="K777" s="663" t="s">
        <v>1101</v>
      </c>
      <c r="L777" s="665">
        <v>98.419586904196819</v>
      </c>
      <c r="M777" s="665">
        <v>4</v>
      </c>
      <c r="N777" s="666">
        <v>393.67834761678728</v>
      </c>
    </row>
    <row r="778" spans="1:14" ht="14.4" customHeight="1" x14ac:dyDescent="0.3">
      <c r="A778" s="661" t="s">
        <v>563</v>
      </c>
      <c r="B778" s="662" t="s">
        <v>564</v>
      </c>
      <c r="C778" s="663" t="s">
        <v>580</v>
      </c>
      <c r="D778" s="664" t="s">
        <v>2676</v>
      </c>
      <c r="E778" s="663" t="s">
        <v>586</v>
      </c>
      <c r="F778" s="664" t="s">
        <v>2678</v>
      </c>
      <c r="G778" s="663" t="s">
        <v>1017</v>
      </c>
      <c r="H778" s="663" t="s">
        <v>2364</v>
      </c>
      <c r="I778" s="663" t="s">
        <v>837</v>
      </c>
      <c r="J778" s="663" t="s">
        <v>2365</v>
      </c>
      <c r="K778" s="663" t="s">
        <v>2366</v>
      </c>
      <c r="L778" s="665">
        <v>77.809860569504508</v>
      </c>
      <c r="M778" s="665">
        <v>2</v>
      </c>
      <c r="N778" s="666">
        <v>155.61972113900902</v>
      </c>
    </row>
    <row r="779" spans="1:14" ht="14.4" customHeight="1" x14ac:dyDescent="0.3">
      <c r="A779" s="661" t="s">
        <v>563</v>
      </c>
      <c r="B779" s="662" t="s">
        <v>564</v>
      </c>
      <c r="C779" s="663" t="s">
        <v>580</v>
      </c>
      <c r="D779" s="664" t="s">
        <v>2676</v>
      </c>
      <c r="E779" s="663" t="s">
        <v>586</v>
      </c>
      <c r="F779" s="664" t="s">
        <v>2678</v>
      </c>
      <c r="G779" s="663" t="s">
        <v>1017</v>
      </c>
      <c r="H779" s="663" t="s">
        <v>2367</v>
      </c>
      <c r="I779" s="663" t="s">
        <v>2368</v>
      </c>
      <c r="J779" s="663" t="s">
        <v>2355</v>
      </c>
      <c r="K779" s="663" t="s">
        <v>1119</v>
      </c>
      <c r="L779" s="665">
        <v>115.5</v>
      </c>
      <c r="M779" s="665">
        <v>1</v>
      </c>
      <c r="N779" s="666">
        <v>115.5</v>
      </c>
    </row>
    <row r="780" spans="1:14" ht="14.4" customHeight="1" x14ac:dyDescent="0.3">
      <c r="A780" s="661" t="s">
        <v>563</v>
      </c>
      <c r="B780" s="662" t="s">
        <v>564</v>
      </c>
      <c r="C780" s="663" t="s">
        <v>580</v>
      </c>
      <c r="D780" s="664" t="s">
        <v>2676</v>
      </c>
      <c r="E780" s="663" t="s">
        <v>586</v>
      </c>
      <c r="F780" s="664" t="s">
        <v>2678</v>
      </c>
      <c r="G780" s="663" t="s">
        <v>1017</v>
      </c>
      <c r="H780" s="663" t="s">
        <v>1698</v>
      </c>
      <c r="I780" s="663" t="s">
        <v>1699</v>
      </c>
      <c r="J780" s="663" t="s">
        <v>1700</v>
      </c>
      <c r="K780" s="663" t="s">
        <v>1119</v>
      </c>
      <c r="L780" s="665">
        <v>160.94</v>
      </c>
      <c r="M780" s="665">
        <v>1</v>
      </c>
      <c r="N780" s="666">
        <v>160.94</v>
      </c>
    </row>
    <row r="781" spans="1:14" ht="14.4" customHeight="1" x14ac:dyDescent="0.3">
      <c r="A781" s="661" t="s">
        <v>563</v>
      </c>
      <c r="B781" s="662" t="s">
        <v>564</v>
      </c>
      <c r="C781" s="663" t="s">
        <v>580</v>
      </c>
      <c r="D781" s="664" t="s">
        <v>2676</v>
      </c>
      <c r="E781" s="663" t="s">
        <v>586</v>
      </c>
      <c r="F781" s="664" t="s">
        <v>2678</v>
      </c>
      <c r="G781" s="663" t="s">
        <v>1017</v>
      </c>
      <c r="H781" s="663" t="s">
        <v>2369</v>
      </c>
      <c r="I781" s="663" t="s">
        <v>2370</v>
      </c>
      <c r="J781" s="663" t="s">
        <v>2371</v>
      </c>
      <c r="K781" s="663" t="s">
        <v>2372</v>
      </c>
      <c r="L781" s="665">
        <v>141.84669644503546</v>
      </c>
      <c r="M781" s="665">
        <v>426</v>
      </c>
      <c r="N781" s="666">
        <v>60426.692685585112</v>
      </c>
    </row>
    <row r="782" spans="1:14" ht="14.4" customHeight="1" x14ac:dyDescent="0.3">
      <c r="A782" s="661" t="s">
        <v>563</v>
      </c>
      <c r="B782" s="662" t="s">
        <v>564</v>
      </c>
      <c r="C782" s="663" t="s">
        <v>580</v>
      </c>
      <c r="D782" s="664" t="s">
        <v>2676</v>
      </c>
      <c r="E782" s="663" t="s">
        <v>586</v>
      </c>
      <c r="F782" s="664" t="s">
        <v>2678</v>
      </c>
      <c r="G782" s="663" t="s">
        <v>1017</v>
      </c>
      <c r="H782" s="663" t="s">
        <v>2373</v>
      </c>
      <c r="I782" s="663" t="s">
        <v>2374</v>
      </c>
      <c r="J782" s="663" t="s">
        <v>1022</v>
      </c>
      <c r="K782" s="663" t="s">
        <v>2375</v>
      </c>
      <c r="L782" s="665">
        <v>214.76880010693046</v>
      </c>
      <c r="M782" s="665">
        <v>85</v>
      </c>
      <c r="N782" s="666">
        <v>18255.348009089088</v>
      </c>
    </row>
    <row r="783" spans="1:14" ht="14.4" customHeight="1" x14ac:dyDescent="0.3">
      <c r="A783" s="661" t="s">
        <v>563</v>
      </c>
      <c r="B783" s="662" t="s">
        <v>564</v>
      </c>
      <c r="C783" s="663" t="s">
        <v>580</v>
      </c>
      <c r="D783" s="664" t="s">
        <v>2676</v>
      </c>
      <c r="E783" s="663" t="s">
        <v>586</v>
      </c>
      <c r="F783" s="664" t="s">
        <v>2678</v>
      </c>
      <c r="G783" s="663" t="s">
        <v>1017</v>
      </c>
      <c r="H783" s="663" t="s">
        <v>2376</v>
      </c>
      <c r="I783" s="663" t="s">
        <v>2377</v>
      </c>
      <c r="J783" s="663" t="s">
        <v>2378</v>
      </c>
      <c r="K783" s="663" t="s">
        <v>1119</v>
      </c>
      <c r="L783" s="665">
        <v>170.995</v>
      </c>
      <c r="M783" s="665">
        <v>2</v>
      </c>
      <c r="N783" s="666">
        <v>341.99</v>
      </c>
    </row>
    <row r="784" spans="1:14" ht="14.4" customHeight="1" x14ac:dyDescent="0.3">
      <c r="A784" s="661" t="s">
        <v>563</v>
      </c>
      <c r="B784" s="662" t="s">
        <v>564</v>
      </c>
      <c r="C784" s="663" t="s">
        <v>580</v>
      </c>
      <c r="D784" s="664" t="s">
        <v>2676</v>
      </c>
      <c r="E784" s="663" t="s">
        <v>586</v>
      </c>
      <c r="F784" s="664" t="s">
        <v>2678</v>
      </c>
      <c r="G784" s="663" t="s">
        <v>1017</v>
      </c>
      <c r="H784" s="663" t="s">
        <v>2379</v>
      </c>
      <c r="I784" s="663" t="s">
        <v>2380</v>
      </c>
      <c r="J784" s="663" t="s">
        <v>2346</v>
      </c>
      <c r="K784" s="663" t="s">
        <v>2343</v>
      </c>
      <c r="L784" s="665">
        <v>209.17469942039043</v>
      </c>
      <c r="M784" s="665">
        <v>2</v>
      </c>
      <c r="N784" s="666">
        <v>418.34939884078085</v>
      </c>
    </row>
    <row r="785" spans="1:14" ht="14.4" customHeight="1" x14ac:dyDescent="0.3">
      <c r="A785" s="661" t="s">
        <v>563</v>
      </c>
      <c r="B785" s="662" t="s">
        <v>564</v>
      </c>
      <c r="C785" s="663" t="s">
        <v>580</v>
      </c>
      <c r="D785" s="664" t="s">
        <v>2676</v>
      </c>
      <c r="E785" s="663" t="s">
        <v>586</v>
      </c>
      <c r="F785" s="664" t="s">
        <v>2678</v>
      </c>
      <c r="G785" s="663" t="s">
        <v>1017</v>
      </c>
      <c r="H785" s="663" t="s">
        <v>1712</v>
      </c>
      <c r="I785" s="663" t="s">
        <v>1712</v>
      </c>
      <c r="J785" s="663" t="s">
        <v>1713</v>
      </c>
      <c r="K785" s="663" t="s">
        <v>1714</v>
      </c>
      <c r="L785" s="665">
        <v>73.470000000000013</v>
      </c>
      <c r="M785" s="665">
        <v>1</v>
      </c>
      <c r="N785" s="666">
        <v>73.470000000000013</v>
      </c>
    </row>
    <row r="786" spans="1:14" ht="14.4" customHeight="1" x14ac:dyDescent="0.3">
      <c r="A786" s="661" t="s">
        <v>563</v>
      </c>
      <c r="B786" s="662" t="s">
        <v>564</v>
      </c>
      <c r="C786" s="663" t="s">
        <v>580</v>
      </c>
      <c r="D786" s="664" t="s">
        <v>2676</v>
      </c>
      <c r="E786" s="663" t="s">
        <v>586</v>
      </c>
      <c r="F786" s="664" t="s">
        <v>2678</v>
      </c>
      <c r="G786" s="663" t="s">
        <v>1017</v>
      </c>
      <c r="H786" s="663" t="s">
        <v>2381</v>
      </c>
      <c r="I786" s="663" t="s">
        <v>2382</v>
      </c>
      <c r="J786" s="663" t="s">
        <v>1022</v>
      </c>
      <c r="K786" s="663" t="s">
        <v>2383</v>
      </c>
      <c r="L786" s="665">
        <v>355.35978979037424</v>
      </c>
      <c r="M786" s="665">
        <v>115</v>
      </c>
      <c r="N786" s="666">
        <v>40866.375825893039</v>
      </c>
    </row>
    <row r="787" spans="1:14" ht="14.4" customHeight="1" x14ac:dyDescent="0.3">
      <c r="A787" s="661" t="s">
        <v>563</v>
      </c>
      <c r="B787" s="662" t="s">
        <v>564</v>
      </c>
      <c r="C787" s="663" t="s">
        <v>580</v>
      </c>
      <c r="D787" s="664" t="s">
        <v>2676</v>
      </c>
      <c r="E787" s="663" t="s">
        <v>586</v>
      </c>
      <c r="F787" s="664" t="s">
        <v>2678</v>
      </c>
      <c r="G787" s="663" t="s">
        <v>1017</v>
      </c>
      <c r="H787" s="663" t="s">
        <v>2384</v>
      </c>
      <c r="I787" s="663" t="s">
        <v>2385</v>
      </c>
      <c r="J787" s="663" t="s">
        <v>2386</v>
      </c>
      <c r="K787" s="663" t="s">
        <v>1119</v>
      </c>
      <c r="L787" s="665">
        <v>139.49166666666667</v>
      </c>
      <c r="M787" s="665">
        <v>1</v>
      </c>
      <c r="N787" s="666">
        <v>139.49166666666667</v>
      </c>
    </row>
    <row r="788" spans="1:14" ht="14.4" customHeight="1" x14ac:dyDescent="0.3">
      <c r="A788" s="661" t="s">
        <v>563</v>
      </c>
      <c r="B788" s="662" t="s">
        <v>564</v>
      </c>
      <c r="C788" s="663" t="s">
        <v>580</v>
      </c>
      <c r="D788" s="664" t="s">
        <v>2676</v>
      </c>
      <c r="E788" s="663" t="s">
        <v>586</v>
      </c>
      <c r="F788" s="664" t="s">
        <v>2678</v>
      </c>
      <c r="G788" s="663" t="s">
        <v>1017</v>
      </c>
      <c r="H788" s="663" t="s">
        <v>1715</v>
      </c>
      <c r="I788" s="663" t="s">
        <v>1716</v>
      </c>
      <c r="J788" s="663" t="s">
        <v>1717</v>
      </c>
      <c r="K788" s="663" t="s">
        <v>1718</v>
      </c>
      <c r="L788" s="665">
        <v>357.66797076044162</v>
      </c>
      <c r="M788" s="665">
        <v>2</v>
      </c>
      <c r="N788" s="666">
        <v>715.33594152088324</v>
      </c>
    </row>
    <row r="789" spans="1:14" ht="14.4" customHeight="1" x14ac:dyDescent="0.3">
      <c r="A789" s="661" t="s">
        <v>563</v>
      </c>
      <c r="B789" s="662" t="s">
        <v>564</v>
      </c>
      <c r="C789" s="663" t="s">
        <v>580</v>
      </c>
      <c r="D789" s="664" t="s">
        <v>2676</v>
      </c>
      <c r="E789" s="663" t="s">
        <v>586</v>
      </c>
      <c r="F789" s="664" t="s">
        <v>2678</v>
      </c>
      <c r="G789" s="663" t="s">
        <v>1017</v>
      </c>
      <c r="H789" s="663" t="s">
        <v>1719</v>
      </c>
      <c r="I789" s="663" t="s">
        <v>1720</v>
      </c>
      <c r="J789" s="663" t="s">
        <v>1721</v>
      </c>
      <c r="K789" s="663" t="s">
        <v>1722</v>
      </c>
      <c r="L789" s="665">
        <v>79.573307897136914</v>
      </c>
      <c r="M789" s="665">
        <v>18</v>
      </c>
      <c r="N789" s="666">
        <v>1432.3195421484645</v>
      </c>
    </row>
    <row r="790" spans="1:14" ht="14.4" customHeight="1" x14ac:dyDescent="0.3">
      <c r="A790" s="661" t="s">
        <v>563</v>
      </c>
      <c r="B790" s="662" t="s">
        <v>564</v>
      </c>
      <c r="C790" s="663" t="s">
        <v>580</v>
      </c>
      <c r="D790" s="664" t="s">
        <v>2676</v>
      </c>
      <c r="E790" s="663" t="s">
        <v>586</v>
      </c>
      <c r="F790" s="664" t="s">
        <v>2678</v>
      </c>
      <c r="G790" s="663" t="s">
        <v>1017</v>
      </c>
      <c r="H790" s="663" t="s">
        <v>2387</v>
      </c>
      <c r="I790" s="663" t="s">
        <v>2387</v>
      </c>
      <c r="J790" s="663" t="s">
        <v>2388</v>
      </c>
      <c r="K790" s="663" t="s">
        <v>1119</v>
      </c>
      <c r="L790" s="665">
        <v>121.2600111544992</v>
      </c>
      <c r="M790" s="665">
        <v>1</v>
      </c>
      <c r="N790" s="666">
        <v>121.2600111544992</v>
      </c>
    </row>
    <row r="791" spans="1:14" ht="14.4" customHeight="1" x14ac:dyDescent="0.3">
      <c r="A791" s="661" t="s">
        <v>563</v>
      </c>
      <c r="B791" s="662" t="s">
        <v>564</v>
      </c>
      <c r="C791" s="663" t="s">
        <v>580</v>
      </c>
      <c r="D791" s="664" t="s">
        <v>2676</v>
      </c>
      <c r="E791" s="663" t="s">
        <v>586</v>
      </c>
      <c r="F791" s="664" t="s">
        <v>2678</v>
      </c>
      <c r="G791" s="663" t="s">
        <v>1017</v>
      </c>
      <c r="H791" s="663" t="s">
        <v>2389</v>
      </c>
      <c r="I791" s="663" t="s">
        <v>2390</v>
      </c>
      <c r="J791" s="663" t="s">
        <v>1700</v>
      </c>
      <c r="K791" s="663" t="s">
        <v>2356</v>
      </c>
      <c r="L791" s="665">
        <v>491.03</v>
      </c>
      <c r="M791" s="665">
        <v>2</v>
      </c>
      <c r="N791" s="666">
        <v>982.06</v>
      </c>
    </row>
    <row r="792" spans="1:14" ht="14.4" customHeight="1" x14ac:dyDescent="0.3">
      <c r="A792" s="661" t="s">
        <v>563</v>
      </c>
      <c r="B792" s="662" t="s">
        <v>564</v>
      </c>
      <c r="C792" s="663" t="s">
        <v>580</v>
      </c>
      <c r="D792" s="664" t="s">
        <v>2676</v>
      </c>
      <c r="E792" s="663" t="s">
        <v>586</v>
      </c>
      <c r="F792" s="664" t="s">
        <v>2678</v>
      </c>
      <c r="G792" s="663" t="s">
        <v>1017</v>
      </c>
      <c r="H792" s="663" t="s">
        <v>2391</v>
      </c>
      <c r="I792" s="663" t="s">
        <v>2392</v>
      </c>
      <c r="J792" s="663" t="s">
        <v>1030</v>
      </c>
      <c r="K792" s="663" t="s">
        <v>1104</v>
      </c>
      <c r="L792" s="665">
        <v>135.18000000000004</v>
      </c>
      <c r="M792" s="665">
        <v>1</v>
      </c>
      <c r="N792" s="666">
        <v>135.18000000000004</v>
      </c>
    </row>
    <row r="793" spans="1:14" ht="14.4" customHeight="1" x14ac:dyDescent="0.3">
      <c r="A793" s="661" t="s">
        <v>563</v>
      </c>
      <c r="B793" s="662" t="s">
        <v>564</v>
      </c>
      <c r="C793" s="663" t="s">
        <v>580</v>
      </c>
      <c r="D793" s="664" t="s">
        <v>2676</v>
      </c>
      <c r="E793" s="663" t="s">
        <v>586</v>
      </c>
      <c r="F793" s="664" t="s">
        <v>2678</v>
      </c>
      <c r="G793" s="663" t="s">
        <v>1017</v>
      </c>
      <c r="H793" s="663" t="s">
        <v>2393</v>
      </c>
      <c r="I793" s="663" t="s">
        <v>2394</v>
      </c>
      <c r="J793" s="663" t="s">
        <v>2395</v>
      </c>
      <c r="K793" s="663" t="s">
        <v>2396</v>
      </c>
      <c r="L793" s="665">
        <v>691.82785949897971</v>
      </c>
      <c r="M793" s="665">
        <v>166</v>
      </c>
      <c r="N793" s="666">
        <v>114843.42467683063</v>
      </c>
    </row>
    <row r="794" spans="1:14" ht="14.4" customHeight="1" x14ac:dyDescent="0.3">
      <c r="A794" s="661" t="s">
        <v>563</v>
      </c>
      <c r="B794" s="662" t="s">
        <v>564</v>
      </c>
      <c r="C794" s="663" t="s">
        <v>580</v>
      </c>
      <c r="D794" s="664" t="s">
        <v>2676</v>
      </c>
      <c r="E794" s="663" t="s">
        <v>586</v>
      </c>
      <c r="F794" s="664" t="s">
        <v>2678</v>
      </c>
      <c r="G794" s="663" t="s">
        <v>1017</v>
      </c>
      <c r="H794" s="663" t="s">
        <v>2397</v>
      </c>
      <c r="I794" s="663" t="s">
        <v>2398</v>
      </c>
      <c r="J794" s="663" t="s">
        <v>2399</v>
      </c>
      <c r="K794" s="663" t="s">
        <v>2400</v>
      </c>
      <c r="L794" s="665">
        <v>960.57014584605054</v>
      </c>
      <c r="M794" s="665">
        <v>174</v>
      </c>
      <c r="N794" s="666">
        <v>167139.20537721278</v>
      </c>
    </row>
    <row r="795" spans="1:14" ht="14.4" customHeight="1" x14ac:dyDescent="0.3">
      <c r="A795" s="661" t="s">
        <v>563</v>
      </c>
      <c r="B795" s="662" t="s">
        <v>564</v>
      </c>
      <c r="C795" s="663" t="s">
        <v>580</v>
      </c>
      <c r="D795" s="664" t="s">
        <v>2676</v>
      </c>
      <c r="E795" s="663" t="s">
        <v>586</v>
      </c>
      <c r="F795" s="664" t="s">
        <v>2678</v>
      </c>
      <c r="G795" s="663" t="s">
        <v>1017</v>
      </c>
      <c r="H795" s="663" t="s">
        <v>2401</v>
      </c>
      <c r="I795" s="663" t="s">
        <v>2402</v>
      </c>
      <c r="J795" s="663" t="s">
        <v>2403</v>
      </c>
      <c r="K795" s="663" t="s">
        <v>2404</v>
      </c>
      <c r="L795" s="665">
        <v>994.94000000000017</v>
      </c>
      <c r="M795" s="665">
        <v>1</v>
      </c>
      <c r="N795" s="666">
        <v>994.94000000000017</v>
      </c>
    </row>
    <row r="796" spans="1:14" ht="14.4" customHeight="1" x14ac:dyDescent="0.3">
      <c r="A796" s="661" t="s">
        <v>563</v>
      </c>
      <c r="B796" s="662" t="s">
        <v>564</v>
      </c>
      <c r="C796" s="663" t="s">
        <v>580</v>
      </c>
      <c r="D796" s="664" t="s">
        <v>2676</v>
      </c>
      <c r="E796" s="663" t="s">
        <v>586</v>
      </c>
      <c r="F796" s="664" t="s">
        <v>2678</v>
      </c>
      <c r="G796" s="663" t="s">
        <v>1017</v>
      </c>
      <c r="H796" s="663" t="s">
        <v>2405</v>
      </c>
      <c r="I796" s="663" t="s">
        <v>2406</v>
      </c>
      <c r="J796" s="663" t="s">
        <v>2407</v>
      </c>
      <c r="K796" s="663" t="s">
        <v>2408</v>
      </c>
      <c r="L796" s="665">
        <v>127.66963266471657</v>
      </c>
      <c r="M796" s="665">
        <v>2</v>
      </c>
      <c r="N796" s="666">
        <v>255.33926532943315</v>
      </c>
    </row>
    <row r="797" spans="1:14" ht="14.4" customHeight="1" x14ac:dyDescent="0.3">
      <c r="A797" s="661" t="s">
        <v>563</v>
      </c>
      <c r="B797" s="662" t="s">
        <v>564</v>
      </c>
      <c r="C797" s="663" t="s">
        <v>580</v>
      </c>
      <c r="D797" s="664" t="s">
        <v>2676</v>
      </c>
      <c r="E797" s="663" t="s">
        <v>586</v>
      </c>
      <c r="F797" s="664" t="s">
        <v>2678</v>
      </c>
      <c r="G797" s="663" t="s">
        <v>1017</v>
      </c>
      <c r="H797" s="663" t="s">
        <v>1116</v>
      </c>
      <c r="I797" s="663" t="s">
        <v>1117</v>
      </c>
      <c r="J797" s="663" t="s">
        <v>1118</v>
      </c>
      <c r="K797" s="663" t="s">
        <v>1119</v>
      </c>
      <c r="L797" s="665">
        <v>97.369999999999976</v>
      </c>
      <c r="M797" s="665">
        <v>4</v>
      </c>
      <c r="N797" s="666">
        <v>389.4799999999999</v>
      </c>
    </row>
    <row r="798" spans="1:14" ht="14.4" customHeight="1" x14ac:dyDescent="0.3">
      <c r="A798" s="661" t="s">
        <v>563</v>
      </c>
      <c r="B798" s="662" t="s">
        <v>564</v>
      </c>
      <c r="C798" s="663" t="s">
        <v>580</v>
      </c>
      <c r="D798" s="664" t="s">
        <v>2676</v>
      </c>
      <c r="E798" s="663" t="s">
        <v>586</v>
      </c>
      <c r="F798" s="664" t="s">
        <v>2678</v>
      </c>
      <c r="G798" s="663" t="s">
        <v>1017</v>
      </c>
      <c r="H798" s="663" t="s">
        <v>2409</v>
      </c>
      <c r="I798" s="663" t="s">
        <v>2409</v>
      </c>
      <c r="J798" s="663" t="s">
        <v>2410</v>
      </c>
      <c r="K798" s="663" t="s">
        <v>2411</v>
      </c>
      <c r="L798" s="665">
        <v>52.8</v>
      </c>
      <c r="M798" s="665">
        <v>2</v>
      </c>
      <c r="N798" s="666">
        <v>105.6</v>
      </c>
    </row>
    <row r="799" spans="1:14" ht="14.4" customHeight="1" x14ac:dyDescent="0.3">
      <c r="A799" s="661" t="s">
        <v>563</v>
      </c>
      <c r="B799" s="662" t="s">
        <v>564</v>
      </c>
      <c r="C799" s="663" t="s">
        <v>580</v>
      </c>
      <c r="D799" s="664" t="s">
        <v>2676</v>
      </c>
      <c r="E799" s="663" t="s">
        <v>586</v>
      </c>
      <c r="F799" s="664" t="s">
        <v>2678</v>
      </c>
      <c r="G799" s="663" t="s">
        <v>1017</v>
      </c>
      <c r="H799" s="663" t="s">
        <v>2412</v>
      </c>
      <c r="I799" s="663" t="s">
        <v>2412</v>
      </c>
      <c r="J799" s="663" t="s">
        <v>2413</v>
      </c>
      <c r="K799" s="663" t="s">
        <v>1119</v>
      </c>
      <c r="L799" s="665">
        <v>128.01</v>
      </c>
      <c r="M799" s="665">
        <v>2</v>
      </c>
      <c r="N799" s="666">
        <v>256.02</v>
      </c>
    </row>
    <row r="800" spans="1:14" ht="14.4" customHeight="1" x14ac:dyDescent="0.3">
      <c r="A800" s="661" t="s">
        <v>563</v>
      </c>
      <c r="B800" s="662" t="s">
        <v>564</v>
      </c>
      <c r="C800" s="663" t="s">
        <v>580</v>
      </c>
      <c r="D800" s="664" t="s">
        <v>2676</v>
      </c>
      <c r="E800" s="663" t="s">
        <v>586</v>
      </c>
      <c r="F800" s="664" t="s">
        <v>2678</v>
      </c>
      <c r="G800" s="663" t="s">
        <v>1017</v>
      </c>
      <c r="H800" s="663" t="s">
        <v>2414</v>
      </c>
      <c r="I800" s="663" t="s">
        <v>2415</v>
      </c>
      <c r="J800" s="663" t="s">
        <v>2416</v>
      </c>
      <c r="K800" s="663" t="s">
        <v>2417</v>
      </c>
      <c r="L800" s="665">
        <v>95.09999999999998</v>
      </c>
      <c r="M800" s="665">
        <v>1</v>
      </c>
      <c r="N800" s="666">
        <v>95.09999999999998</v>
      </c>
    </row>
    <row r="801" spans="1:14" ht="14.4" customHeight="1" x14ac:dyDescent="0.3">
      <c r="A801" s="661" t="s">
        <v>563</v>
      </c>
      <c r="B801" s="662" t="s">
        <v>564</v>
      </c>
      <c r="C801" s="663" t="s">
        <v>580</v>
      </c>
      <c r="D801" s="664" t="s">
        <v>2676</v>
      </c>
      <c r="E801" s="663" t="s">
        <v>586</v>
      </c>
      <c r="F801" s="664" t="s">
        <v>2678</v>
      </c>
      <c r="G801" s="663" t="s">
        <v>1017</v>
      </c>
      <c r="H801" s="663" t="s">
        <v>2418</v>
      </c>
      <c r="I801" s="663" t="s">
        <v>2419</v>
      </c>
      <c r="J801" s="663" t="s">
        <v>2420</v>
      </c>
      <c r="K801" s="663" t="s">
        <v>2421</v>
      </c>
      <c r="L801" s="665">
        <v>70.179909683465837</v>
      </c>
      <c r="M801" s="665">
        <v>1</v>
      </c>
      <c r="N801" s="666">
        <v>70.179909683465837</v>
      </c>
    </row>
    <row r="802" spans="1:14" ht="14.4" customHeight="1" x14ac:dyDescent="0.3">
      <c r="A802" s="661" t="s">
        <v>563</v>
      </c>
      <c r="B802" s="662" t="s">
        <v>564</v>
      </c>
      <c r="C802" s="663" t="s">
        <v>580</v>
      </c>
      <c r="D802" s="664" t="s">
        <v>2676</v>
      </c>
      <c r="E802" s="663" t="s">
        <v>586</v>
      </c>
      <c r="F802" s="664" t="s">
        <v>2678</v>
      </c>
      <c r="G802" s="663" t="s">
        <v>1017</v>
      </c>
      <c r="H802" s="663" t="s">
        <v>1120</v>
      </c>
      <c r="I802" s="663" t="s">
        <v>1120</v>
      </c>
      <c r="J802" s="663" t="s">
        <v>1121</v>
      </c>
      <c r="K802" s="663" t="s">
        <v>1122</v>
      </c>
      <c r="L802" s="665">
        <v>93.164905324188439</v>
      </c>
      <c r="M802" s="665">
        <v>2</v>
      </c>
      <c r="N802" s="666">
        <v>186.32981064837688</v>
      </c>
    </row>
    <row r="803" spans="1:14" ht="14.4" customHeight="1" x14ac:dyDescent="0.3">
      <c r="A803" s="661" t="s">
        <v>563</v>
      </c>
      <c r="B803" s="662" t="s">
        <v>564</v>
      </c>
      <c r="C803" s="663" t="s">
        <v>580</v>
      </c>
      <c r="D803" s="664" t="s">
        <v>2676</v>
      </c>
      <c r="E803" s="663" t="s">
        <v>586</v>
      </c>
      <c r="F803" s="664" t="s">
        <v>2678</v>
      </c>
      <c r="G803" s="663" t="s">
        <v>1017</v>
      </c>
      <c r="H803" s="663" t="s">
        <v>1123</v>
      </c>
      <c r="I803" s="663" t="s">
        <v>1123</v>
      </c>
      <c r="J803" s="663" t="s">
        <v>1124</v>
      </c>
      <c r="K803" s="663" t="s">
        <v>1125</v>
      </c>
      <c r="L803" s="665">
        <v>57.695</v>
      </c>
      <c r="M803" s="665">
        <v>3</v>
      </c>
      <c r="N803" s="666">
        <v>173.08500000000001</v>
      </c>
    </row>
    <row r="804" spans="1:14" ht="14.4" customHeight="1" x14ac:dyDescent="0.3">
      <c r="A804" s="661" t="s">
        <v>563</v>
      </c>
      <c r="B804" s="662" t="s">
        <v>564</v>
      </c>
      <c r="C804" s="663" t="s">
        <v>580</v>
      </c>
      <c r="D804" s="664" t="s">
        <v>2676</v>
      </c>
      <c r="E804" s="663" t="s">
        <v>586</v>
      </c>
      <c r="F804" s="664" t="s">
        <v>2678</v>
      </c>
      <c r="G804" s="663" t="s">
        <v>1017</v>
      </c>
      <c r="H804" s="663" t="s">
        <v>2422</v>
      </c>
      <c r="I804" s="663" t="s">
        <v>2422</v>
      </c>
      <c r="J804" s="663" t="s">
        <v>2420</v>
      </c>
      <c r="K804" s="663" t="s">
        <v>2423</v>
      </c>
      <c r="L804" s="665">
        <v>140.26970719237855</v>
      </c>
      <c r="M804" s="665">
        <v>3</v>
      </c>
      <c r="N804" s="666">
        <v>420.80912157713567</v>
      </c>
    </row>
    <row r="805" spans="1:14" ht="14.4" customHeight="1" x14ac:dyDescent="0.3">
      <c r="A805" s="661" t="s">
        <v>563</v>
      </c>
      <c r="B805" s="662" t="s">
        <v>564</v>
      </c>
      <c r="C805" s="663" t="s">
        <v>580</v>
      </c>
      <c r="D805" s="664" t="s">
        <v>2676</v>
      </c>
      <c r="E805" s="663" t="s">
        <v>586</v>
      </c>
      <c r="F805" s="664" t="s">
        <v>2678</v>
      </c>
      <c r="G805" s="663" t="s">
        <v>1017</v>
      </c>
      <c r="H805" s="663" t="s">
        <v>2424</v>
      </c>
      <c r="I805" s="663" t="s">
        <v>2424</v>
      </c>
      <c r="J805" s="663" t="s">
        <v>2425</v>
      </c>
      <c r="K805" s="663" t="s">
        <v>2426</v>
      </c>
      <c r="L805" s="665">
        <v>195.45151969871478</v>
      </c>
      <c r="M805" s="665">
        <v>1.25</v>
      </c>
      <c r="N805" s="666">
        <v>244.31439962339348</v>
      </c>
    </row>
    <row r="806" spans="1:14" ht="14.4" customHeight="1" x14ac:dyDescent="0.3">
      <c r="A806" s="661" t="s">
        <v>563</v>
      </c>
      <c r="B806" s="662" t="s">
        <v>564</v>
      </c>
      <c r="C806" s="663" t="s">
        <v>580</v>
      </c>
      <c r="D806" s="664" t="s">
        <v>2676</v>
      </c>
      <c r="E806" s="663" t="s">
        <v>586</v>
      </c>
      <c r="F806" s="664" t="s">
        <v>2678</v>
      </c>
      <c r="G806" s="663" t="s">
        <v>1017</v>
      </c>
      <c r="H806" s="663" t="s">
        <v>1743</v>
      </c>
      <c r="I806" s="663" t="s">
        <v>1743</v>
      </c>
      <c r="J806" s="663" t="s">
        <v>1053</v>
      </c>
      <c r="K806" s="663" t="s">
        <v>1744</v>
      </c>
      <c r="L806" s="665">
        <v>3299.9992944768205</v>
      </c>
      <c r="M806" s="665">
        <v>13</v>
      </c>
      <c r="N806" s="666">
        <v>42899.990828198665</v>
      </c>
    </row>
    <row r="807" spans="1:14" ht="14.4" customHeight="1" x14ac:dyDescent="0.3">
      <c r="A807" s="661" t="s">
        <v>563</v>
      </c>
      <c r="B807" s="662" t="s">
        <v>564</v>
      </c>
      <c r="C807" s="663" t="s">
        <v>580</v>
      </c>
      <c r="D807" s="664" t="s">
        <v>2676</v>
      </c>
      <c r="E807" s="663" t="s">
        <v>586</v>
      </c>
      <c r="F807" s="664" t="s">
        <v>2678</v>
      </c>
      <c r="G807" s="663" t="s">
        <v>1017</v>
      </c>
      <c r="H807" s="663" t="s">
        <v>2427</v>
      </c>
      <c r="I807" s="663" t="s">
        <v>2427</v>
      </c>
      <c r="J807" s="663" t="s">
        <v>2428</v>
      </c>
      <c r="K807" s="663" t="s">
        <v>2426</v>
      </c>
      <c r="L807" s="665">
        <v>172.45</v>
      </c>
      <c r="M807" s="665">
        <v>2</v>
      </c>
      <c r="N807" s="666">
        <v>344.9</v>
      </c>
    </row>
    <row r="808" spans="1:14" ht="14.4" customHeight="1" x14ac:dyDescent="0.3">
      <c r="A808" s="661" t="s">
        <v>563</v>
      </c>
      <c r="B808" s="662" t="s">
        <v>564</v>
      </c>
      <c r="C808" s="663" t="s">
        <v>580</v>
      </c>
      <c r="D808" s="664" t="s">
        <v>2676</v>
      </c>
      <c r="E808" s="663" t="s">
        <v>586</v>
      </c>
      <c r="F808" s="664" t="s">
        <v>2678</v>
      </c>
      <c r="G808" s="663" t="s">
        <v>1017</v>
      </c>
      <c r="H808" s="663" t="s">
        <v>1126</v>
      </c>
      <c r="I808" s="663" t="s">
        <v>1126</v>
      </c>
      <c r="J808" s="663" t="s">
        <v>1096</v>
      </c>
      <c r="K808" s="663" t="s">
        <v>1097</v>
      </c>
      <c r="L808" s="665">
        <v>67.844004334042708</v>
      </c>
      <c r="M808" s="665">
        <v>730</v>
      </c>
      <c r="N808" s="666">
        <v>49526.123163851174</v>
      </c>
    </row>
    <row r="809" spans="1:14" ht="14.4" customHeight="1" x14ac:dyDescent="0.3">
      <c r="A809" s="661" t="s">
        <v>563</v>
      </c>
      <c r="B809" s="662" t="s">
        <v>564</v>
      </c>
      <c r="C809" s="663" t="s">
        <v>580</v>
      </c>
      <c r="D809" s="664" t="s">
        <v>2676</v>
      </c>
      <c r="E809" s="663" t="s">
        <v>586</v>
      </c>
      <c r="F809" s="664" t="s">
        <v>2678</v>
      </c>
      <c r="G809" s="663" t="s">
        <v>1017</v>
      </c>
      <c r="H809" s="663" t="s">
        <v>2429</v>
      </c>
      <c r="I809" s="663" t="s">
        <v>2429</v>
      </c>
      <c r="J809" s="663" t="s">
        <v>1634</v>
      </c>
      <c r="K809" s="663" t="s">
        <v>2430</v>
      </c>
      <c r="L809" s="665">
        <v>1895.77</v>
      </c>
      <c r="M809" s="665">
        <v>1</v>
      </c>
      <c r="N809" s="666">
        <v>1895.77</v>
      </c>
    </row>
    <row r="810" spans="1:14" ht="14.4" customHeight="1" x14ac:dyDescent="0.3">
      <c r="A810" s="661" t="s">
        <v>563</v>
      </c>
      <c r="B810" s="662" t="s">
        <v>564</v>
      </c>
      <c r="C810" s="663" t="s">
        <v>580</v>
      </c>
      <c r="D810" s="664" t="s">
        <v>2676</v>
      </c>
      <c r="E810" s="663" t="s">
        <v>2431</v>
      </c>
      <c r="F810" s="664" t="s">
        <v>2682</v>
      </c>
      <c r="G810" s="663"/>
      <c r="H810" s="663" t="s">
        <v>2432</v>
      </c>
      <c r="I810" s="663" t="s">
        <v>2432</v>
      </c>
      <c r="J810" s="663" t="s">
        <v>2433</v>
      </c>
      <c r="K810" s="663" t="s">
        <v>1825</v>
      </c>
      <c r="L810" s="665">
        <v>123.23</v>
      </c>
      <c r="M810" s="665">
        <v>0.75</v>
      </c>
      <c r="N810" s="666">
        <v>92.422499999999999</v>
      </c>
    </row>
    <row r="811" spans="1:14" ht="14.4" customHeight="1" x14ac:dyDescent="0.3">
      <c r="A811" s="661" t="s">
        <v>563</v>
      </c>
      <c r="B811" s="662" t="s">
        <v>564</v>
      </c>
      <c r="C811" s="663" t="s">
        <v>580</v>
      </c>
      <c r="D811" s="664" t="s">
        <v>2676</v>
      </c>
      <c r="E811" s="663" t="s">
        <v>2431</v>
      </c>
      <c r="F811" s="664" t="s">
        <v>2682</v>
      </c>
      <c r="G811" s="663" t="s">
        <v>590</v>
      </c>
      <c r="H811" s="663" t="s">
        <v>2434</v>
      </c>
      <c r="I811" s="663" t="s">
        <v>215</v>
      </c>
      <c r="J811" s="663" t="s">
        <v>2435</v>
      </c>
      <c r="K811" s="663" t="s">
        <v>2436</v>
      </c>
      <c r="L811" s="665">
        <v>211.64611996478831</v>
      </c>
      <c r="M811" s="665">
        <v>192</v>
      </c>
      <c r="N811" s="666">
        <v>40636.055033239354</v>
      </c>
    </row>
    <row r="812" spans="1:14" ht="14.4" customHeight="1" x14ac:dyDescent="0.3">
      <c r="A812" s="661" t="s">
        <v>563</v>
      </c>
      <c r="B812" s="662" t="s">
        <v>564</v>
      </c>
      <c r="C812" s="663" t="s">
        <v>580</v>
      </c>
      <c r="D812" s="664" t="s">
        <v>2676</v>
      </c>
      <c r="E812" s="663" t="s">
        <v>2431</v>
      </c>
      <c r="F812" s="664" t="s">
        <v>2682</v>
      </c>
      <c r="G812" s="663" t="s">
        <v>590</v>
      </c>
      <c r="H812" s="663" t="s">
        <v>2437</v>
      </c>
      <c r="I812" s="663" t="s">
        <v>215</v>
      </c>
      <c r="J812" s="663" t="s">
        <v>2438</v>
      </c>
      <c r="K812" s="663"/>
      <c r="L812" s="665">
        <v>253.57710776616611</v>
      </c>
      <c r="M812" s="665">
        <v>173</v>
      </c>
      <c r="N812" s="666">
        <v>43868.839643546737</v>
      </c>
    </row>
    <row r="813" spans="1:14" ht="14.4" customHeight="1" x14ac:dyDescent="0.3">
      <c r="A813" s="661" t="s">
        <v>563</v>
      </c>
      <c r="B813" s="662" t="s">
        <v>564</v>
      </c>
      <c r="C813" s="663" t="s">
        <v>580</v>
      </c>
      <c r="D813" s="664" t="s">
        <v>2676</v>
      </c>
      <c r="E813" s="663" t="s">
        <v>2431</v>
      </c>
      <c r="F813" s="664" t="s">
        <v>2682</v>
      </c>
      <c r="G813" s="663" t="s">
        <v>590</v>
      </c>
      <c r="H813" s="663" t="s">
        <v>2439</v>
      </c>
      <c r="I813" s="663" t="s">
        <v>215</v>
      </c>
      <c r="J813" s="663" t="s">
        <v>2440</v>
      </c>
      <c r="K813" s="663"/>
      <c r="L813" s="665">
        <v>113.3401100360438</v>
      </c>
      <c r="M813" s="665">
        <v>2</v>
      </c>
      <c r="N813" s="666">
        <v>226.68022007208759</v>
      </c>
    </row>
    <row r="814" spans="1:14" ht="14.4" customHeight="1" x14ac:dyDescent="0.3">
      <c r="A814" s="661" t="s">
        <v>563</v>
      </c>
      <c r="B814" s="662" t="s">
        <v>564</v>
      </c>
      <c r="C814" s="663" t="s">
        <v>580</v>
      </c>
      <c r="D814" s="664" t="s">
        <v>2676</v>
      </c>
      <c r="E814" s="663" t="s">
        <v>2431</v>
      </c>
      <c r="F814" s="664" t="s">
        <v>2682</v>
      </c>
      <c r="G814" s="663" t="s">
        <v>1017</v>
      </c>
      <c r="H814" s="663" t="s">
        <v>2441</v>
      </c>
      <c r="I814" s="663" t="s">
        <v>2442</v>
      </c>
      <c r="J814" s="663" t="s">
        <v>2443</v>
      </c>
      <c r="K814" s="663" t="s">
        <v>2444</v>
      </c>
      <c r="L814" s="665">
        <v>47.809887806444351</v>
      </c>
      <c r="M814" s="665">
        <v>9</v>
      </c>
      <c r="N814" s="666">
        <v>430.28899025799916</v>
      </c>
    </row>
    <row r="815" spans="1:14" ht="14.4" customHeight="1" x14ac:dyDescent="0.3">
      <c r="A815" s="661" t="s">
        <v>563</v>
      </c>
      <c r="B815" s="662" t="s">
        <v>564</v>
      </c>
      <c r="C815" s="663" t="s">
        <v>580</v>
      </c>
      <c r="D815" s="664" t="s">
        <v>2676</v>
      </c>
      <c r="E815" s="663" t="s">
        <v>2431</v>
      </c>
      <c r="F815" s="664" t="s">
        <v>2682</v>
      </c>
      <c r="G815" s="663" t="s">
        <v>1017</v>
      </c>
      <c r="H815" s="663" t="s">
        <v>2445</v>
      </c>
      <c r="I815" s="663" t="s">
        <v>2446</v>
      </c>
      <c r="J815" s="663" t="s">
        <v>2447</v>
      </c>
      <c r="K815" s="663" t="s">
        <v>2444</v>
      </c>
      <c r="L815" s="665">
        <v>47.809951782392119</v>
      </c>
      <c r="M815" s="665">
        <v>26</v>
      </c>
      <c r="N815" s="666">
        <v>1243.058746342195</v>
      </c>
    </row>
    <row r="816" spans="1:14" ht="14.4" customHeight="1" x14ac:dyDescent="0.3">
      <c r="A816" s="661" t="s">
        <v>563</v>
      </c>
      <c r="B816" s="662" t="s">
        <v>564</v>
      </c>
      <c r="C816" s="663" t="s">
        <v>580</v>
      </c>
      <c r="D816" s="664" t="s">
        <v>2676</v>
      </c>
      <c r="E816" s="663" t="s">
        <v>2431</v>
      </c>
      <c r="F816" s="664" t="s">
        <v>2682</v>
      </c>
      <c r="G816" s="663" t="s">
        <v>1017</v>
      </c>
      <c r="H816" s="663" t="s">
        <v>2448</v>
      </c>
      <c r="I816" s="663" t="s">
        <v>2448</v>
      </c>
      <c r="J816" s="663" t="s">
        <v>2449</v>
      </c>
      <c r="K816" s="663" t="s">
        <v>1825</v>
      </c>
      <c r="L816" s="665">
        <v>135.35999999999999</v>
      </c>
      <c r="M816" s="665">
        <v>1</v>
      </c>
      <c r="N816" s="666">
        <v>135.35999999999999</v>
      </c>
    </row>
    <row r="817" spans="1:14" ht="14.4" customHeight="1" x14ac:dyDescent="0.3">
      <c r="A817" s="661" t="s">
        <v>563</v>
      </c>
      <c r="B817" s="662" t="s">
        <v>564</v>
      </c>
      <c r="C817" s="663" t="s">
        <v>580</v>
      </c>
      <c r="D817" s="664" t="s">
        <v>2676</v>
      </c>
      <c r="E817" s="663" t="s">
        <v>2431</v>
      </c>
      <c r="F817" s="664" t="s">
        <v>2682</v>
      </c>
      <c r="G817" s="663" t="s">
        <v>1017</v>
      </c>
      <c r="H817" s="663" t="s">
        <v>2450</v>
      </c>
      <c r="I817" s="663" t="s">
        <v>2450</v>
      </c>
      <c r="J817" s="663" t="s">
        <v>2451</v>
      </c>
      <c r="K817" s="663" t="s">
        <v>2452</v>
      </c>
      <c r="L817" s="665">
        <v>253.62828432050685</v>
      </c>
      <c r="M817" s="665">
        <v>48</v>
      </c>
      <c r="N817" s="666">
        <v>12174.157647384329</v>
      </c>
    </row>
    <row r="818" spans="1:14" ht="14.4" customHeight="1" x14ac:dyDescent="0.3">
      <c r="A818" s="661" t="s">
        <v>563</v>
      </c>
      <c r="B818" s="662" t="s">
        <v>564</v>
      </c>
      <c r="C818" s="663" t="s">
        <v>580</v>
      </c>
      <c r="D818" s="664" t="s">
        <v>2676</v>
      </c>
      <c r="E818" s="663" t="s">
        <v>2431</v>
      </c>
      <c r="F818" s="664" t="s">
        <v>2682</v>
      </c>
      <c r="G818" s="663" t="s">
        <v>1017</v>
      </c>
      <c r="H818" s="663" t="s">
        <v>2453</v>
      </c>
      <c r="I818" s="663" t="s">
        <v>2454</v>
      </c>
      <c r="J818" s="663" t="s">
        <v>2455</v>
      </c>
      <c r="K818" s="663" t="s">
        <v>2456</v>
      </c>
      <c r="L818" s="665">
        <v>207.65928192631924</v>
      </c>
      <c r="M818" s="665">
        <v>112</v>
      </c>
      <c r="N818" s="666">
        <v>23257.839575747756</v>
      </c>
    </row>
    <row r="819" spans="1:14" ht="14.4" customHeight="1" x14ac:dyDescent="0.3">
      <c r="A819" s="661" t="s">
        <v>563</v>
      </c>
      <c r="B819" s="662" t="s">
        <v>564</v>
      </c>
      <c r="C819" s="663" t="s">
        <v>580</v>
      </c>
      <c r="D819" s="664" t="s">
        <v>2676</v>
      </c>
      <c r="E819" s="663" t="s">
        <v>2431</v>
      </c>
      <c r="F819" s="664" t="s">
        <v>2682</v>
      </c>
      <c r="G819" s="663" t="s">
        <v>1017</v>
      </c>
      <c r="H819" s="663" t="s">
        <v>2457</v>
      </c>
      <c r="I819" s="663" t="s">
        <v>2457</v>
      </c>
      <c r="J819" s="663" t="s">
        <v>2458</v>
      </c>
      <c r="K819" s="663" t="s">
        <v>2452</v>
      </c>
      <c r="L819" s="665">
        <v>426.33930127013338</v>
      </c>
      <c r="M819" s="665">
        <v>2</v>
      </c>
      <c r="N819" s="666">
        <v>852.67860254026675</v>
      </c>
    </row>
    <row r="820" spans="1:14" ht="14.4" customHeight="1" x14ac:dyDescent="0.3">
      <c r="A820" s="661" t="s">
        <v>563</v>
      </c>
      <c r="B820" s="662" t="s">
        <v>564</v>
      </c>
      <c r="C820" s="663" t="s">
        <v>580</v>
      </c>
      <c r="D820" s="664" t="s">
        <v>2676</v>
      </c>
      <c r="E820" s="663" t="s">
        <v>2431</v>
      </c>
      <c r="F820" s="664" t="s">
        <v>2682</v>
      </c>
      <c r="G820" s="663" t="s">
        <v>1017</v>
      </c>
      <c r="H820" s="663" t="s">
        <v>2459</v>
      </c>
      <c r="I820" s="663" t="s">
        <v>2459</v>
      </c>
      <c r="J820" s="663" t="s">
        <v>2460</v>
      </c>
      <c r="K820" s="663" t="s">
        <v>2461</v>
      </c>
      <c r="L820" s="665">
        <v>116.2499947641915</v>
      </c>
      <c r="M820" s="665">
        <v>9</v>
      </c>
      <c r="N820" s="666">
        <v>1046.2499528777234</v>
      </c>
    </row>
    <row r="821" spans="1:14" ht="14.4" customHeight="1" x14ac:dyDescent="0.3">
      <c r="A821" s="661" t="s">
        <v>563</v>
      </c>
      <c r="B821" s="662" t="s">
        <v>564</v>
      </c>
      <c r="C821" s="663" t="s">
        <v>580</v>
      </c>
      <c r="D821" s="664" t="s">
        <v>2676</v>
      </c>
      <c r="E821" s="663" t="s">
        <v>2431</v>
      </c>
      <c r="F821" s="664" t="s">
        <v>2682</v>
      </c>
      <c r="G821" s="663" t="s">
        <v>1017</v>
      </c>
      <c r="H821" s="663" t="s">
        <v>2462</v>
      </c>
      <c r="I821" s="663" t="s">
        <v>2462</v>
      </c>
      <c r="J821" s="663" t="s">
        <v>2463</v>
      </c>
      <c r="K821" s="663" t="s">
        <v>2461</v>
      </c>
      <c r="L821" s="665">
        <v>116.24989986199928</v>
      </c>
      <c r="M821" s="665">
        <v>6</v>
      </c>
      <c r="N821" s="666">
        <v>697.49939917199572</v>
      </c>
    </row>
    <row r="822" spans="1:14" ht="14.4" customHeight="1" x14ac:dyDescent="0.3">
      <c r="A822" s="661" t="s">
        <v>563</v>
      </c>
      <c r="B822" s="662" t="s">
        <v>564</v>
      </c>
      <c r="C822" s="663" t="s">
        <v>580</v>
      </c>
      <c r="D822" s="664" t="s">
        <v>2676</v>
      </c>
      <c r="E822" s="663" t="s">
        <v>2431</v>
      </c>
      <c r="F822" s="664" t="s">
        <v>2682</v>
      </c>
      <c r="G822" s="663" t="s">
        <v>1017</v>
      </c>
      <c r="H822" s="663" t="s">
        <v>2464</v>
      </c>
      <c r="I822" s="663" t="s">
        <v>2465</v>
      </c>
      <c r="J822" s="663" t="s">
        <v>2466</v>
      </c>
      <c r="K822" s="663" t="s">
        <v>2467</v>
      </c>
      <c r="L822" s="665">
        <v>114.1</v>
      </c>
      <c r="M822" s="665">
        <v>8</v>
      </c>
      <c r="N822" s="666">
        <v>912.8</v>
      </c>
    </row>
    <row r="823" spans="1:14" ht="14.4" customHeight="1" x14ac:dyDescent="0.3">
      <c r="A823" s="661" t="s">
        <v>563</v>
      </c>
      <c r="B823" s="662" t="s">
        <v>564</v>
      </c>
      <c r="C823" s="663" t="s">
        <v>580</v>
      </c>
      <c r="D823" s="664" t="s">
        <v>2676</v>
      </c>
      <c r="E823" s="663" t="s">
        <v>2431</v>
      </c>
      <c r="F823" s="664" t="s">
        <v>2682</v>
      </c>
      <c r="G823" s="663" t="s">
        <v>1017</v>
      </c>
      <c r="H823" s="663" t="s">
        <v>2468</v>
      </c>
      <c r="I823" s="663" t="s">
        <v>2469</v>
      </c>
      <c r="J823" s="663" t="s">
        <v>2470</v>
      </c>
      <c r="K823" s="663" t="s">
        <v>1825</v>
      </c>
      <c r="L823" s="665">
        <v>123.21000000000002</v>
      </c>
      <c r="M823" s="665">
        <v>1</v>
      </c>
      <c r="N823" s="666">
        <v>123.21000000000002</v>
      </c>
    </row>
    <row r="824" spans="1:14" ht="14.4" customHeight="1" x14ac:dyDescent="0.3">
      <c r="A824" s="661" t="s">
        <v>563</v>
      </c>
      <c r="B824" s="662" t="s">
        <v>564</v>
      </c>
      <c r="C824" s="663" t="s">
        <v>580</v>
      </c>
      <c r="D824" s="664" t="s">
        <v>2676</v>
      </c>
      <c r="E824" s="663" t="s">
        <v>2431</v>
      </c>
      <c r="F824" s="664" t="s">
        <v>2682</v>
      </c>
      <c r="G824" s="663" t="s">
        <v>1017</v>
      </c>
      <c r="H824" s="663" t="s">
        <v>2471</v>
      </c>
      <c r="I824" s="663" t="s">
        <v>2472</v>
      </c>
      <c r="J824" s="663" t="s">
        <v>2473</v>
      </c>
      <c r="K824" s="663" t="s">
        <v>2461</v>
      </c>
      <c r="L824" s="665">
        <v>116.24987983439914</v>
      </c>
      <c r="M824" s="665">
        <v>5</v>
      </c>
      <c r="N824" s="666">
        <v>581.24939917199572</v>
      </c>
    </row>
    <row r="825" spans="1:14" ht="14.4" customHeight="1" x14ac:dyDescent="0.3">
      <c r="A825" s="661" t="s">
        <v>563</v>
      </c>
      <c r="B825" s="662" t="s">
        <v>564</v>
      </c>
      <c r="C825" s="663" t="s">
        <v>580</v>
      </c>
      <c r="D825" s="664" t="s">
        <v>2676</v>
      </c>
      <c r="E825" s="663" t="s">
        <v>2431</v>
      </c>
      <c r="F825" s="664" t="s">
        <v>2682</v>
      </c>
      <c r="G825" s="663" t="s">
        <v>1017</v>
      </c>
      <c r="H825" s="663" t="s">
        <v>2474</v>
      </c>
      <c r="I825" s="663" t="s">
        <v>2474</v>
      </c>
      <c r="J825" s="663" t="s">
        <v>2475</v>
      </c>
      <c r="K825" s="663" t="s">
        <v>2426</v>
      </c>
      <c r="L825" s="665">
        <v>191.21991262004661</v>
      </c>
      <c r="M825" s="665">
        <v>1.25</v>
      </c>
      <c r="N825" s="666">
        <v>239.02489077505825</v>
      </c>
    </row>
    <row r="826" spans="1:14" ht="14.4" customHeight="1" x14ac:dyDescent="0.3">
      <c r="A826" s="661" t="s">
        <v>563</v>
      </c>
      <c r="B826" s="662" t="s">
        <v>564</v>
      </c>
      <c r="C826" s="663" t="s">
        <v>580</v>
      </c>
      <c r="D826" s="664" t="s">
        <v>2676</v>
      </c>
      <c r="E826" s="663" t="s">
        <v>2431</v>
      </c>
      <c r="F826" s="664" t="s">
        <v>2682</v>
      </c>
      <c r="G826" s="663" t="s">
        <v>1017</v>
      </c>
      <c r="H826" s="663" t="s">
        <v>2476</v>
      </c>
      <c r="I826" s="663" t="s">
        <v>2476</v>
      </c>
      <c r="J826" s="663" t="s">
        <v>2477</v>
      </c>
      <c r="K826" s="663" t="s">
        <v>2426</v>
      </c>
      <c r="L826" s="665">
        <v>162.66133631177709</v>
      </c>
      <c r="M826" s="665">
        <v>7</v>
      </c>
      <c r="N826" s="666">
        <v>1138.6293541824396</v>
      </c>
    </row>
    <row r="827" spans="1:14" ht="14.4" customHeight="1" x14ac:dyDescent="0.3">
      <c r="A827" s="661" t="s">
        <v>563</v>
      </c>
      <c r="B827" s="662" t="s">
        <v>564</v>
      </c>
      <c r="C827" s="663" t="s">
        <v>580</v>
      </c>
      <c r="D827" s="664" t="s">
        <v>2676</v>
      </c>
      <c r="E827" s="663" t="s">
        <v>2431</v>
      </c>
      <c r="F827" s="664" t="s">
        <v>2682</v>
      </c>
      <c r="G827" s="663" t="s">
        <v>1017</v>
      </c>
      <c r="H827" s="663" t="s">
        <v>2478</v>
      </c>
      <c r="I827" s="663" t="s">
        <v>2478</v>
      </c>
      <c r="J827" s="663" t="s">
        <v>2479</v>
      </c>
      <c r="K827" s="663" t="s">
        <v>2426</v>
      </c>
      <c r="L827" s="665">
        <v>162.80938669181148</v>
      </c>
      <c r="M827" s="665">
        <v>5</v>
      </c>
      <c r="N827" s="666">
        <v>814.04693345905741</v>
      </c>
    </row>
    <row r="828" spans="1:14" ht="14.4" customHeight="1" x14ac:dyDescent="0.3">
      <c r="A828" s="661" t="s">
        <v>563</v>
      </c>
      <c r="B828" s="662" t="s">
        <v>564</v>
      </c>
      <c r="C828" s="663" t="s">
        <v>580</v>
      </c>
      <c r="D828" s="664" t="s">
        <v>2676</v>
      </c>
      <c r="E828" s="663" t="s">
        <v>2431</v>
      </c>
      <c r="F828" s="664" t="s">
        <v>2682</v>
      </c>
      <c r="G828" s="663" t="s">
        <v>1017</v>
      </c>
      <c r="H828" s="663" t="s">
        <v>2480</v>
      </c>
      <c r="I828" s="663" t="s">
        <v>2480</v>
      </c>
      <c r="J828" s="663" t="s">
        <v>2481</v>
      </c>
      <c r="K828" s="663" t="s">
        <v>2426</v>
      </c>
      <c r="L828" s="665">
        <v>178.65000134431611</v>
      </c>
      <c r="M828" s="665">
        <v>1</v>
      </c>
      <c r="N828" s="666">
        <v>178.65000134431611</v>
      </c>
    </row>
    <row r="829" spans="1:14" ht="14.4" customHeight="1" x14ac:dyDescent="0.3">
      <c r="A829" s="661" t="s">
        <v>563</v>
      </c>
      <c r="B829" s="662" t="s">
        <v>564</v>
      </c>
      <c r="C829" s="663" t="s">
        <v>580</v>
      </c>
      <c r="D829" s="664" t="s">
        <v>2676</v>
      </c>
      <c r="E829" s="663" t="s">
        <v>2431</v>
      </c>
      <c r="F829" s="664" t="s">
        <v>2682</v>
      </c>
      <c r="G829" s="663" t="s">
        <v>1017</v>
      </c>
      <c r="H829" s="663" t="s">
        <v>2482</v>
      </c>
      <c r="I829" s="663" t="s">
        <v>2482</v>
      </c>
      <c r="J829" s="663" t="s">
        <v>2483</v>
      </c>
      <c r="K829" s="663" t="s">
        <v>2426</v>
      </c>
      <c r="L829" s="665">
        <v>179.00250033607904</v>
      </c>
      <c r="M829" s="665">
        <v>1</v>
      </c>
      <c r="N829" s="666">
        <v>179.00250033607904</v>
      </c>
    </row>
    <row r="830" spans="1:14" ht="14.4" customHeight="1" x14ac:dyDescent="0.3">
      <c r="A830" s="661" t="s">
        <v>563</v>
      </c>
      <c r="B830" s="662" t="s">
        <v>564</v>
      </c>
      <c r="C830" s="663" t="s">
        <v>580</v>
      </c>
      <c r="D830" s="664" t="s">
        <v>2676</v>
      </c>
      <c r="E830" s="663" t="s">
        <v>2431</v>
      </c>
      <c r="F830" s="664" t="s">
        <v>2682</v>
      </c>
      <c r="G830" s="663" t="s">
        <v>1017</v>
      </c>
      <c r="H830" s="663" t="s">
        <v>2484</v>
      </c>
      <c r="I830" s="663" t="s">
        <v>2484</v>
      </c>
      <c r="J830" s="663" t="s">
        <v>2485</v>
      </c>
      <c r="K830" s="663" t="s">
        <v>2426</v>
      </c>
      <c r="L830" s="665">
        <v>197.03919949785796</v>
      </c>
      <c r="M830" s="665">
        <v>1.25</v>
      </c>
      <c r="N830" s="666">
        <v>246.29899937232244</v>
      </c>
    </row>
    <row r="831" spans="1:14" ht="14.4" customHeight="1" x14ac:dyDescent="0.3">
      <c r="A831" s="661" t="s">
        <v>563</v>
      </c>
      <c r="B831" s="662" t="s">
        <v>564</v>
      </c>
      <c r="C831" s="663" t="s">
        <v>580</v>
      </c>
      <c r="D831" s="664" t="s">
        <v>2676</v>
      </c>
      <c r="E831" s="663" t="s">
        <v>2431</v>
      </c>
      <c r="F831" s="664" t="s">
        <v>2682</v>
      </c>
      <c r="G831" s="663" t="s">
        <v>1017</v>
      </c>
      <c r="H831" s="663" t="s">
        <v>2486</v>
      </c>
      <c r="I831" s="663" t="s">
        <v>2486</v>
      </c>
      <c r="J831" s="663" t="s">
        <v>2487</v>
      </c>
      <c r="K831" s="663" t="s">
        <v>2426</v>
      </c>
      <c r="L831" s="665">
        <v>137.07968679939316</v>
      </c>
      <c r="M831" s="665">
        <v>0.5</v>
      </c>
      <c r="N831" s="666">
        <v>68.539843399696579</v>
      </c>
    </row>
    <row r="832" spans="1:14" ht="14.4" customHeight="1" x14ac:dyDescent="0.3">
      <c r="A832" s="661" t="s">
        <v>563</v>
      </c>
      <c r="B832" s="662" t="s">
        <v>564</v>
      </c>
      <c r="C832" s="663" t="s">
        <v>580</v>
      </c>
      <c r="D832" s="664" t="s">
        <v>2676</v>
      </c>
      <c r="E832" s="663" t="s">
        <v>1127</v>
      </c>
      <c r="F832" s="664" t="s">
        <v>2679</v>
      </c>
      <c r="G832" s="663"/>
      <c r="H832" s="663" t="s">
        <v>2488</v>
      </c>
      <c r="I832" s="663" t="s">
        <v>2489</v>
      </c>
      <c r="J832" s="663" t="s">
        <v>2490</v>
      </c>
      <c r="K832" s="663" t="s">
        <v>2491</v>
      </c>
      <c r="L832" s="665">
        <v>428.73099515234099</v>
      </c>
      <c r="M832" s="665">
        <v>6</v>
      </c>
      <c r="N832" s="666">
        <v>2572.3859709140461</v>
      </c>
    </row>
    <row r="833" spans="1:14" ht="14.4" customHeight="1" x14ac:dyDescent="0.3">
      <c r="A833" s="661" t="s">
        <v>563</v>
      </c>
      <c r="B833" s="662" t="s">
        <v>564</v>
      </c>
      <c r="C833" s="663" t="s">
        <v>580</v>
      </c>
      <c r="D833" s="664" t="s">
        <v>2676</v>
      </c>
      <c r="E833" s="663" t="s">
        <v>1127</v>
      </c>
      <c r="F833" s="664" t="s">
        <v>2679</v>
      </c>
      <c r="G833" s="663"/>
      <c r="H833" s="663" t="s">
        <v>2492</v>
      </c>
      <c r="I833" s="663" t="s">
        <v>2493</v>
      </c>
      <c r="J833" s="663" t="s">
        <v>2494</v>
      </c>
      <c r="K833" s="663" t="s">
        <v>2495</v>
      </c>
      <c r="L833" s="665">
        <v>653.84413831935774</v>
      </c>
      <c r="M833" s="665">
        <v>6</v>
      </c>
      <c r="N833" s="666">
        <v>3923.0648299161462</v>
      </c>
    </row>
    <row r="834" spans="1:14" ht="14.4" customHeight="1" x14ac:dyDescent="0.3">
      <c r="A834" s="661" t="s">
        <v>563</v>
      </c>
      <c r="B834" s="662" t="s">
        <v>564</v>
      </c>
      <c r="C834" s="663" t="s">
        <v>580</v>
      </c>
      <c r="D834" s="664" t="s">
        <v>2676</v>
      </c>
      <c r="E834" s="663" t="s">
        <v>1127</v>
      </c>
      <c r="F834" s="664" t="s">
        <v>2679</v>
      </c>
      <c r="G834" s="663"/>
      <c r="H834" s="663" t="s">
        <v>2496</v>
      </c>
      <c r="I834" s="663" t="s">
        <v>2496</v>
      </c>
      <c r="J834" s="663" t="s">
        <v>2497</v>
      </c>
      <c r="K834" s="663" t="s">
        <v>1221</v>
      </c>
      <c r="L834" s="665">
        <v>33.729999999999997</v>
      </c>
      <c r="M834" s="665">
        <v>20</v>
      </c>
      <c r="N834" s="666">
        <v>674.59999999999991</v>
      </c>
    </row>
    <row r="835" spans="1:14" ht="14.4" customHeight="1" x14ac:dyDescent="0.3">
      <c r="A835" s="661" t="s">
        <v>563</v>
      </c>
      <c r="B835" s="662" t="s">
        <v>564</v>
      </c>
      <c r="C835" s="663" t="s">
        <v>580</v>
      </c>
      <c r="D835" s="664" t="s">
        <v>2676</v>
      </c>
      <c r="E835" s="663" t="s">
        <v>1127</v>
      </c>
      <c r="F835" s="664" t="s">
        <v>2679</v>
      </c>
      <c r="G835" s="663"/>
      <c r="H835" s="663" t="s">
        <v>2498</v>
      </c>
      <c r="I835" s="663" t="s">
        <v>2498</v>
      </c>
      <c r="J835" s="663" t="s">
        <v>2499</v>
      </c>
      <c r="K835" s="663" t="s">
        <v>1224</v>
      </c>
      <c r="L835" s="665">
        <v>454.44999999999993</v>
      </c>
      <c r="M835" s="665">
        <v>7</v>
      </c>
      <c r="N835" s="666">
        <v>3181.1499999999996</v>
      </c>
    </row>
    <row r="836" spans="1:14" ht="14.4" customHeight="1" x14ac:dyDescent="0.3">
      <c r="A836" s="661" t="s">
        <v>563</v>
      </c>
      <c r="B836" s="662" t="s">
        <v>564</v>
      </c>
      <c r="C836" s="663" t="s">
        <v>580</v>
      </c>
      <c r="D836" s="664" t="s">
        <v>2676</v>
      </c>
      <c r="E836" s="663" t="s">
        <v>1127</v>
      </c>
      <c r="F836" s="664" t="s">
        <v>2679</v>
      </c>
      <c r="G836" s="663" t="s">
        <v>590</v>
      </c>
      <c r="H836" s="663" t="s">
        <v>1132</v>
      </c>
      <c r="I836" s="663" t="s">
        <v>1133</v>
      </c>
      <c r="J836" s="663" t="s">
        <v>1134</v>
      </c>
      <c r="K836" s="663" t="s">
        <v>1135</v>
      </c>
      <c r="L836" s="665">
        <v>40.238558073906404</v>
      </c>
      <c r="M836" s="665">
        <v>25</v>
      </c>
      <c r="N836" s="666">
        <v>1005.9639518476602</v>
      </c>
    </row>
    <row r="837" spans="1:14" ht="14.4" customHeight="1" x14ac:dyDescent="0.3">
      <c r="A837" s="661" t="s">
        <v>563</v>
      </c>
      <c r="B837" s="662" t="s">
        <v>564</v>
      </c>
      <c r="C837" s="663" t="s">
        <v>580</v>
      </c>
      <c r="D837" s="664" t="s">
        <v>2676</v>
      </c>
      <c r="E837" s="663" t="s">
        <v>1127</v>
      </c>
      <c r="F837" s="664" t="s">
        <v>2679</v>
      </c>
      <c r="G837" s="663" t="s">
        <v>590</v>
      </c>
      <c r="H837" s="663" t="s">
        <v>1136</v>
      </c>
      <c r="I837" s="663" t="s">
        <v>1137</v>
      </c>
      <c r="J837" s="663" t="s">
        <v>1138</v>
      </c>
      <c r="K837" s="663" t="s">
        <v>628</v>
      </c>
      <c r="L837" s="665">
        <v>67.960893520704587</v>
      </c>
      <c r="M837" s="665">
        <v>22</v>
      </c>
      <c r="N837" s="666">
        <v>1495.1396574555008</v>
      </c>
    </row>
    <row r="838" spans="1:14" ht="14.4" customHeight="1" x14ac:dyDescent="0.3">
      <c r="A838" s="661" t="s">
        <v>563</v>
      </c>
      <c r="B838" s="662" t="s">
        <v>564</v>
      </c>
      <c r="C838" s="663" t="s">
        <v>580</v>
      </c>
      <c r="D838" s="664" t="s">
        <v>2676</v>
      </c>
      <c r="E838" s="663" t="s">
        <v>1127</v>
      </c>
      <c r="F838" s="664" t="s">
        <v>2679</v>
      </c>
      <c r="G838" s="663" t="s">
        <v>590</v>
      </c>
      <c r="H838" s="663" t="s">
        <v>1139</v>
      </c>
      <c r="I838" s="663" t="s">
        <v>1140</v>
      </c>
      <c r="J838" s="663" t="s">
        <v>1015</v>
      </c>
      <c r="K838" s="663" t="s">
        <v>1141</v>
      </c>
      <c r="L838" s="665">
        <v>51.522399103976127</v>
      </c>
      <c r="M838" s="665">
        <v>8</v>
      </c>
      <c r="N838" s="666">
        <v>412.17919283180902</v>
      </c>
    </row>
    <row r="839" spans="1:14" ht="14.4" customHeight="1" x14ac:dyDescent="0.3">
      <c r="A839" s="661" t="s">
        <v>563</v>
      </c>
      <c r="B839" s="662" t="s">
        <v>564</v>
      </c>
      <c r="C839" s="663" t="s">
        <v>580</v>
      </c>
      <c r="D839" s="664" t="s">
        <v>2676</v>
      </c>
      <c r="E839" s="663" t="s">
        <v>1127</v>
      </c>
      <c r="F839" s="664" t="s">
        <v>2679</v>
      </c>
      <c r="G839" s="663" t="s">
        <v>590</v>
      </c>
      <c r="H839" s="663" t="s">
        <v>1142</v>
      </c>
      <c r="I839" s="663" t="s">
        <v>1143</v>
      </c>
      <c r="J839" s="663" t="s">
        <v>1144</v>
      </c>
      <c r="K839" s="663" t="s">
        <v>1141</v>
      </c>
      <c r="L839" s="665">
        <v>31.901636647362864</v>
      </c>
      <c r="M839" s="665">
        <v>6</v>
      </c>
      <c r="N839" s="666">
        <v>191.40981988417718</v>
      </c>
    </row>
    <row r="840" spans="1:14" ht="14.4" customHeight="1" x14ac:dyDescent="0.3">
      <c r="A840" s="661" t="s">
        <v>563</v>
      </c>
      <c r="B840" s="662" t="s">
        <v>564</v>
      </c>
      <c r="C840" s="663" t="s">
        <v>580</v>
      </c>
      <c r="D840" s="664" t="s">
        <v>2676</v>
      </c>
      <c r="E840" s="663" t="s">
        <v>1127</v>
      </c>
      <c r="F840" s="664" t="s">
        <v>2679</v>
      </c>
      <c r="G840" s="663" t="s">
        <v>590</v>
      </c>
      <c r="H840" s="663" t="s">
        <v>1753</v>
      </c>
      <c r="I840" s="663" t="s">
        <v>1754</v>
      </c>
      <c r="J840" s="663" t="s">
        <v>1755</v>
      </c>
      <c r="K840" s="663" t="s">
        <v>1756</v>
      </c>
      <c r="L840" s="665">
        <v>175.69081135844962</v>
      </c>
      <c r="M840" s="665">
        <v>6</v>
      </c>
      <c r="N840" s="666">
        <v>1054.1448681506977</v>
      </c>
    </row>
    <row r="841" spans="1:14" ht="14.4" customHeight="1" x14ac:dyDescent="0.3">
      <c r="A841" s="661" t="s">
        <v>563</v>
      </c>
      <c r="B841" s="662" t="s">
        <v>564</v>
      </c>
      <c r="C841" s="663" t="s">
        <v>580</v>
      </c>
      <c r="D841" s="664" t="s">
        <v>2676</v>
      </c>
      <c r="E841" s="663" t="s">
        <v>1127</v>
      </c>
      <c r="F841" s="664" t="s">
        <v>2679</v>
      </c>
      <c r="G841" s="663" t="s">
        <v>590</v>
      </c>
      <c r="H841" s="663" t="s">
        <v>1145</v>
      </c>
      <c r="I841" s="663" t="s">
        <v>1146</v>
      </c>
      <c r="J841" s="663" t="s">
        <v>1147</v>
      </c>
      <c r="K841" s="663" t="s">
        <v>1148</v>
      </c>
      <c r="L841" s="665">
        <v>128.06999999999996</v>
      </c>
      <c r="M841" s="665">
        <v>1</v>
      </c>
      <c r="N841" s="666">
        <v>128.06999999999996</v>
      </c>
    </row>
    <row r="842" spans="1:14" ht="14.4" customHeight="1" x14ac:dyDescent="0.3">
      <c r="A842" s="661" t="s">
        <v>563</v>
      </c>
      <c r="B842" s="662" t="s">
        <v>564</v>
      </c>
      <c r="C842" s="663" t="s">
        <v>580</v>
      </c>
      <c r="D842" s="664" t="s">
        <v>2676</v>
      </c>
      <c r="E842" s="663" t="s">
        <v>1127</v>
      </c>
      <c r="F842" s="664" t="s">
        <v>2679</v>
      </c>
      <c r="G842" s="663" t="s">
        <v>590</v>
      </c>
      <c r="H842" s="663" t="s">
        <v>2500</v>
      </c>
      <c r="I842" s="663" t="s">
        <v>2501</v>
      </c>
      <c r="J842" s="663" t="s">
        <v>2502</v>
      </c>
      <c r="K842" s="663" t="s">
        <v>2503</v>
      </c>
      <c r="L842" s="665">
        <v>82.320000000000007</v>
      </c>
      <c r="M842" s="665">
        <v>1</v>
      </c>
      <c r="N842" s="666">
        <v>82.320000000000007</v>
      </c>
    </row>
    <row r="843" spans="1:14" ht="14.4" customHeight="1" x14ac:dyDescent="0.3">
      <c r="A843" s="661" t="s">
        <v>563</v>
      </c>
      <c r="B843" s="662" t="s">
        <v>564</v>
      </c>
      <c r="C843" s="663" t="s">
        <v>580</v>
      </c>
      <c r="D843" s="664" t="s">
        <v>2676</v>
      </c>
      <c r="E843" s="663" t="s">
        <v>1127</v>
      </c>
      <c r="F843" s="664" t="s">
        <v>2679</v>
      </c>
      <c r="G843" s="663" t="s">
        <v>590</v>
      </c>
      <c r="H843" s="663" t="s">
        <v>1765</v>
      </c>
      <c r="I843" s="663" t="s">
        <v>1766</v>
      </c>
      <c r="J843" s="663" t="s">
        <v>1767</v>
      </c>
      <c r="K843" s="663" t="s">
        <v>1768</v>
      </c>
      <c r="L843" s="665">
        <v>110.297</v>
      </c>
      <c r="M843" s="665">
        <v>2</v>
      </c>
      <c r="N843" s="666">
        <v>220.59399999999999</v>
      </c>
    </row>
    <row r="844" spans="1:14" ht="14.4" customHeight="1" x14ac:dyDescent="0.3">
      <c r="A844" s="661" t="s">
        <v>563</v>
      </c>
      <c r="B844" s="662" t="s">
        <v>564</v>
      </c>
      <c r="C844" s="663" t="s">
        <v>580</v>
      </c>
      <c r="D844" s="664" t="s">
        <v>2676</v>
      </c>
      <c r="E844" s="663" t="s">
        <v>1127</v>
      </c>
      <c r="F844" s="664" t="s">
        <v>2679</v>
      </c>
      <c r="G844" s="663" t="s">
        <v>590</v>
      </c>
      <c r="H844" s="663" t="s">
        <v>1769</v>
      </c>
      <c r="I844" s="663" t="s">
        <v>1770</v>
      </c>
      <c r="J844" s="663" t="s">
        <v>1771</v>
      </c>
      <c r="K844" s="663" t="s">
        <v>1772</v>
      </c>
      <c r="L844" s="665">
        <v>73.509999999999991</v>
      </c>
      <c r="M844" s="665">
        <v>4</v>
      </c>
      <c r="N844" s="666">
        <v>294.03999999999996</v>
      </c>
    </row>
    <row r="845" spans="1:14" ht="14.4" customHeight="1" x14ac:dyDescent="0.3">
      <c r="A845" s="661" t="s">
        <v>563</v>
      </c>
      <c r="B845" s="662" t="s">
        <v>564</v>
      </c>
      <c r="C845" s="663" t="s">
        <v>580</v>
      </c>
      <c r="D845" s="664" t="s">
        <v>2676</v>
      </c>
      <c r="E845" s="663" t="s">
        <v>1127</v>
      </c>
      <c r="F845" s="664" t="s">
        <v>2679</v>
      </c>
      <c r="G845" s="663" t="s">
        <v>590</v>
      </c>
      <c r="H845" s="663" t="s">
        <v>2504</v>
      </c>
      <c r="I845" s="663" t="s">
        <v>2505</v>
      </c>
      <c r="J845" s="663" t="s">
        <v>2506</v>
      </c>
      <c r="K845" s="663" t="s">
        <v>647</v>
      </c>
      <c r="L845" s="665">
        <v>75.659999999999968</v>
      </c>
      <c r="M845" s="665">
        <v>3</v>
      </c>
      <c r="N845" s="666">
        <v>226.9799999999999</v>
      </c>
    </row>
    <row r="846" spans="1:14" ht="14.4" customHeight="1" x14ac:dyDescent="0.3">
      <c r="A846" s="661" t="s">
        <v>563</v>
      </c>
      <c r="B846" s="662" t="s">
        <v>564</v>
      </c>
      <c r="C846" s="663" t="s">
        <v>580</v>
      </c>
      <c r="D846" s="664" t="s">
        <v>2676</v>
      </c>
      <c r="E846" s="663" t="s">
        <v>1127</v>
      </c>
      <c r="F846" s="664" t="s">
        <v>2679</v>
      </c>
      <c r="G846" s="663" t="s">
        <v>590</v>
      </c>
      <c r="H846" s="663" t="s">
        <v>1164</v>
      </c>
      <c r="I846" s="663" t="s">
        <v>1165</v>
      </c>
      <c r="J846" s="663" t="s">
        <v>1134</v>
      </c>
      <c r="K846" s="663" t="s">
        <v>1166</v>
      </c>
      <c r="L846" s="665">
        <v>48.399968836587995</v>
      </c>
      <c r="M846" s="665">
        <v>6</v>
      </c>
      <c r="N846" s="666">
        <v>290.39981301952798</v>
      </c>
    </row>
    <row r="847" spans="1:14" ht="14.4" customHeight="1" x14ac:dyDescent="0.3">
      <c r="A847" s="661" t="s">
        <v>563</v>
      </c>
      <c r="B847" s="662" t="s">
        <v>564</v>
      </c>
      <c r="C847" s="663" t="s">
        <v>580</v>
      </c>
      <c r="D847" s="664" t="s">
        <v>2676</v>
      </c>
      <c r="E847" s="663" t="s">
        <v>1127</v>
      </c>
      <c r="F847" s="664" t="s">
        <v>2679</v>
      </c>
      <c r="G847" s="663" t="s">
        <v>590</v>
      </c>
      <c r="H847" s="663" t="s">
        <v>2507</v>
      </c>
      <c r="I847" s="663" t="s">
        <v>2508</v>
      </c>
      <c r="J847" s="663" t="s">
        <v>1015</v>
      </c>
      <c r="K847" s="663" t="s">
        <v>1966</v>
      </c>
      <c r="L847" s="665">
        <v>235.41596006594645</v>
      </c>
      <c r="M847" s="665">
        <v>28</v>
      </c>
      <c r="N847" s="666">
        <v>6591.6468818465009</v>
      </c>
    </row>
    <row r="848" spans="1:14" ht="14.4" customHeight="1" x14ac:dyDescent="0.3">
      <c r="A848" s="661" t="s">
        <v>563</v>
      </c>
      <c r="B848" s="662" t="s">
        <v>564</v>
      </c>
      <c r="C848" s="663" t="s">
        <v>580</v>
      </c>
      <c r="D848" s="664" t="s">
        <v>2676</v>
      </c>
      <c r="E848" s="663" t="s">
        <v>1127</v>
      </c>
      <c r="F848" s="664" t="s">
        <v>2679</v>
      </c>
      <c r="G848" s="663" t="s">
        <v>590</v>
      </c>
      <c r="H848" s="663" t="s">
        <v>1167</v>
      </c>
      <c r="I848" s="663" t="s">
        <v>1168</v>
      </c>
      <c r="J848" s="663" t="s">
        <v>1134</v>
      </c>
      <c r="K848" s="663" t="s">
        <v>1169</v>
      </c>
      <c r="L848" s="665">
        <v>38.476082159555816</v>
      </c>
      <c r="M848" s="665">
        <v>11</v>
      </c>
      <c r="N848" s="666">
        <v>423.23690375511399</v>
      </c>
    </row>
    <row r="849" spans="1:14" ht="14.4" customHeight="1" x14ac:dyDescent="0.3">
      <c r="A849" s="661" t="s">
        <v>563</v>
      </c>
      <c r="B849" s="662" t="s">
        <v>564</v>
      </c>
      <c r="C849" s="663" t="s">
        <v>580</v>
      </c>
      <c r="D849" s="664" t="s">
        <v>2676</v>
      </c>
      <c r="E849" s="663" t="s">
        <v>1127</v>
      </c>
      <c r="F849" s="664" t="s">
        <v>2679</v>
      </c>
      <c r="G849" s="663" t="s">
        <v>590</v>
      </c>
      <c r="H849" s="663" t="s">
        <v>1174</v>
      </c>
      <c r="I849" s="663" t="s">
        <v>1175</v>
      </c>
      <c r="J849" s="663" t="s">
        <v>1176</v>
      </c>
      <c r="K849" s="663" t="s">
        <v>628</v>
      </c>
      <c r="L849" s="665">
        <v>60.149550623720529</v>
      </c>
      <c r="M849" s="665">
        <v>2</v>
      </c>
      <c r="N849" s="666">
        <v>120.29910124744106</v>
      </c>
    </row>
    <row r="850" spans="1:14" ht="14.4" customHeight="1" x14ac:dyDescent="0.3">
      <c r="A850" s="661" t="s">
        <v>563</v>
      </c>
      <c r="B850" s="662" t="s">
        <v>564</v>
      </c>
      <c r="C850" s="663" t="s">
        <v>580</v>
      </c>
      <c r="D850" s="664" t="s">
        <v>2676</v>
      </c>
      <c r="E850" s="663" t="s">
        <v>1127</v>
      </c>
      <c r="F850" s="664" t="s">
        <v>2679</v>
      </c>
      <c r="G850" s="663" t="s">
        <v>590</v>
      </c>
      <c r="H850" s="663" t="s">
        <v>2509</v>
      </c>
      <c r="I850" s="663" t="s">
        <v>2509</v>
      </c>
      <c r="J850" s="663" t="s">
        <v>2510</v>
      </c>
      <c r="K850" s="663" t="s">
        <v>2511</v>
      </c>
      <c r="L850" s="665">
        <v>983.37897315859709</v>
      </c>
      <c r="M850" s="665">
        <v>9.6</v>
      </c>
      <c r="N850" s="666">
        <v>9440.4381423225313</v>
      </c>
    </row>
    <row r="851" spans="1:14" ht="14.4" customHeight="1" x14ac:dyDescent="0.3">
      <c r="A851" s="661" t="s">
        <v>563</v>
      </c>
      <c r="B851" s="662" t="s">
        <v>564</v>
      </c>
      <c r="C851" s="663" t="s">
        <v>580</v>
      </c>
      <c r="D851" s="664" t="s">
        <v>2676</v>
      </c>
      <c r="E851" s="663" t="s">
        <v>1127</v>
      </c>
      <c r="F851" s="664" t="s">
        <v>2679</v>
      </c>
      <c r="G851" s="663" t="s">
        <v>590</v>
      </c>
      <c r="H851" s="663" t="s">
        <v>2512</v>
      </c>
      <c r="I851" s="663" t="s">
        <v>2512</v>
      </c>
      <c r="J851" s="663" t="s">
        <v>2513</v>
      </c>
      <c r="K851" s="663" t="s">
        <v>2514</v>
      </c>
      <c r="L851" s="665">
        <v>1116.5</v>
      </c>
      <c r="M851" s="665">
        <v>2</v>
      </c>
      <c r="N851" s="666">
        <v>2233</v>
      </c>
    </row>
    <row r="852" spans="1:14" ht="14.4" customHeight="1" x14ac:dyDescent="0.3">
      <c r="A852" s="661" t="s">
        <v>563</v>
      </c>
      <c r="B852" s="662" t="s">
        <v>564</v>
      </c>
      <c r="C852" s="663" t="s">
        <v>580</v>
      </c>
      <c r="D852" s="664" t="s">
        <v>2676</v>
      </c>
      <c r="E852" s="663" t="s">
        <v>1127</v>
      </c>
      <c r="F852" s="664" t="s">
        <v>2679</v>
      </c>
      <c r="G852" s="663" t="s">
        <v>590</v>
      </c>
      <c r="H852" s="663" t="s">
        <v>1188</v>
      </c>
      <c r="I852" s="663" t="s">
        <v>1188</v>
      </c>
      <c r="J852" s="663" t="s">
        <v>1189</v>
      </c>
      <c r="K852" s="663" t="s">
        <v>1190</v>
      </c>
      <c r="L852" s="665">
        <v>286</v>
      </c>
      <c r="M852" s="665">
        <v>6</v>
      </c>
      <c r="N852" s="666">
        <v>1716</v>
      </c>
    </row>
    <row r="853" spans="1:14" ht="14.4" customHeight="1" x14ac:dyDescent="0.3">
      <c r="A853" s="661" t="s">
        <v>563</v>
      </c>
      <c r="B853" s="662" t="s">
        <v>564</v>
      </c>
      <c r="C853" s="663" t="s">
        <v>580</v>
      </c>
      <c r="D853" s="664" t="s">
        <v>2676</v>
      </c>
      <c r="E853" s="663" t="s">
        <v>1127</v>
      </c>
      <c r="F853" s="664" t="s">
        <v>2679</v>
      </c>
      <c r="G853" s="663" t="s">
        <v>590</v>
      </c>
      <c r="H853" s="663" t="s">
        <v>2515</v>
      </c>
      <c r="I853" s="663" t="s">
        <v>2515</v>
      </c>
      <c r="J853" s="663" t="s">
        <v>2516</v>
      </c>
      <c r="K853" s="663" t="s">
        <v>2511</v>
      </c>
      <c r="L853" s="665">
        <v>169.79</v>
      </c>
      <c r="M853" s="665">
        <v>1</v>
      </c>
      <c r="N853" s="666">
        <v>169.79</v>
      </c>
    </row>
    <row r="854" spans="1:14" ht="14.4" customHeight="1" x14ac:dyDescent="0.3">
      <c r="A854" s="661" t="s">
        <v>563</v>
      </c>
      <c r="B854" s="662" t="s">
        <v>564</v>
      </c>
      <c r="C854" s="663" t="s">
        <v>580</v>
      </c>
      <c r="D854" s="664" t="s">
        <v>2676</v>
      </c>
      <c r="E854" s="663" t="s">
        <v>1127</v>
      </c>
      <c r="F854" s="664" t="s">
        <v>2679</v>
      </c>
      <c r="G854" s="663" t="s">
        <v>1017</v>
      </c>
      <c r="H854" s="663" t="s">
        <v>1191</v>
      </c>
      <c r="I854" s="663" t="s">
        <v>1191</v>
      </c>
      <c r="J854" s="663" t="s">
        <v>1192</v>
      </c>
      <c r="K854" s="663" t="s">
        <v>1193</v>
      </c>
      <c r="L854" s="665">
        <v>68.335145631067959</v>
      </c>
      <c r="M854" s="665">
        <v>10.3</v>
      </c>
      <c r="N854" s="666">
        <v>703.85200000000009</v>
      </c>
    </row>
    <row r="855" spans="1:14" ht="14.4" customHeight="1" x14ac:dyDescent="0.3">
      <c r="A855" s="661" t="s">
        <v>563</v>
      </c>
      <c r="B855" s="662" t="s">
        <v>564</v>
      </c>
      <c r="C855" s="663" t="s">
        <v>580</v>
      </c>
      <c r="D855" s="664" t="s">
        <v>2676</v>
      </c>
      <c r="E855" s="663" t="s">
        <v>1127</v>
      </c>
      <c r="F855" s="664" t="s">
        <v>2679</v>
      </c>
      <c r="G855" s="663" t="s">
        <v>1017</v>
      </c>
      <c r="H855" s="663" t="s">
        <v>1194</v>
      </c>
      <c r="I855" s="663" t="s">
        <v>1195</v>
      </c>
      <c r="J855" s="663" t="s">
        <v>1196</v>
      </c>
      <c r="K855" s="663" t="s">
        <v>1197</v>
      </c>
      <c r="L855" s="665">
        <v>114.12619090142255</v>
      </c>
      <c r="M855" s="665">
        <v>6</v>
      </c>
      <c r="N855" s="666">
        <v>684.75714540853528</v>
      </c>
    </row>
    <row r="856" spans="1:14" ht="14.4" customHeight="1" x14ac:dyDescent="0.3">
      <c r="A856" s="661" t="s">
        <v>563</v>
      </c>
      <c r="B856" s="662" t="s">
        <v>564</v>
      </c>
      <c r="C856" s="663" t="s">
        <v>580</v>
      </c>
      <c r="D856" s="664" t="s">
        <v>2676</v>
      </c>
      <c r="E856" s="663" t="s">
        <v>1127</v>
      </c>
      <c r="F856" s="664" t="s">
        <v>2679</v>
      </c>
      <c r="G856" s="663" t="s">
        <v>1017</v>
      </c>
      <c r="H856" s="663" t="s">
        <v>1782</v>
      </c>
      <c r="I856" s="663" t="s">
        <v>1783</v>
      </c>
      <c r="J856" s="663" t="s">
        <v>1755</v>
      </c>
      <c r="K856" s="663" t="s">
        <v>1784</v>
      </c>
      <c r="L856" s="665">
        <v>21.958509485094861</v>
      </c>
      <c r="M856" s="665">
        <v>369</v>
      </c>
      <c r="N856" s="666">
        <v>8102.6900000000041</v>
      </c>
    </row>
    <row r="857" spans="1:14" ht="14.4" customHeight="1" x14ac:dyDescent="0.3">
      <c r="A857" s="661" t="s">
        <v>563</v>
      </c>
      <c r="B857" s="662" t="s">
        <v>564</v>
      </c>
      <c r="C857" s="663" t="s">
        <v>580</v>
      </c>
      <c r="D857" s="664" t="s">
        <v>2676</v>
      </c>
      <c r="E857" s="663" t="s">
        <v>1127</v>
      </c>
      <c r="F857" s="664" t="s">
        <v>2679</v>
      </c>
      <c r="G857" s="663" t="s">
        <v>1017</v>
      </c>
      <c r="H857" s="663" t="s">
        <v>2517</v>
      </c>
      <c r="I857" s="663" t="s">
        <v>2518</v>
      </c>
      <c r="J857" s="663" t="s">
        <v>2519</v>
      </c>
      <c r="K857" s="663" t="s">
        <v>2520</v>
      </c>
      <c r="L857" s="665">
        <v>598.84333511586442</v>
      </c>
      <c r="M857" s="665">
        <v>7</v>
      </c>
      <c r="N857" s="666">
        <v>4191.9033458110507</v>
      </c>
    </row>
    <row r="858" spans="1:14" ht="14.4" customHeight="1" x14ac:dyDescent="0.3">
      <c r="A858" s="661" t="s">
        <v>563</v>
      </c>
      <c r="B858" s="662" t="s">
        <v>564</v>
      </c>
      <c r="C858" s="663" t="s">
        <v>580</v>
      </c>
      <c r="D858" s="664" t="s">
        <v>2676</v>
      </c>
      <c r="E858" s="663" t="s">
        <v>1127</v>
      </c>
      <c r="F858" s="664" t="s">
        <v>2679</v>
      </c>
      <c r="G858" s="663" t="s">
        <v>1017</v>
      </c>
      <c r="H858" s="663" t="s">
        <v>2521</v>
      </c>
      <c r="I858" s="663" t="s">
        <v>2521</v>
      </c>
      <c r="J858" s="663" t="s">
        <v>2522</v>
      </c>
      <c r="K858" s="663" t="s">
        <v>2523</v>
      </c>
      <c r="L858" s="665">
        <v>599.37</v>
      </c>
      <c r="M858" s="665">
        <v>2</v>
      </c>
      <c r="N858" s="666">
        <v>1198.74</v>
      </c>
    </row>
    <row r="859" spans="1:14" ht="14.4" customHeight="1" x14ac:dyDescent="0.3">
      <c r="A859" s="661" t="s">
        <v>563</v>
      </c>
      <c r="B859" s="662" t="s">
        <v>564</v>
      </c>
      <c r="C859" s="663" t="s">
        <v>580</v>
      </c>
      <c r="D859" s="664" t="s">
        <v>2676</v>
      </c>
      <c r="E859" s="663" t="s">
        <v>1127</v>
      </c>
      <c r="F859" s="664" t="s">
        <v>2679</v>
      </c>
      <c r="G859" s="663" t="s">
        <v>1017</v>
      </c>
      <c r="H859" s="663" t="s">
        <v>2524</v>
      </c>
      <c r="I859" s="663" t="s">
        <v>2525</v>
      </c>
      <c r="J859" s="663" t="s">
        <v>2526</v>
      </c>
      <c r="K859" s="663" t="s">
        <v>2527</v>
      </c>
      <c r="L859" s="665">
        <v>230.67</v>
      </c>
      <c r="M859" s="665">
        <v>1</v>
      </c>
      <c r="N859" s="666">
        <v>230.67</v>
      </c>
    </row>
    <row r="860" spans="1:14" ht="14.4" customHeight="1" x14ac:dyDescent="0.3">
      <c r="A860" s="661" t="s">
        <v>563</v>
      </c>
      <c r="B860" s="662" t="s">
        <v>564</v>
      </c>
      <c r="C860" s="663" t="s">
        <v>580</v>
      </c>
      <c r="D860" s="664" t="s">
        <v>2676</v>
      </c>
      <c r="E860" s="663" t="s">
        <v>1127</v>
      </c>
      <c r="F860" s="664" t="s">
        <v>2679</v>
      </c>
      <c r="G860" s="663" t="s">
        <v>1017</v>
      </c>
      <c r="H860" s="663" t="s">
        <v>1198</v>
      </c>
      <c r="I860" s="663" t="s">
        <v>1199</v>
      </c>
      <c r="J860" s="663" t="s">
        <v>1200</v>
      </c>
      <c r="K860" s="663" t="s">
        <v>1201</v>
      </c>
      <c r="L860" s="665">
        <v>76.629281240627122</v>
      </c>
      <c r="M860" s="665">
        <v>173</v>
      </c>
      <c r="N860" s="666">
        <v>13256.865654628493</v>
      </c>
    </row>
    <row r="861" spans="1:14" ht="14.4" customHeight="1" x14ac:dyDescent="0.3">
      <c r="A861" s="661" t="s">
        <v>563</v>
      </c>
      <c r="B861" s="662" t="s">
        <v>564</v>
      </c>
      <c r="C861" s="663" t="s">
        <v>580</v>
      </c>
      <c r="D861" s="664" t="s">
        <v>2676</v>
      </c>
      <c r="E861" s="663" t="s">
        <v>1127</v>
      </c>
      <c r="F861" s="664" t="s">
        <v>2679</v>
      </c>
      <c r="G861" s="663" t="s">
        <v>1017</v>
      </c>
      <c r="H861" s="663" t="s">
        <v>2528</v>
      </c>
      <c r="I861" s="663" t="s">
        <v>2529</v>
      </c>
      <c r="J861" s="663" t="s">
        <v>2530</v>
      </c>
      <c r="K861" s="663" t="s">
        <v>2531</v>
      </c>
      <c r="L861" s="665">
        <v>41.271249999999995</v>
      </c>
      <c r="M861" s="665">
        <v>16</v>
      </c>
      <c r="N861" s="666">
        <v>660.33999999999992</v>
      </c>
    </row>
    <row r="862" spans="1:14" ht="14.4" customHeight="1" x14ac:dyDescent="0.3">
      <c r="A862" s="661" t="s">
        <v>563</v>
      </c>
      <c r="B862" s="662" t="s">
        <v>564</v>
      </c>
      <c r="C862" s="663" t="s">
        <v>580</v>
      </c>
      <c r="D862" s="664" t="s">
        <v>2676</v>
      </c>
      <c r="E862" s="663" t="s">
        <v>1127</v>
      </c>
      <c r="F862" s="664" t="s">
        <v>2679</v>
      </c>
      <c r="G862" s="663" t="s">
        <v>1017</v>
      </c>
      <c r="H862" s="663" t="s">
        <v>1206</v>
      </c>
      <c r="I862" s="663" t="s">
        <v>1206</v>
      </c>
      <c r="J862" s="663" t="s">
        <v>1207</v>
      </c>
      <c r="K862" s="663" t="s">
        <v>1208</v>
      </c>
      <c r="L862" s="665">
        <v>658.25918980267966</v>
      </c>
      <c r="M862" s="665">
        <v>4</v>
      </c>
      <c r="N862" s="666">
        <v>2633.0367592107186</v>
      </c>
    </row>
    <row r="863" spans="1:14" ht="14.4" customHeight="1" x14ac:dyDescent="0.3">
      <c r="A863" s="661" t="s">
        <v>563</v>
      </c>
      <c r="B863" s="662" t="s">
        <v>564</v>
      </c>
      <c r="C863" s="663" t="s">
        <v>580</v>
      </c>
      <c r="D863" s="664" t="s">
        <v>2676</v>
      </c>
      <c r="E863" s="663" t="s">
        <v>1127</v>
      </c>
      <c r="F863" s="664" t="s">
        <v>2679</v>
      </c>
      <c r="G863" s="663" t="s">
        <v>1017</v>
      </c>
      <c r="H863" s="663" t="s">
        <v>1209</v>
      </c>
      <c r="I863" s="663" t="s">
        <v>1210</v>
      </c>
      <c r="J863" s="663" t="s">
        <v>1211</v>
      </c>
      <c r="K863" s="663" t="s">
        <v>1212</v>
      </c>
      <c r="L863" s="665">
        <v>28.889742268203136</v>
      </c>
      <c r="M863" s="665">
        <v>128</v>
      </c>
      <c r="N863" s="666">
        <v>3697.8870103300014</v>
      </c>
    </row>
    <row r="864" spans="1:14" ht="14.4" customHeight="1" x14ac:dyDescent="0.3">
      <c r="A864" s="661" t="s">
        <v>563</v>
      </c>
      <c r="B864" s="662" t="s">
        <v>564</v>
      </c>
      <c r="C864" s="663" t="s">
        <v>580</v>
      </c>
      <c r="D864" s="664" t="s">
        <v>2676</v>
      </c>
      <c r="E864" s="663" t="s">
        <v>1127</v>
      </c>
      <c r="F864" s="664" t="s">
        <v>2679</v>
      </c>
      <c r="G864" s="663" t="s">
        <v>1017</v>
      </c>
      <c r="H864" s="663" t="s">
        <v>2532</v>
      </c>
      <c r="I864" s="663" t="s">
        <v>2533</v>
      </c>
      <c r="J864" s="663" t="s">
        <v>2534</v>
      </c>
      <c r="K864" s="663" t="s">
        <v>2535</v>
      </c>
      <c r="L864" s="665">
        <v>77.26183779892979</v>
      </c>
      <c r="M864" s="665">
        <v>17</v>
      </c>
      <c r="N864" s="666">
        <v>1313.4512425818064</v>
      </c>
    </row>
    <row r="865" spans="1:14" ht="14.4" customHeight="1" x14ac:dyDescent="0.3">
      <c r="A865" s="661" t="s">
        <v>563</v>
      </c>
      <c r="B865" s="662" t="s">
        <v>564</v>
      </c>
      <c r="C865" s="663" t="s">
        <v>580</v>
      </c>
      <c r="D865" s="664" t="s">
        <v>2676</v>
      </c>
      <c r="E865" s="663" t="s">
        <v>1127</v>
      </c>
      <c r="F865" s="664" t="s">
        <v>2679</v>
      </c>
      <c r="G865" s="663" t="s">
        <v>1017</v>
      </c>
      <c r="H865" s="663" t="s">
        <v>2536</v>
      </c>
      <c r="I865" s="663" t="s">
        <v>2537</v>
      </c>
      <c r="J865" s="663" t="s">
        <v>2538</v>
      </c>
      <c r="K865" s="663" t="s">
        <v>2539</v>
      </c>
      <c r="L865" s="665">
        <v>61.162710559754828</v>
      </c>
      <c r="M865" s="665">
        <v>12</v>
      </c>
      <c r="N865" s="666">
        <v>733.95252671705794</v>
      </c>
    </row>
    <row r="866" spans="1:14" ht="14.4" customHeight="1" x14ac:dyDescent="0.3">
      <c r="A866" s="661" t="s">
        <v>563</v>
      </c>
      <c r="B866" s="662" t="s">
        <v>564</v>
      </c>
      <c r="C866" s="663" t="s">
        <v>580</v>
      </c>
      <c r="D866" s="664" t="s">
        <v>2676</v>
      </c>
      <c r="E866" s="663" t="s">
        <v>1127</v>
      </c>
      <c r="F866" s="664" t="s">
        <v>2679</v>
      </c>
      <c r="G866" s="663" t="s">
        <v>1017</v>
      </c>
      <c r="H866" s="663" t="s">
        <v>1213</v>
      </c>
      <c r="I866" s="663" t="s">
        <v>1213</v>
      </c>
      <c r="J866" s="663" t="s">
        <v>1214</v>
      </c>
      <c r="K866" s="663" t="s">
        <v>1215</v>
      </c>
      <c r="L866" s="665">
        <v>374</v>
      </c>
      <c r="M866" s="665">
        <v>2</v>
      </c>
      <c r="N866" s="666">
        <v>748</v>
      </c>
    </row>
    <row r="867" spans="1:14" ht="14.4" customHeight="1" x14ac:dyDescent="0.3">
      <c r="A867" s="661" t="s">
        <v>563</v>
      </c>
      <c r="B867" s="662" t="s">
        <v>564</v>
      </c>
      <c r="C867" s="663" t="s">
        <v>580</v>
      </c>
      <c r="D867" s="664" t="s">
        <v>2676</v>
      </c>
      <c r="E867" s="663" t="s">
        <v>1127</v>
      </c>
      <c r="F867" s="664" t="s">
        <v>2679</v>
      </c>
      <c r="G867" s="663" t="s">
        <v>1017</v>
      </c>
      <c r="H867" s="663" t="s">
        <v>2540</v>
      </c>
      <c r="I867" s="663" t="s">
        <v>2541</v>
      </c>
      <c r="J867" s="663" t="s">
        <v>2542</v>
      </c>
      <c r="K867" s="663" t="s">
        <v>2543</v>
      </c>
      <c r="L867" s="665">
        <v>772.07999999999993</v>
      </c>
      <c r="M867" s="665">
        <v>5</v>
      </c>
      <c r="N867" s="666">
        <v>3860.3999999999996</v>
      </c>
    </row>
    <row r="868" spans="1:14" ht="14.4" customHeight="1" x14ac:dyDescent="0.3">
      <c r="A868" s="661" t="s">
        <v>563</v>
      </c>
      <c r="B868" s="662" t="s">
        <v>564</v>
      </c>
      <c r="C868" s="663" t="s">
        <v>580</v>
      </c>
      <c r="D868" s="664" t="s">
        <v>2676</v>
      </c>
      <c r="E868" s="663" t="s">
        <v>1127</v>
      </c>
      <c r="F868" s="664" t="s">
        <v>2679</v>
      </c>
      <c r="G868" s="663" t="s">
        <v>1017</v>
      </c>
      <c r="H868" s="663" t="s">
        <v>1216</v>
      </c>
      <c r="I868" s="663" t="s">
        <v>1216</v>
      </c>
      <c r="J868" s="663" t="s">
        <v>1217</v>
      </c>
      <c r="K868" s="663" t="s">
        <v>1218</v>
      </c>
      <c r="L868" s="665">
        <v>462</v>
      </c>
      <c r="M868" s="665">
        <v>24.3</v>
      </c>
      <c r="N868" s="666">
        <v>11226.6</v>
      </c>
    </row>
    <row r="869" spans="1:14" ht="14.4" customHeight="1" x14ac:dyDescent="0.3">
      <c r="A869" s="661" t="s">
        <v>563</v>
      </c>
      <c r="B869" s="662" t="s">
        <v>564</v>
      </c>
      <c r="C869" s="663" t="s">
        <v>580</v>
      </c>
      <c r="D869" s="664" t="s">
        <v>2676</v>
      </c>
      <c r="E869" s="663" t="s">
        <v>1127</v>
      </c>
      <c r="F869" s="664" t="s">
        <v>2679</v>
      </c>
      <c r="G869" s="663" t="s">
        <v>1017</v>
      </c>
      <c r="H869" s="663" t="s">
        <v>1219</v>
      </c>
      <c r="I869" s="663" t="s">
        <v>1219</v>
      </c>
      <c r="J869" s="663" t="s">
        <v>1220</v>
      </c>
      <c r="K869" s="663" t="s">
        <v>1221</v>
      </c>
      <c r="L869" s="665">
        <v>29.802468184332405</v>
      </c>
      <c r="M869" s="665">
        <v>580</v>
      </c>
      <c r="N869" s="666">
        <v>17285.431546912794</v>
      </c>
    </row>
    <row r="870" spans="1:14" ht="14.4" customHeight="1" x14ac:dyDescent="0.3">
      <c r="A870" s="661" t="s">
        <v>563</v>
      </c>
      <c r="B870" s="662" t="s">
        <v>564</v>
      </c>
      <c r="C870" s="663" t="s">
        <v>580</v>
      </c>
      <c r="D870" s="664" t="s">
        <v>2676</v>
      </c>
      <c r="E870" s="663" t="s">
        <v>1127</v>
      </c>
      <c r="F870" s="664" t="s">
        <v>2679</v>
      </c>
      <c r="G870" s="663" t="s">
        <v>1017</v>
      </c>
      <c r="H870" s="663" t="s">
        <v>2544</v>
      </c>
      <c r="I870" s="663" t="s">
        <v>2544</v>
      </c>
      <c r="J870" s="663" t="s">
        <v>2545</v>
      </c>
      <c r="K870" s="663" t="s">
        <v>2546</v>
      </c>
      <c r="L870" s="665">
        <v>176.68813318974779</v>
      </c>
      <c r="M870" s="665">
        <v>70</v>
      </c>
      <c r="N870" s="666">
        <v>12368.169323282345</v>
      </c>
    </row>
    <row r="871" spans="1:14" ht="14.4" customHeight="1" x14ac:dyDescent="0.3">
      <c r="A871" s="661" t="s">
        <v>563</v>
      </c>
      <c r="B871" s="662" t="s">
        <v>564</v>
      </c>
      <c r="C871" s="663" t="s">
        <v>580</v>
      </c>
      <c r="D871" s="664" t="s">
        <v>2676</v>
      </c>
      <c r="E871" s="663" t="s">
        <v>1127</v>
      </c>
      <c r="F871" s="664" t="s">
        <v>2679</v>
      </c>
      <c r="G871" s="663" t="s">
        <v>1017</v>
      </c>
      <c r="H871" s="663" t="s">
        <v>1222</v>
      </c>
      <c r="I871" s="663" t="s">
        <v>1222</v>
      </c>
      <c r="J871" s="663" t="s">
        <v>1223</v>
      </c>
      <c r="K871" s="663" t="s">
        <v>1224</v>
      </c>
      <c r="L871" s="665">
        <v>252.33367408574739</v>
      </c>
      <c r="M871" s="665">
        <v>54.099999999999937</v>
      </c>
      <c r="N871" s="666">
        <v>13651.251768038917</v>
      </c>
    </row>
    <row r="872" spans="1:14" ht="14.4" customHeight="1" x14ac:dyDescent="0.3">
      <c r="A872" s="661" t="s">
        <v>563</v>
      </c>
      <c r="B872" s="662" t="s">
        <v>564</v>
      </c>
      <c r="C872" s="663" t="s">
        <v>580</v>
      </c>
      <c r="D872" s="664" t="s">
        <v>2676</v>
      </c>
      <c r="E872" s="663" t="s">
        <v>1127</v>
      </c>
      <c r="F872" s="664" t="s">
        <v>2679</v>
      </c>
      <c r="G872" s="663" t="s">
        <v>1017</v>
      </c>
      <c r="H872" s="663" t="s">
        <v>1225</v>
      </c>
      <c r="I872" s="663" t="s">
        <v>1225</v>
      </c>
      <c r="J872" s="663" t="s">
        <v>1226</v>
      </c>
      <c r="K872" s="663" t="s">
        <v>1227</v>
      </c>
      <c r="L872" s="665">
        <v>295.8383468002022</v>
      </c>
      <c r="M872" s="665">
        <v>10</v>
      </c>
      <c r="N872" s="666">
        <v>2958.3834680020218</v>
      </c>
    </row>
    <row r="873" spans="1:14" ht="14.4" customHeight="1" x14ac:dyDescent="0.3">
      <c r="A873" s="661" t="s">
        <v>563</v>
      </c>
      <c r="B873" s="662" t="s">
        <v>564</v>
      </c>
      <c r="C873" s="663" t="s">
        <v>580</v>
      </c>
      <c r="D873" s="664" t="s">
        <v>2676</v>
      </c>
      <c r="E873" s="663" t="s">
        <v>1127</v>
      </c>
      <c r="F873" s="664" t="s">
        <v>2679</v>
      </c>
      <c r="G873" s="663" t="s">
        <v>1017</v>
      </c>
      <c r="H873" s="663" t="s">
        <v>1788</v>
      </c>
      <c r="I873" s="663" t="s">
        <v>1788</v>
      </c>
      <c r="J873" s="663" t="s">
        <v>1789</v>
      </c>
      <c r="K873" s="663" t="s">
        <v>1790</v>
      </c>
      <c r="L873" s="665">
        <v>55.189999999999984</v>
      </c>
      <c r="M873" s="665">
        <v>53</v>
      </c>
      <c r="N873" s="666">
        <v>2925.0699999999993</v>
      </c>
    </row>
    <row r="874" spans="1:14" ht="14.4" customHeight="1" x14ac:dyDescent="0.3">
      <c r="A874" s="661" t="s">
        <v>563</v>
      </c>
      <c r="B874" s="662" t="s">
        <v>564</v>
      </c>
      <c r="C874" s="663" t="s">
        <v>580</v>
      </c>
      <c r="D874" s="664" t="s">
        <v>2676</v>
      </c>
      <c r="E874" s="663" t="s">
        <v>1127</v>
      </c>
      <c r="F874" s="664" t="s">
        <v>2679</v>
      </c>
      <c r="G874" s="663" t="s">
        <v>1017</v>
      </c>
      <c r="H874" s="663" t="s">
        <v>1228</v>
      </c>
      <c r="I874" s="663" t="s">
        <v>1229</v>
      </c>
      <c r="J874" s="663" t="s">
        <v>1230</v>
      </c>
      <c r="K874" s="663" t="s">
        <v>1231</v>
      </c>
      <c r="L874" s="665">
        <v>788.42704923321821</v>
      </c>
      <c r="M874" s="665">
        <v>10.600000000000001</v>
      </c>
      <c r="N874" s="666">
        <v>8357.3267218721139</v>
      </c>
    </row>
    <row r="875" spans="1:14" ht="14.4" customHeight="1" x14ac:dyDescent="0.3">
      <c r="A875" s="661" t="s">
        <v>563</v>
      </c>
      <c r="B875" s="662" t="s">
        <v>564</v>
      </c>
      <c r="C875" s="663" t="s">
        <v>580</v>
      </c>
      <c r="D875" s="664" t="s">
        <v>2676</v>
      </c>
      <c r="E875" s="663" t="s">
        <v>1235</v>
      </c>
      <c r="F875" s="664" t="s">
        <v>2680</v>
      </c>
      <c r="G875" s="663"/>
      <c r="H875" s="663" t="s">
        <v>2547</v>
      </c>
      <c r="I875" s="663" t="s">
        <v>2548</v>
      </c>
      <c r="J875" s="663" t="s">
        <v>2549</v>
      </c>
      <c r="K875" s="663"/>
      <c r="L875" s="665">
        <v>30.219999999999992</v>
      </c>
      <c r="M875" s="665">
        <v>23</v>
      </c>
      <c r="N875" s="666">
        <v>695.05999999999983</v>
      </c>
    </row>
    <row r="876" spans="1:14" ht="14.4" customHeight="1" x14ac:dyDescent="0.3">
      <c r="A876" s="661" t="s">
        <v>563</v>
      </c>
      <c r="B876" s="662" t="s">
        <v>564</v>
      </c>
      <c r="C876" s="663" t="s">
        <v>580</v>
      </c>
      <c r="D876" s="664" t="s">
        <v>2676</v>
      </c>
      <c r="E876" s="663" t="s">
        <v>1235</v>
      </c>
      <c r="F876" s="664" t="s">
        <v>2680</v>
      </c>
      <c r="G876" s="663" t="s">
        <v>590</v>
      </c>
      <c r="H876" s="663" t="s">
        <v>2550</v>
      </c>
      <c r="I876" s="663" t="s">
        <v>2551</v>
      </c>
      <c r="J876" s="663" t="s">
        <v>2552</v>
      </c>
      <c r="K876" s="663" t="s">
        <v>2553</v>
      </c>
      <c r="L876" s="665">
        <v>103</v>
      </c>
      <c r="M876" s="665">
        <v>1</v>
      </c>
      <c r="N876" s="666">
        <v>103</v>
      </c>
    </row>
    <row r="877" spans="1:14" ht="14.4" customHeight="1" x14ac:dyDescent="0.3">
      <c r="A877" s="661" t="s">
        <v>563</v>
      </c>
      <c r="B877" s="662" t="s">
        <v>564</v>
      </c>
      <c r="C877" s="663" t="s">
        <v>580</v>
      </c>
      <c r="D877" s="664" t="s">
        <v>2676</v>
      </c>
      <c r="E877" s="663" t="s">
        <v>1235</v>
      </c>
      <c r="F877" s="664" t="s">
        <v>2680</v>
      </c>
      <c r="G877" s="663" t="s">
        <v>590</v>
      </c>
      <c r="H877" s="663" t="s">
        <v>2554</v>
      </c>
      <c r="I877" s="663" t="s">
        <v>2555</v>
      </c>
      <c r="J877" s="663" t="s">
        <v>2556</v>
      </c>
      <c r="K877" s="663" t="s">
        <v>2557</v>
      </c>
      <c r="L877" s="665">
        <v>104.23999999999998</v>
      </c>
      <c r="M877" s="665">
        <v>2</v>
      </c>
      <c r="N877" s="666">
        <v>208.47999999999996</v>
      </c>
    </row>
    <row r="878" spans="1:14" ht="14.4" customHeight="1" x14ac:dyDescent="0.3">
      <c r="A878" s="661" t="s">
        <v>563</v>
      </c>
      <c r="B878" s="662" t="s">
        <v>564</v>
      </c>
      <c r="C878" s="663" t="s">
        <v>580</v>
      </c>
      <c r="D878" s="664" t="s">
        <v>2676</v>
      </c>
      <c r="E878" s="663" t="s">
        <v>1235</v>
      </c>
      <c r="F878" s="664" t="s">
        <v>2680</v>
      </c>
      <c r="G878" s="663" t="s">
        <v>590</v>
      </c>
      <c r="H878" s="663" t="s">
        <v>2558</v>
      </c>
      <c r="I878" s="663" t="s">
        <v>2559</v>
      </c>
      <c r="J878" s="663" t="s">
        <v>2560</v>
      </c>
      <c r="K878" s="663" t="s">
        <v>2561</v>
      </c>
      <c r="L878" s="665">
        <v>101.50994051979191</v>
      </c>
      <c r="M878" s="665">
        <v>1</v>
      </c>
      <c r="N878" s="666">
        <v>101.50994051979191</v>
      </c>
    </row>
    <row r="879" spans="1:14" ht="14.4" customHeight="1" x14ac:dyDescent="0.3">
      <c r="A879" s="661" t="s">
        <v>563</v>
      </c>
      <c r="B879" s="662" t="s">
        <v>564</v>
      </c>
      <c r="C879" s="663" t="s">
        <v>580</v>
      </c>
      <c r="D879" s="664" t="s">
        <v>2676</v>
      </c>
      <c r="E879" s="663" t="s">
        <v>1235</v>
      </c>
      <c r="F879" s="664" t="s">
        <v>2680</v>
      </c>
      <c r="G879" s="663" t="s">
        <v>1017</v>
      </c>
      <c r="H879" s="663" t="s">
        <v>2562</v>
      </c>
      <c r="I879" s="663" t="s">
        <v>2562</v>
      </c>
      <c r="J879" s="663" t="s">
        <v>2563</v>
      </c>
      <c r="K879" s="663" t="s">
        <v>2564</v>
      </c>
      <c r="L879" s="665">
        <v>159.49999999999997</v>
      </c>
      <c r="M879" s="665">
        <v>13.7</v>
      </c>
      <c r="N879" s="666">
        <v>2185.1499999999996</v>
      </c>
    </row>
    <row r="880" spans="1:14" ht="14.4" customHeight="1" x14ac:dyDescent="0.3">
      <c r="A880" s="661" t="s">
        <v>563</v>
      </c>
      <c r="B880" s="662" t="s">
        <v>564</v>
      </c>
      <c r="C880" s="663" t="s">
        <v>580</v>
      </c>
      <c r="D880" s="664" t="s">
        <v>2676</v>
      </c>
      <c r="E880" s="663" t="s">
        <v>1235</v>
      </c>
      <c r="F880" s="664" t="s">
        <v>2680</v>
      </c>
      <c r="G880" s="663" t="s">
        <v>1017</v>
      </c>
      <c r="H880" s="663" t="s">
        <v>2565</v>
      </c>
      <c r="I880" s="663" t="s">
        <v>2565</v>
      </c>
      <c r="J880" s="663" t="s">
        <v>2563</v>
      </c>
      <c r="K880" s="663" t="s">
        <v>2566</v>
      </c>
      <c r="L880" s="665">
        <v>308</v>
      </c>
      <c r="M880" s="665">
        <v>2.8</v>
      </c>
      <c r="N880" s="666">
        <v>862.4</v>
      </c>
    </row>
    <row r="881" spans="1:14" ht="14.4" customHeight="1" x14ac:dyDescent="0.3">
      <c r="A881" s="661" t="s">
        <v>563</v>
      </c>
      <c r="B881" s="662" t="s">
        <v>564</v>
      </c>
      <c r="C881" s="663" t="s">
        <v>580</v>
      </c>
      <c r="D881" s="664" t="s">
        <v>2676</v>
      </c>
      <c r="E881" s="663" t="s">
        <v>1240</v>
      </c>
      <c r="F881" s="664" t="s">
        <v>2681</v>
      </c>
      <c r="G881" s="663"/>
      <c r="H881" s="663"/>
      <c r="I881" s="663" t="s">
        <v>1241</v>
      </c>
      <c r="J881" s="663" t="s">
        <v>1242</v>
      </c>
      <c r="K881" s="663"/>
      <c r="L881" s="665">
        <v>8384.32</v>
      </c>
      <c r="M881" s="665">
        <v>5</v>
      </c>
      <c r="N881" s="666">
        <v>41921.599999999999</v>
      </c>
    </row>
    <row r="882" spans="1:14" ht="14.4" customHeight="1" x14ac:dyDescent="0.3">
      <c r="A882" s="661" t="s">
        <v>563</v>
      </c>
      <c r="B882" s="662" t="s">
        <v>564</v>
      </c>
      <c r="C882" s="663" t="s">
        <v>580</v>
      </c>
      <c r="D882" s="664" t="s">
        <v>2676</v>
      </c>
      <c r="E882" s="663" t="s">
        <v>1240</v>
      </c>
      <c r="F882" s="664" t="s">
        <v>2681</v>
      </c>
      <c r="G882" s="663"/>
      <c r="H882" s="663"/>
      <c r="I882" s="663" t="s">
        <v>2567</v>
      </c>
      <c r="J882" s="663" t="s">
        <v>2568</v>
      </c>
      <c r="K882" s="663"/>
      <c r="L882" s="665">
        <v>4343.9802564102556</v>
      </c>
      <c r="M882" s="665">
        <v>39</v>
      </c>
      <c r="N882" s="666">
        <v>169415.22999999998</v>
      </c>
    </row>
    <row r="883" spans="1:14" ht="14.4" customHeight="1" x14ac:dyDescent="0.3">
      <c r="A883" s="661" t="s">
        <v>563</v>
      </c>
      <c r="B883" s="662" t="s">
        <v>564</v>
      </c>
      <c r="C883" s="663" t="s">
        <v>580</v>
      </c>
      <c r="D883" s="664" t="s">
        <v>2676</v>
      </c>
      <c r="E883" s="663" t="s">
        <v>1240</v>
      </c>
      <c r="F883" s="664" t="s">
        <v>2681</v>
      </c>
      <c r="G883" s="663"/>
      <c r="H883" s="663"/>
      <c r="I883" s="663" t="s">
        <v>2569</v>
      </c>
      <c r="J883" s="663" t="s">
        <v>2570</v>
      </c>
      <c r="K883" s="663"/>
      <c r="L883" s="665">
        <v>4305.3999999999996</v>
      </c>
      <c r="M883" s="665">
        <v>36</v>
      </c>
      <c r="N883" s="666">
        <v>154994.4</v>
      </c>
    </row>
    <row r="884" spans="1:14" ht="14.4" customHeight="1" x14ac:dyDescent="0.3">
      <c r="A884" s="661" t="s">
        <v>563</v>
      </c>
      <c r="B884" s="662" t="s">
        <v>564</v>
      </c>
      <c r="C884" s="663" t="s">
        <v>580</v>
      </c>
      <c r="D884" s="664" t="s">
        <v>2676</v>
      </c>
      <c r="E884" s="663" t="s">
        <v>2571</v>
      </c>
      <c r="F884" s="664" t="s">
        <v>2683</v>
      </c>
      <c r="G884" s="663" t="s">
        <v>590</v>
      </c>
      <c r="H884" s="663" t="s">
        <v>2572</v>
      </c>
      <c r="I884" s="663" t="s">
        <v>2573</v>
      </c>
      <c r="J884" s="663" t="s">
        <v>2574</v>
      </c>
      <c r="K884" s="663" t="s">
        <v>2575</v>
      </c>
      <c r="L884" s="665">
        <v>309.89000000000004</v>
      </c>
      <c r="M884" s="665">
        <v>10</v>
      </c>
      <c r="N884" s="666">
        <v>3098.9000000000005</v>
      </c>
    </row>
    <row r="885" spans="1:14" ht="14.4" customHeight="1" x14ac:dyDescent="0.3">
      <c r="A885" s="661" t="s">
        <v>563</v>
      </c>
      <c r="B885" s="662" t="s">
        <v>564</v>
      </c>
      <c r="C885" s="663" t="s">
        <v>580</v>
      </c>
      <c r="D885" s="664" t="s">
        <v>2676</v>
      </c>
      <c r="E885" s="663" t="s">
        <v>2571</v>
      </c>
      <c r="F885" s="664" t="s">
        <v>2683</v>
      </c>
      <c r="G885" s="663" t="s">
        <v>590</v>
      </c>
      <c r="H885" s="663" t="s">
        <v>2576</v>
      </c>
      <c r="I885" s="663" t="s">
        <v>2577</v>
      </c>
      <c r="J885" s="663" t="s">
        <v>2578</v>
      </c>
      <c r="K885" s="663" t="s">
        <v>2579</v>
      </c>
      <c r="L885" s="665">
        <v>2296.58</v>
      </c>
      <c r="M885" s="665">
        <v>3</v>
      </c>
      <c r="N885" s="666">
        <v>6889.74</v>
      </c>
    </row>
    <row r="886" spans="1:14" ht="14.4" customHeight="1" x14ac:dyDescent="0.3">
      <c r="A886" s="661" t="s">
        <v>563</v>
      </c>
      <c r="B886" s="662" t="s">
        <v>564</v>
      </c>
      <c r="C886" s="663" t="s">
        <v>580</v>
      </c>
      <c r="D886" s="664" t="s">
        <v>2676</v>
      </c>
      <c r="E886" s="663" t="s">
        <v>2571</v>
      </c>
      <c r="F886" s="664" t="s">
        <v>2683</v>
      </c>
      <c r="G886" s="663" t="s">
        <v>590</v>
      </c>
      <c r="H886" s="663" t="s">
        <v>2580</v>
      </c>
      <c r="I886" s="663" t="s">
        <v>2581</v>
      </c>
      <c r="J886" s="663" t="s">
        <v>2582</v>
      </c>
      <c r="K886" s="663" t="s">
        <v>2579</v>
      </c>
      <c r="L886" s="665">
        <v>2556.5299999999997</v>
      </c>
      <c r="M886" s="665">
        <v>2</v>
      </c>
      <c r="N886" s="666">
        <v>5113.0599999999995</v>
      </c>
    </row>
    <row r="887" spans="1:14" ht="14.4" customHeight="1" x14ac:dyDescent="0.3">
      <c r="A887" s="661" t="s">
        <v>563</v>
      </c>
      <c r="B887" s="662" t="s">
        <v>564</v>
      </c>
      <c r="C887" s="663" t="s">
        <v>580</v>
      </c>
      <c r="D887" s="664" t="s">
        <v>2676</v>
      </c>
      <c r="E887" s="663" t="s">
        <v>2571</v>
      </c>
      <c r="F887" s="664" t="s">
        <v>2683</v>
      </c>
      <c r="G887" s="663" t="s">
        <v>590</v>
      </c>
      <c r="H887" s="663" t="s">
        <v>2583</v>
      </c>
      <c r="I887" s="663" t="s">
        <v>2584</v>
      </c>
      <c r="J887" s="663" t="s">
        <v>2585</v>
      </c>
      <c r="K887" s="663" t="s">
        <v>2586</v>
      </c>
      <c r="L887" s="665">
        <v>3746.599999999999</v>
      </c>
      <c r="M887" s="665">
        <v>1</v>
      </c>
      <c r="N887" s="666">
        <v>3746.599999999999</v>
      </c>
    </row>
    <row r="888" spans="1:14" ht="14.4" customHeight="1" x14ac:dyDescent="0.3">
      <c r="A888" s="661" t="s">
        <v>563</v>
      </c>
      <c r="B888" s="662" t="s">
        <v>564</v>
      </c>
      <c r="C888" s="663" t="s">
        <v>580</v>
      </c>
      <c r="D888" s="664" t="s">
        <v>2676</v>
      </c>
      <c r="E888" s="663" t="s">
        <v>2571</v>
      </c>
      <c r="F888" s="664" t="s">
        <v>2683</v>
      </c>
      <c r="G888" s="663" t="s">
        <v>590</v>
      </c>
      <c r="H888" s="663" t="s">
        <v>2587</v>
      </c>
      <c r="I888" s="663" t="s">
        <v>2588</v>
      </c>
      <c r="J888" s="663" t="s">
        <v>2589</v>
      </c>
      <c r="K888" s="663" t="s">
        <v>2590</v>
      </c>
      <c r="L888" s="665">
        <v>2062.5</v>
      </c>
      <c r="M888" s="665">
        <v>1</v>
      </c>
      <c r="N888" s="666">
        <v>2062.5</v>
      </c>
    </row>
    <row r="889" spans="1:14" ht="14.4" customHeight="1" x14ac:dyDescent="0.3">
      <c r="A889" s="661" t="s">
        <v>563</v>
      </c>
      <c r="B889" s="662" t="s">
        <v>564</v>
      </c>
      <c r="C889" s="663" t="s">
        <v>580</v>
      </c>
      <c r="D889" s="664" t="s">
        <v>2676</v>
      </c>
      <c r="E889" s="663" t="s">
        <v>2571</v>
      </c>
      <c r="F889" s="664" t="s">
        <v>2683</v>
      </c>
      <c r="G889" s="663" t="s">
        <v>590</v>
      </c>
      <c r="H889" s="663" t="s">
        <v>2591</v>
      </c>
      <c r="I889" s="663" t="s">
        <v>2592</v>
      </c>
      <c r="J889" s="663" t="s">
        <v>2593</v>
      </c>
      <c r="K889" s="663" t="s">
        <v>2594</v>
      </c>
      <c r="L889" s="665">
        <v>4177.8</v>
      </c>
      <c r="M889" s="665">
        <v>4</v>
      </c>
      <c r="N889" s="666">
        <v>16711.2</v>
      </c>
    </row>
    <row r="890" spans="1:14" ht="14.4" customHeight="1" x14ac:dyDescent="0.3">
      <c r="A890" s="661" t="s">
        <v>563</v>
      </c>
      <c r="B890" s="662" t="s">
        <v>564</v>
      </c>
      <c r="C890" s="663" t="s">
        <v>580</v>
      </c>
      <c r="D890" s="664" t="s">
        <v>2676</v>
      </c>
      <c r="E890" s="663" t="s">
        <v>2571</v>
      </c>
      <c r="F890" s="664" t="s">
        <v>2683</v>
      </c>
      <c r="G890" s="663" t="s">
        <v>590</v>
      </c>
      <c r="H890" s="663" t="s">
        <v>2595</v>
      </c>
      <c r="I890" s="663" t="s">
        <v>2596</v>
      </c>
      <c r="J890" s="663" t="s">
        <v>2585</v>
      </c>
      <c r="K890" s="663" t="s">
        <v>2594</v>
      </c>
      <c r="L890" s="665">
        <v>3993</v>
      </c>
      <c r="M890" s="665">
        <v>7</v>
      </c>
      <c r="N890" s="666">
        <v>27951</v>
      </c>
    </row>
    <row r="891" spans="1:14" ht="14.4" customHeight="1" x14ac:dyDescent="0.3">
      <c r="A891" s="661" t="s">
        <v>563</v>
      </c>
      <c r="B891" s="662" t="s">
        <v>564</v>
      </c>
      <c r="C891" s="663" t="s">
        <v>580</v>
      </c>
      <c r="D891" s="664" t="s">
        <v>2676</v>
      </c>
      <c r="E891" s="663" t="s">
        <v>2571</v>
      </c>
      <c r="F891" s="664" t="s">
        <v>2683</v>
      </c>
      <c r="G891" s="663" t="s">
        <v>590</v>
      </c>
      <c r="H891" s="663" t="s">
        <v>2597</v>
      </c>
      <c r="I891" s="663" t="s">
        <v>2597</v>
      </c>
      <c r="J891" s="663" t="s">
        <v>2598</v>
      </c>
      <c r="K891" s="663" t="s">
        <v>2594</v>
      </c>
      <c r="L891" s="665">
        <v>5286.6</v>
      </c>
      <c r="M891" s="665">
        <v>3</v>
      </c>
      <c r="N891" s="666">
        <v>15859.800000000001</v>
      </c>
    </row>
    <row r="892" spans="1:14" ht="14.4" customHeight="1" x14ac:dyDescent="0.3">
      <c r="A892" s="661" t="s">
        <v>563</v>
      </c>
      <c r="B892" s="662" t="s">
        <v>564</v>
      </c>
      <c r="C892" s="663" t="s">
        <v>580</v>
      </c>
      <c r="D892" s="664" t="s">
        <v>2676</v>
      </c>
      <c r="E892" s="663" t="s">
        <v>2571</v>
      </c>
      <c r="F892" s="664" t="s">
        <v>2683</v>
      </c>
      <c r="G892" s="663" t="s">
        <v>590</v>
      </c>
      <c r="H892" s="663" t="s">
        <v>2599</v>
      </c>
      <c r="I892" s="663" t="s">
        <v>2600</v>
      </c>
      <c r="J892" s="663" t="s">
        <v>2598</v>
      </c>
      <c r="K892" s="663" t="s">
        <v>2601</v>
      </c>
      <c r="L892" s="665">
        <v>2531.4833333333331</v>
      </c>
      <c r="M892" s="665">
        <v>3</v>
      </c>
      <c r="N892" s="666">
        <v>7594.45</v>
      </c>
    </row>
    <row r="893" spans="1:14" ht="14.4" customHeight="1" x14ac:dyDescent="0.3">
      <c r="A893" s="661" t="s">
        <v>563</v>
      </c>
      <c r="B893" s="662" t="s">
        <v>564</v>
      </c>
      <c r="C893" s="663" t="s">
        <v>580</v>
      </c>
      <c r="D893" s="664" t="s">
        <v>2676</v>
      </c>
      <c r="E893" s="663" t="s">
        <v>2571</v>
      </c>
      <c r="F893" s="664" t="s">
        <v>2683</v>
      </c>
      <c r="G893" s="663" t="s">
        <v>590</v>
      </c>
      <c r="H893" s="663" t="s">
        <v>2602</v>
      </c>
      <c r="I893" s="663" t="s">
        <v>2603</v>
      </c>
      <c r="J893" s="663" t="s">
        <v>2578</v>
      </c>
      <c r="K893" s="663" t="s">
        <v>2604</v>
      </c>
      <c r="L893" s="665">
        <v>1224.52</v>
      </c>
      <c r="M893" s="665">
        <v>6</v>
      </c>
      <c r="N893" s="666">
        <v>7347.12</v>
      </c>
    </row>
    <row r="894" spans="1:14" ht="14.4" customHeight="1" x14ac:dyDescent="0.3">
      <c r="A894" s="661" t="s">
        <v>563</v>
      </c>
      <c r="B894" s="662" t="s">
        <v>564</v>
      </c>
      <c r="C894" s="663" t="s">
        <v>580</v>
      </c>
      <c r="D894" s="664" t="s">
        <v>2676</v>
      </c>
      <c r="E894" s="663" t="s">
        <v>2571</v>
      </c>
      <c r="F894" s="664" t="s">
        <v>2683</v>
      </c>
      <c r="G894" s="663" t="s">
        <v>590</v>
      </c>
      <c r="H894" s="663" t="s">
        <v>2605</v>
      </c>
      <c r="I894" s="663" t="s">
        <v>2606</v>
      </c>
      <c r="J894" s="663" t="s">
        <v>2607</v>
      </c>
      <c r="K894" s="663" t="s">
        <v>2594</v>
      </c>
      <c r="L894" s="665">
        <v>4485.8</v>
      </c>
      <c r="M894" s="665">
        <v>8</v>
      </c>
      <c r="N894" s="666">
        <v>35886.400000000001</v>
      </c>
    </row>
    <row r="895" spans="1:14" ht="14.4" customHeight="1" x14ac:dyDescent="0.3">
      <c r="A895" s="661" t="s">
        <v>563</v>
      </c>
      <c r="B895" s="662" t="s">
        <v>564</v>
      </c>
      <c r="C895" s="663" t="s">
        <v>583</v>
      </c>
      <c r="D895" s="664" t="s">
        <v>2677</v>
      </c>
      <c r="E895" s="663" t="s">
        <v>586</v>
      </c>
      <c r="F895" s="664" t="s">
        <v>2678</v>
      </c>
      <c r="G895" s="663" t="s">
        <v>590</v>
      </c>
      <c r="H895" s="663" t="s">
        <v>591</v>
      </c>
      <c r="I895" s="663" t="s">
        <v>591</v>
      </c>
      <c r="J895" s="663" t="s">
        <v>592</v>
      </c>
      <c r="K895" s="663" t="s">
        <v>593</v>
      </c>
      <c r="L895" s="665">
        <v>171.59999999999997</v>
      </c>
      <c r="M895" s="665">
        <v>15</v>
      </c>
      <c r="N895" s="666">
        <v>2573.9999999999995</v>
      </c>
    </row>
    <row r="896" spans="1:14" ht="14.4" customHeight="1" x14ac:dyDescent="0.3">
      <c r="A896" s="661" t="s">
        <v>563</v>
      </c>
      <c r="B896" s="662" t="s">
        <v>564</v>
      </c>
      <c r="C896" s="663" t="s">
        <v>583</v>
      </c>
      <c r="D896" s="664" t="s">
        <v>2677</v>
      </c>
      <c r="E896" s="663" t="s">
        <v>586</v>
      </c>
      <c r="F896" s="664" t="s">
        <v>2678</v>
      </c>
      <c r="G896" s="663" t="s">
        <v>590</v>
      </c>
      <c r="H896" s="663" t="s">
        <v>601</v>
      </c>
      <c r="I896" s="663" t="s">
        <v>602</v>
      </c>
      <c r="J896" s="663" t="s">
        <v>603</v>
      </c>
      <c r="K896" s="663" t="s">
        <v>604</v>
      </c>
      <c r="L896" s="665">
        <v>87.184346877122849</v>
      </c>
      <c r="M896" s="665">
        <v>30</v>
      </c>
      <c r="N896" s="666">
        <v>2615.5304063136855</v>
      </c>
    </row>
    <row r="897" spans="1:14" ht="14.4" customHeight="1" x14ac:dyDescent="0.3">
      <c r="A897" s="661" t="s">
        <v>563</v>
      </c>
      <c r="B897" s="662" t="s">
        <v>564</v>
      </c>
      <c r="C897" s="663" t="s">
        <v>583</v>
      </c>
      <c r="D897" s="664" t="s">
        <v>2677</v>
      </c>
      <c r="E897" s="663" t="s">
        <v>586</v>
      </c>
      <c r="F897" s="664" t="s">
        <v>2678</v>
      </c>
      <c r="G897" s="663" t="s">
        <v>590</v>
      </c>
      <c r="H897" s="663" t="s">
        <v>609</v>
      </c>
      <c r="I897" s="663" t="s">
        <v>610</v>
      </c>
      <c r="J897" s="663" t="s">
        <v>611</v>
      </c>
      <c r="K897" s="663" t="s">
        <v>612</v>
      </c>
      <c r="L897" s="665">
        <v>167.38334229414659</v>
      </c>
      <c r="M897" s="665">
        <v>39</v>
      </c>
      <c r="N897" s="666">
        <v>6527.9503494717173</v>
      </c>
    </row>
    <row r="898" spans="1:14" ht="14.4" customHeight="1" x14ac:dyDescent="0.3">
      <c r="A898" s="661" t="s">
        <v>563</v>
      </c>
      <c r="B898" s="662" t="s">
        <v>564</v>
      </c>
      <c r="C898" s="663" t="s">
        <v>583</v>
      </c>
      <c r="D898" s="664" t="s">
        <v>2677</v>
      </c>
      <c r="E898" s="663" t="s">
        <v>586</v>
      </c>
      <c r="F898" s="664" t="s">
        <v>2678</v>
      </c>
      <c r="G898" s="663" t="s">
        <v>590</v>
      </c>
      <c r="H898" s="663" t="s">
        <v>621</v>
      </c>
      <c r="I898" s="663" t="s">
        <v>622</v>
      </c>
      <c r="J898" s="663" t="s">
        <v>623</v>
      </c>
      <c r="K898" s="663" t="s">
        <v>624</v>
      </c>
      <c r="L898" s="665">
        <v>43.53555674968478</v>
      </c>
      <c r="M898" s="665">
        <v>2</v>
      </c>
      <c r="N898" s="666">
        <v>87.071113499369559</v>
      </c>
    </row>
    <row r="899" spans="1:14" ht="14.4" customHeight="1" x14ac:dyDescent="0.3">
      <c r="A899" s="661" t="s">
        <v>563</v>
      </c>
      <c r="B899" s="662" t="s">
        <v>564</v>
      </c>
      <c r="C899" s="663" t="s">
        <v>583</v>
      </c>
      <c r="D899" s="664" t="s">
        <v>2677</v>
      </c>
      <c r="E899" s="663" t="s">
        <v>586</v>
      </c>
      <c r="F899" s="664" t="s">
        <v>2678</v>
      </c>
      <c r="G899" s="663" t="s">
        <v>590</v>
      </c>
      <c r="H899" s="663" t="s">
        <v>1925</v>
      </c>
      <c r="I899" s="663" t="s">
        <v>215</v>
      </c>
      <c r="J899" s="663" t="s">
        <v>1926</v>
      </c>
      <c r="K899" s="663"/>
      <c r="L899" s="665">
        <v>30.979991962328228</v>
      </c>
      <c r="M899" s="665">
        <v>6</v>
      </c>
      <c r="N899" s="666">
        <v>185.87995177396937</v>
      </c>
    </row>
    <row r="900" spans="1:14" ht="14.4" customHeight="1" x14ac:dyDescent="0.3">
      <c r="A900" s="661" t="s">
        <v>563</v>
      </c>
      <c r="B900" s="662" t="s">
        <v>564</v>
      </c>
      <c r="C900" s="663" t="s">
        <v>583</v>
      </c>
      <c r="D900" s="664" t="s">
        <v>2677</v>
      </c>
      <c r="E900" s="663" t="s">
        <v>586</v>
      </c>
      <c r="F900" s="664" t="s">
        <v>2678</v>
      </c>
      <c r="G900" s="663" t="s">
        <v>590</v>
      </c>
      <c r="H900" s="663" t="s">
        <v>1361</v>
      </c>
      <c r="I900" s="663" t="s">
        <v>215</v>
      </c>
      <c r="J900" s="663" t="s">
        <v>1362</v>
      </c>
      <c r="K900" s="663"/>
      <c r="L900" s="665">
        <v>36.56773776127887</v>
      </c>
      <c r="M900" s="665">
        <v>9</v>
      </c>
      <c r="N900" s="666">
        <v>329.10963985150983</v>
      </c>
    </row>
    <row r="901" spans="1:14" ht="14.4" customHeight="1" x14ac:dyDescent="0.3">
      <c r="A901" s="661" t="s">
        <v>563</v>
      </c>
      <c r="B901" s="662" t="s">
        <v>564</v>
      </c>
      <c r="C901" s="663" t="s">
        <v>583</v>
      </c>
      <c r="D901" s="664" t="s">
        <v>2677</v>
      </c>
      <c r="E901" s="663" t="s">
        <v>586</v>
      </c>
      <c r="F901" s="664" t="s">
        <v>2678</v>
      </c>
      <c r="G901" s="663" t="s">
        <v>590</v>
      </c>
      <c r="H901" s="663" t="s">
        <v>2608</v>
      </c>
      <c r="I901" s="663" t="s">
        <v>2609</v>
      </c>
      <c r="J901" s="663" t="s">
        <v>2610</v>
      </c>
      <c r="K901" s="663" t="s">
        <v>2611</v>
      </c>
      <c r="L901" s="665">
        <v>639.68999999999994</v>
      </c>
      <c r="M901" s="665">
        <v>1</v>
      </c>
      <c r="N901" s="666">
        <v>639.68999999999994</v>
      </c>
    </row>
    <row r="902" spans="1:14" ht="14.4" customHeight="1" x14ac:dyDescent="0.3">
      <c r="A902" s="661" t="s">
        <v>563</v>
      </c>
      <c r="B902" s="662" t="s">
        <v>564</v>
      </c>
      <c r="C902" s="663" t="s">
        <v>583</v>
      </c>
      <c r="D902" s="664" t="s">
        <v>2677</v>
      </c>
      <c r="E902" s="663" t="s">
        <v>586</v>
      </c>
      <c r="F902" s="664" t="s">
        <v>2678</v>
      </c>
      <c r="G902" s="663" t="s">
        <v>590</v>
      </c>
      <c r="H902" s="663" t="s">
        <v>760</v>
      </c>
      <c r="I902" s="663" t="s">
        <v>761</v>
      </c>
      <c r="J902" s="663" t="s">
        <v>762</v>
      </c>
      <c r="K902" s="663" t="s">
        <v>763</v>
      </c>
      <c r="L902" s="665">
        <v>99.327975856011378</v>
      </c>
      <c r="M902" s="665">
        <v>6</v>
      </c>
      <c r="N902" s="666">
        <v>595.96785513606824</v>
      </c>
    </row>
    <row r="903" spans="1:14" ht="14.4" customHeight="1" x14ac:dyDescent="0.3">
      <c r="A903" s="661" t="s">
        <v>563</v>
      </c>
      <c r="B903" s="662" t="s">
        <v>564</v>
      </c>
      <c r="C903" s="663" t="s">
        <v>583</v>
      </c>
      <c r="D903" s="664" t="s">
        <v>2677</v>
      </c>
      <c r="E903" s="663" t="s">
        <v>586</v>
      </c>
      <c r="F903" s="664" t="s">
        <v>2678</v>
      </c>
      <c r="G903" s="663" t="s">
        <v>590</v>
      </c>
      <c r="H903" s="663" t="s">
        <v>767</v>
      </c>
      <c r="I903" s="663" t="s">
        <v>768</v>
      </c>
      <c r="J903" s="663" t="s">
        <v>769</v>
      </c>
      <c r="K903" s="663" t="s">
        <v>770</v>
      </c>
      <c r="L903" s="665">
        <v>18.22</v>
      </c>
      <c r="M903" s="665">
        <v>2</v>
      </c>
      <c r="N903" s="666">
        <v>36.44</v>
      </c>
    </row>
    <row r="904" spans="1:14" ht="14.4" customHeight="1" x14ac:dyDescent="0.3">
      <c r="A904" s="661" t="s">
        <v>563</v>
      </c>
      <c r="B904" s="662" t="s">
        <v>564</v>
      </c>
      <c r="C904" s="663" t="s">
        <v>583</v>
      </c>
      <c r="D904" s="664" t="s">
        <v>2677</v>
      </c>
      <c r="E904" s="663" t="s">
        <v>586</v>
      </c>
      <c r="F904" s="664" t="s">
        <v>2678</v>
      </c>
      <c r="G904" s="663" t="s">
        <v>590</v>
      </c>
      <c r="H904" s="663" t="s">
        <v>2612</v>
      </c>
      <c r="I904" s="663" t="s">
        <v>215</v>
      </c>
      <c r="J904" s="663" t="s">
        <v>2613</v>
      </c>
      <c r="K904" s="663" t="s">
        <v>2614</v>
      </c>
      <c r="L904" s="665">
        <v>174.69027456872061</v>
      </c>
      <c r="M904" s="665">
        <v>62</v>
      </c>
      <c r="N904" s="666">
        <v>10830.797023260679</v>
      </c>
    </row>
    <row r="905" spans="1:14" ht="14.4" customHeight="1" x14ac:dyDescent="0.3">
      <c r="A905" s="661" t="s">
        <v>563</v>
      </c>
      <c r="B905" s="662" t="s">
        <v>564</v>
      </c>
      <c r="C905" s="663" t="s">
        <v>583</v>
      </c>
      <c r="D905" s="664" t="s">
        <v>2677</v>
      </c>
      <c r="E905" s="663" t="s">
        <v>586</v>
      </c>
      <c r="F905" s="664" t="s">
        <v>2678</v>
      </c>
      <c r="G905" s="663" t="s">
        <v>590</v>
      </c>
      <c r="H905" s="663" t="s">
        <v>2615</v>
      </c>
      <c r="I905" s="663" t="s">
        <v>215</v>
      </c>
      <c r="J905" s="663" t="s">
        <v>2616</v>
      </c>
      <c r="K905" s="663"/>
      <c r="L905" s="665">
        <v>37.434282647584809</v>
      </c>
      <c r="M905" s="665">
        <v>2</v>
      </c>
      <c r="N905" s="666">
        <v>74.868565295169617</v>
      </c>
    </row>
    <row r="906" spans="1:14" ht="14.4" customHeight="1" x14ac:dyDescent="0.3">
      <c r="A906" s="661" t="s">
        <v>563</v>
      </c>
      <c r="B906" s="662" t="s">
        <v>564</v>
      </c>
      <c r="C906" s="663" t="s">
        <v>583</v>
      </c>
      <c r="D906" s="664" t="s">
        <v>2677</v>
      </c>
      <c r="E906" s="663" t="s">
        <v>586</v>
      </c>
      <c r="F906" s="664" t="s">
        <v>2678</v>
      </c>
      <c r="G906" s="663" t="s">
        <v>590</v>
      </c>
      <c r="H906" s="663" t="s">
        <v>2617</v>
      </c>
      <c r="I906" s="663" t="s">
        <v>2618</v>
      </c>
      <c r="J906" s="663" t="s">
        <v>2619</v>
      </c>
      <c r="K906" s="663" t="s">
        <v>2010</v>
      </c>
      <c r="L906" s="665">
        <v>152.16000000000003</v>
      </c>
      <c r="M906" s="665">
        <v>2</v>
      </c>
      <c r="N906" s="666">
        <v>304.32000000000005</v>
      </c>
    </row>
    <row r="907" spans="1:14" ht="14.4" customHeight="1" x14ac:dyDescent="0.3">
      <c r="A907" s="661" t="s">
        <v>563</v>
      </c>
      <c r="B907" s="662" t="s">
        <v>564</v>
      </c>
      <c r="C907" s="663" t="s">
        <v>583</v>
      </c>
      <c r="D907" s="664" t="s">
        <v>2677</v>
      </c>
      <c r="E907" s="663" t="s">
        <v>586</v>
      </c>
      <c r="F907" s="664" t="s">
        <v>2678</v>
      </c>
      <c r="G907" s="663" t="s">
        <v>590</v>
      </c>
      <c r="H907" s="663" t="s">
        <v>2058</v>
      </c>
      <c r="I907" s="663" t="s">
        <v>215</v>
      </c>
      <c r="J907" s="663" t="s">
        <v>2059</v>
      </c>
      <c r="K907" s="663"/>
      <c r="L907" s="665">
        <v>29.519946290977561</v>
      </c>
      <c r="M907" s="665">
        <v>2</v>
      </c>
      <c r="N907" s="666">
        <v>59.039892581955122</v>
      </c>
    </row>
    <row r="908" spans="1:14" ht="14.4" customHeight="1" x14ac:dyDescent="0.3">
      <c r="A908" s="661" t="s">
        <v>563</v>
      </c>
      <c r="B908" s="662" t="s">
        <v>564</v>
      </c>
      <c r="C908" s="663" t="s">
        <v>583</v>
      </c>
      <c r="D908" s="664" t="s">
        <v>2677</v>
      </c>
      <c r="E908" s="663" t="s">
        <v>586</v>
      </c>
      <c r="F908" s="664" t="s">
        <v>2678</v>
      </c>
      <c r="G908" s="663" t="s">
        <v>590</v>
      </c>
      <c r="H908" s="663" t="s">
        <v>2620</v>
      </c>
      <c r="I908" s="663" t="s">
        <v>2621</v>
      </c>
      <c r="J908" s="663" t="s">
        <v>2622</v>
      </c>
      <c r="K908" s="663" t="s">
        <v>2623</v>
      </c>
      <c r="L908" s="665">
        <v>0</v>
      </c>
      <c r="M908" s="665">
        <v>0</v>
      </c>
      <c r="N908" s="666">
        <v>0</v>
      </c>
    </row>
    <row r="909" spans="1:14" ht="14.4" customHeight="1" x14ac:dyDescent="0.3">
      <c r="A909" s="661" t="s">
        <v>563</v>
      </c>
      <c r="B909" s="662" t="s">
        <v>564</v>
      </c>
      <c r="C909" s="663" t="s">
        <v>583</v>
      </c>
      <c r="D909" s="664" t="s">
        <v>2677</v>
      </c>
      <c r="E909" s="663" t="s">
        <v>586</v>
      </c>
      <c r="F909" s="664" t="s">
        <v>2678</v>
      </c>
      <c r="G909" s="663" t="s">
        <v>590</v>
      </c>
      <c r="H909" s="663" t="s">
        <v>2624</v>
      </c>
      <c r="I909" s="663" t="s">
        <v>215</v>
      </c>
      <c r="J909" s="663" t="s">
        <v>2625</v>
      </c>
      <c r="K909" s="663"/>
      <c r="L909" s="665">
        <v>206.78433906490631</v>
      </c>
      <c r="M909" s="665">
        <v>1</v>
      </c>
      <c r="N909" s="666">
        <v>206.78433906490631</v>
      </c>
    </row>
    <row r="910" spans="1:14" ht="14.4" customHeight="1" x14ac:dyDescent="0.3">
      <c r="A910" s="661" t="s">
        <v>563</v>
      </c>
      <c r="B910" s="662" t="s">
        <v>564</v>
      </c>
      <c r="C910" s="663" t="s">
        <v>583</v>
      </c>
      <c r="D910" s="664" t="s">
        <v>2677</v>
      </c>
      <c r="E910" s="663" t="s">
        <v>586</v>
      </c>
      <c r="F910" s="664" t="s">
        <v>2678</v>
      </c>
      <c r="G910" s="663" t="s">
        <v>590</v>
      </c>
      <c r="H910" s="663" t="s">
        <v>2626</v>
      </c>
      <c r="I910" s="663" t="s">
        <v>2627</v>
      </c>
      <c r="J910" s="663" t="s">
        <v>2628</v>
      </c>
      <c r="K910" s="663" t="s">
        <v>916</v>
      </c>
      <c r="L910" s="665">
        <v>37.293039688781811</v>
      </c>
      <c r="M910" s="665">
        <v>236</v>
      </c>
      <c r="N910" s="666">
        <v>8801.1573665525066</v>
      </c>
    </row>
    <row r="911" spans="1:14" ht="14.4" customHeight="1" x14ac:dyDescent="0.3">
      <c r="A911" s="661" t="s">
        <v>563</v>
      </c>
      <c r="B911" s="662" t="s">
        <v>564</v>
      </c>
      <c r="C911" s="663" t="s">
        <v>583</v>
      </c>
      <c r="D911" s="664" t="s">
        <v>2677</v>
      </c>
      <c r="E911" s="663" t="s">
        <v>586</v>
      </c>
      <c r="F911" s="664" t="s">
        <v>2678</v>
      </c>
      <c r="G911" s="663" t="s">
        <v>590</v>
      </c>
      <c r="H911" s="663" t="s">
        <v>2629</v>
      </c>
      <c r="I911" s="663" t="s">
        <v>215</v>
      </c>
      <c r="J911" s="663" t="s">
        <v>2630</v>
      </c>
      <c r="K911" s="663" t="s">
        <v>2631</v>
      </c>
      <c r="L911" s="665">
        <v>79.619299969522103</v>
      </c>
      <c r="M911" s="665">
        <v>9</v>
      </c>
      <c r="N911" s="666">
        <v>716.57369972569893</v>
      </c>
    </row>
    <row r="912" spans="1:14" ht="14.4" customHeight="1" x14ac:dyDescent="0.3">
      <c r="A912" s="661" t="s">
        <v>563</v>
      </c>
      <c r="B912" s="662" t="s">
        <v>564</v>
      </c>
      <c r="C912" s="663" t="s">
        <v>583</v>
      </c>
      <c r="D912" s="664" t="s">
        <v>2677</v>
      </c>
      <c r="E912" s="663" t="s">
        <v>586</v>
      </c>
      <c r="F912" s="664" t="s">
        <v>2678</v>
      </c>
      <c r="G912" s="663" t="s">
        <v>590</v>
      </c>
      <c r="H912" s="663" t="s">
        <v>2632</v>
      </c>
      <c r="I912" s="663" t="s">
        <v>2633</v>
      </c>
      <c r="J912" s="663" t="s">
        <v>2622</v>
      </c>
      <c r="K912" s="663" t="s">
        <v>659</v>
      </c>
      <c r="L912" s="665">
        <v>201.81792410016212</v>
      </c>
      <c r="M912" s="665">
        <v>159</v>
      </c>
      <c r="N912" s="666">
        <v>32089.049931925776</v>
      </c>
    </row>
    <row r="913" spans="1:14" ht="14.4" customHeight="1" x14ac:dyDescent="0.3">
      <c r="A913" s="661" t="s">
        <v>563</v>
      </c>
      <c r="B913" s="662" t="s">
        <v>564</v>
      </c>
      <c r="C913" s="663" t="s">
        <v>583</v>
      </c>
      <c r="D913" s="664" t="s">
        <v>2677</v>
      </c>
      <c r="E913" s="663" t="s">
        <v>586</v>
      </c>
      <c r="F913" s="664" t="s">
        <v>2678</v>
      </c>
      <c r="G913" s="663" t="s">
        <v>590</v>
      </c>
      <c r="H913" s="663" t="s">
        <v>2634</v>
      </c>
      <c r="I913" s="663" t="s">
        <v>2635</v>
      </c>
      <c r="J913" s="663" t="s">
        <v>2636</v>
      </c>
      <c r="K913" s="663"/>
      <c r="L913" s="665">
        <v>264.47665087132953</v>
      </c>
      <c r="M913" s="665">
        <v>1</v>
      </c>
      <c r="N913" s="666">
        <v>264.47665087132953</v>
      </c>
    </row>
    <row r="914" spans="1:14" ht="14.4" customHeight="1" x14ac:dyDescent="0.3">
      <c r="A914" s="661" t="s">
        <v>563</v>
      </c>
      <c r="B914" s="662" t="s">
        <v>564</v>
      </c>
      <c r="C914" s="663" t="s">
        <v>583</v>
      </c>
      <c r="D914" s="664" t="s">
        <v>2677</v>
      </c>
      <c r="E914" s="663" t="s">
        <v>586</v>
      </c>
      <c r="F914" s="664" t="s">
        <v>2678</v>
      </c>
      <c r="G914" s="663" t="s">
        <v>590</v>
      </c>
      <c r="H914" s="663" t="s">
        <v>1800</v>
      </c>
      <c r="I914" s="663" t="s">
        <v>1801</v>
      </c>
      <c r="J914" s="663" t="s">
        <v>1802</v>
      </c>
      <c r="K914" s="663" t="s">
        <v>1803</v>
      </c>
      <c r="L914" s="665">
        <v>279.59721015602145</v>
      </c>
      <c r="M914" s="665">
        <v>28</v>
      </c>
      <c r="N914" s="666">
        <v>7828.7218843686005</v>
      </c>
    </row>
    <row r="915" spans="1:14" ht="14.4" customHeight="1" x14ac:dyDescent="0.3">
      <c r="A915" s="661" t="s">
        <v>563</v>
      </c>
      <c r="B915" s="662" t="s">
        <v>564</v>
      </c>
      <c r="C915" s="663" t="s">
        <v>583</v>
      </c>
      <c r="D915" s="664" t="s">
        <v>2677</v>
      </c>
      <c r="E915" s="663" t="s">
        <v>586</v>
      </c>
      <c r="F915" s="664" t="s">
        <v>2678</v>
      </c>
      <c r="G915" s="663" t="s">
        <v>590</v>
      </c>
      <c r="H915" s="663" t="s">
        <v>1512</v>
      </c>
      <c r="I915" s="663" t="s">
        <v>1513</v>
      </c>
      <c r="J915" s="663" t="s">
        <v>1514</v>
      </c>
      <c r="K915" s="663" t="s">
        <v>1515</v>
      </c>
      <c r="L915" s="665">
        <v>0</v>
      </c>
      <c r="M915" s="665">
        <v>0</v>
      </c>
      <c r="N915" s="666">
        <v>0</v>
      </c>
    </row>
    <row r="916" spans="1:14" ht="14.4" customHeight="1" x14ac:dyDescent="0.3">
      <c r="A916" s="661" t="s">
        <v>563</v>
      </c>
      <c r="B916" s="662" t="s">
        <v>564</v>
      </c>
      <c r="C916" s="663" t="s">
        <v>583</v>
      </c>
      <c r="D916" s="664" t="s">
        <v>2677</v>
      </c>
      <c r="E916" s="663" t="s">
        <v>586</v>
      </c>
      <c r="F916" s="664" t="s">
        <v>2678</v>
      </c>
      <c r="G916" s="663" t="s">
        <v>590</v>
      </c>
      <c r="H916" s="663" t="s">
        <v>2637</v>
      </c>
      <c r="I916" s="663" t="s">
        <v>215</v>
      </c>
      <c r="J916" s="663" t="s">
        <v>2638</v>
      </c>
      <c r="K916" s="663"/>
      <c r="L916" s="665">
        <v>128.73439538793608</v>
      </c>
      <c r="M916" s="665">
        <v>27</v>
      </c>
      <c r="N916" s="666">
        <v>3475.8286754742744</v>
      </c>
    </row>
    <row r="917" spans="1:14" ht="14.4" customHeight="1" x14ac:dyDescent="0.3">
      <c r="A917" s="661" t="s">
        <v>563</v>
      </c>
      <c r="B917" s="662" t="s">
        <v>564</v>
      </c>
      <c r="C917" s="663" t="s">
        <v>583</v>
      </c>
      <c r="D917" s="664" t="s">
        <v>2677</v>
      </c>
      <c r="E917" s="663" t="s">
        <v>586</v>
      </c>
      <c r="F917" s="664" t="s">
        <v>2678</v>
      </c>
      <c r="G917" s="663" t="s">
        <v>590</v>
      </c>
      <c r="H917" s="663" t="s">
        <v>2639</v>
      </c>
      <c r="I917" s="663" t="s">
        <v>2640</v>
      </c>
      <c r="J917" s="663" t="s">
        <v>2641</v>
      </c>
      <c r="K917" s="663" t="s">
        <v>2642</v>
      </c>
      <c r="L917" s="665">
        <v>1443.1102068893649</v>
      </c>
      <c r="M917" s="665">
        <v>59</v>
      </c>
      <c r="N917" s="666">
        <v>85143.502206472534</v>
      </c>
    </row>
    <row r="918" spans="1:14" ht="14.4" customHeight="1" x14ac:dyDescent="0.3">
      <c r="A918" s="661" t="s">
        <v>563</v>
      </c>
      <c r="B918" s="662" t="s">
        <v>564</v>
      </c>
      <c r="C918" s="663" t="s">
        <v>583</v>
      </c>
      <c r="D918" s="664" t="s">
        <v>2677</v>
      </c>
      <c r="E918" s="663" t="s">
        <v>586</v>
      </c>
      <c r="F918" s="664" t="s">
        <v>2678</v>
      </c>
      <c r="G918" s="663" t="s">
        <v>590</v>
      </c>
      <c r="H918" s="663" t="s">
        <v>2643</v>
      </c>
      <c r="I918" s="663" t="s">
        <v>2644</v>
      </c>
      <c r="J918" s="663" t="s">
        <v>2645</v>
      </c>
      <c r="K918" s="663" t="s">
        <v>659</v>
      </c>
      <c r="L918" s="665">
        <v>247.0045045045045</v>
      </c>
      <c r="M918" s="665">
        <v>111</v>
      </c>
      <c r="N918" s="666">
        <v>27417.5</v>
      </c>
    </row>
    <row r="919" spans="1:14" ht="14.4" customHeight="1" x14ac:dyDescent="0.3">
      <c r="A919" s="661" t="s">
        <v>563</v>
      </c>
      <c r="B919" s="662" t="s">
        <v>564</v>
      </c>
      <c r="C919" s="663" t="s">
        <v>583</v>
      </c>
      <c r="D919" s="664" t="s">
        <v>2677</v>
      </c>
      <c r="E919" s="663" t="s">
        <v>586</v>
      </c>
      <c r="F919" s="664" t="s">
        <v>2678</v>
      </c>
      <c r="G919" s="663" t="s">
        <v>590</v>
      </c>
      <c r="H919" s="663" t="s">
        <v>1553</v>
      </c>
      <c r="I919" s="663" t="s">
        <v>215</v>
      </c>
      <c r="J919" s="663" t="s">
        <v>1554</v>
      </c>
      <c r="K919" s="663"/>
      <c r="L919" s="665">
        <v>63.143545446167849</v>
      </c>
      <c r="M919" s="665">
        <v>610</v>
      </c>
      <c r="N919" s="666">
        <v>38517.562722162387</v>
      </c>
    </row>
    <row r="920" spans="1:14" ht="14.4" customHeight="1" x14ac:dyDescent="0.3">
      <c r="A920" s="661" t="s">
        <v>563</v>
      </c>
      <c r="B920" s="662" t="s">
        <v>564</v>
      </c>
      <c r="C920" s="663" t="s">
        <v>583</v>
      </c>
      <c r="D920" s="664" t="s">
        <v>2677</v>
      </c>
      <c r="E920" s="663" t="s">
        <v>586</v>
      </c>
      <c r="F920" s="664" t="s">
        <v>2678</v>
      </c>
      <c r="G920" s="663" t="s">
        <v>590</v>
      </c>
      <c r="H920" s="663" t="s">
        <v>2646</v>
      </c>
      <c r="I920" s="663" t="s">
        <v>2647</v>
      </c>
      <c r="J920" s="663" t="s">
        <v>2648</v>
      </c>
      <c r="K920" s="663" t="s">
        <v>860</v>
      </c>
      <c r="L920" s="665">
        <v>50.952192323157</v>
      </c>
      <c r="M920" s="665">
        <v>9</v>
      </c>
      <c r="N920" s="666">
        <v>458.56973090841302</v>
      </c>
    </row>
    <row r="921" spans="1:14" ht="14.4" customHeight="1" x14ac:dyDescent="0.3">
      <c r="A921" s="661" t="s">
        <v>563</v>
      </c>
      <c r="B921" s="662" t="s">
        <v>564</v>
      </c>
      <c r="C921" s="663" t="s">
        <v>583</v>
      </c>
      <c r="D921" s="664" t="s">
        <v>2677</v>
      </c>
      <c r="E921" s="663" t="s">
        <v>586</v>
      </c>
      <c r="F921" s="664" t="s">
        <v>2678</v>
      </c>
      <c r="G921" s="663" t="s">
        <v>590</v>
      </c>
      <c r="H921" s="663" t="s">
        <v>2649</v>
      </c>
      <c r="I921" s="663" t="s">
        <v>215</v>
      </c>
      <c r="J921" s="663" t="s">
        <v>2650</v>
      </c>
      <c r="K921" s="663"/>
      <c r="L921" s="665">
        <v>93.13222775099419</v>
      </c>
      <c r="M921" s="665">
        <v>26</v>
      </c>
      <c r="N921" s="666">
        <v>2421.4379215258491</v>
      </c>
    </row>
    <row r="922" spans="1:14" ht="14.4" customHeight="1" x14ac:dyDescent="0.3">
      <c r="A922" s="661" t="s">
        <v>563</v>
      </c>
      <c r="B922" s="662" t="s">
        <v>564</v>
      </c>
      <c r="C922" s="663" t="s">
        <v>583</v>
      </c>
      <c r="D922" s="664" t="s">
        <v>2677</v>
      </c>
      <c r="E922" s="663" t="s">
        <v>586</v>
      </c>
      <c r="F922" s="664" t="s">
        <v>2678</v>
      </c>
      <c r="G922" s="663" t="s">
        <v>590</v>
      </c>
      <c r="H922" s="663" t="s">
        <v>2651</v>
      </c>
      <c r="I922" s="663" t="s">
        <v>215</v>
      </c>
      <c r="J922" s="663" t="s">
        <v>2652</v>
      </c>
      <c r="K922" s="663" t="s">
        <v>2653</v>
      </c>
      <c r="L922" s="665">
        <v>254.2419144755919</v>
      </c>
      <c r="M922" s="665">
        <v>2</v>
      </c>
      <c r="N922" s="666">
        <v>508.4838289511838</v>
      </c>
    </row>
    <row r="923" spans="1:14" ht="14.4" customHeight="1" x14ac:dyDescent="0.3">
      <c r="A923" s="661" t="s">
        <v>563</v>
      </c>
      <c r="B923" s="662" t="s">
        <v>564</v>
      </c>
      <c r="C923" s="663" t="s">
        <v>583</v>
      </c>
      <c r="D923" s="664" t="s">
        <v>2677</v>
      </c>
      <c r="E923" s="663" t="s">
        <v>586</v>
      </c>
      <c r="F923" s="664" t="s">
        <v>2678</v>
      </c>
      <c r="G923" s="663" t="s">
        <v>590</v>
      </c>
      <c r="H923" s="663" t="s">
        <v>2654</v>
      </c>
      <c r="I923" s="663" t="s">
        <v>215</v>
      </c>
      <c r="J923" s="663" t="s">
        <v>2655</v>
      </c>
      <c r="K923" s="663"/>
      <c r="L923" s="665">
        <v>165.92723958280087</v>
      </c>
      <c r="M923" s="665">
        <v>2</v>
      </c>
      <c r="N923" s="666">
        <v>331.85447916560173</v>
      </c>
    </row>
    <row r="924" spans="1:14" ht="14.4" customHeight="1" x14ac:dyDescent="0.3">
      <c r="A924" s="661" t="s">
        <v>563</v>
      </c>
      <c r="B924" s="662" t="s">
        <v>564</v>
      </c>
      <c r="C924" s="663" t="s">
        <v>583</v>
      </c>
      <c r="D924" s="664" t="s">
        <v>2677</v>
      </c>
      <c r="E924" s="663" t="s">
        <v>586</v>
      </c>
      <c r="F924" s="664" t="s">
        <v>2678</v>
      </c>
      <c r="G924" s="663" t="s">
        <v>590</v>
      </c>
      <c r="H924" s="663" t="s">
        <v>2656</v>
      </c>
      <c r="I924" s="663" t="s">
        <v>215</v>
      </c>
      <c r="J924" s="663" t="s">
        <v>2657</v>
      </c>
      <c r="K924" s="663"/>
      <c r="L924" s="665">
        <v>619.05222834166875</v>
      </c>
      <c r="M924" s="665">
        <v>43</v>
      </c>
      <c r="N924" s="666">
        <v>26619.245818691757</v>
      </c>
    </row>
    <row r="925" spans="1:14" ht="14.4" customHeight="1" x14ac:dyDescent="0.3">
      <c r="A925" s="661" t="s">
        <v>563</v>
      </c>
      <c r="B925" s="662" t="s">
        <v>564</v>
      </c>
      <c r="C925" s="663" t="s">
        <v>583</v>
      </c>
      <c r="D925" s="664" t="s">
        <v>2677</v>
      </c>
      <c r="E925" s="663" t="s">
        <v>586</v>
      </c>
      <c r="F925" s="664" t="s">
        <v>2678</v>
      </c>
      <c r="G925" s="663" t="s">
        <v>590</v>
      </c>
      <c r="H925" s="663" t="s">
        <v>2239</v>
      </c>
      <c r="I925" s="663" t="s">
        <v>215</v>
      </c>
      <c r="J925" s="663" t="s">
        <v>2240</v>
      </c>
      <c r="K925" s="663" t="s">
        <v>2241</v>
      </c>
      <c r="L925" s="665">
        <v>75.020430929007574</v>
      </c>
      <c r="M925" s="665">
        <v>1</v>
      </c>
      <c r="N925" s="666">
        <v>75.020430929007574</v>
      </c>
    </row>
    <row r="926" spans="1:14" ht="14.4" customHeight="1" x14ac:dyDescent="0.3">
      <c r="A926" s="661" t="s">
        <v>563</v>
      </c>
      <c r="B926" s="662" t="s">
        <v>564</v>
      </c>
      <c r="C926" s="663" t="s">
        <v>583</v>
      </c>
      <c r="D926" s="664" t="s">
        <v>2677</v>
      </c>
      <c r="E926" s="663" t="s">
        <v>586</v>
      </c>
      <c r="F926" s="664" t="s">
        <v>2678</v>
      </c>
      <c r="G926" s="663" t="s">
        <v>590</v>
      </c>
      <c r="H926" s="663" t="s">
        <v>991</v>
      </c>
      <c r="I926" s="663" t="s">
        <v>991</v>
      </c>
      <c r="J926" s="663" t="s">
        <v>992</v>
      </c>
      <c r="K926" s="663" t="s">
        <v>860</v>
      </c>
      <c r="L926" s="665">
        <v>60.48333333333332</v>
      </c>
      <c r="M926" s="665">
        <v>12</v>
      </c>
      <c r="N926" s="666">
        <v>725.79999999999984</v>
      </c>
    </row>
    <row r="927" spans="1:14" ht="14.4" customHeight="1" x14ac:dyDescent="0.3">
      <c r="A927" s="661" t="s">
        <v>563</v>
      </c>
      <c r="B927" s="662" t="s">
        <v>564</v>
      </c>
      <c r="C927" s="663" t="s">
        <v>583</v>
      </c>
      <c r="D927" s="664" t="s">
        <v>2677</v>
      </c>
      <c r="E927" s="663" t="s">
        <v>586</v>
      </c>
      <c r="F927" s="664" t="s">
        <v>2678</v>
      </c>
      <c r="G927" s="663" t="s">
        <v>590</v>
      </c>
      <c r="H927" s="663" t="s">
        <v>999</v>
      </c>
      <c r="I927" s="663" t="s">
        <v>999</v>
      </c>
      <c r="J927" s="663" t="s">
        <v>627</v>
      </c>
      <c r="K927" s="663" t="s">
        <v>1000</v>
      </c>
      <c r="L927" s="665">
        <v>58.546440663740519</v>
      </c>
      <c r="M927" s="665">
        <v>18</v>
      </c>
      <c r="N927" s="666">
        <v>1053.8359319473293</v>
      </c>
    </row>
    <row r="928" spans="1:14" ht="14.4" customHeight="1" x14ac:dyDescent="0.3">
      <c r="A928" s="661" t="s">
        <v>563</v>
      </c>
      <c r="B928" s="662" t="s">
        <v>564</v>
      </c>
      <c r="C928" s="663" t="s">
        <v>583</v>
      </c>
      <c r="D928" s="664" t="s">
        <v>2677</v>
      </c>
      <c r="E928" s="663" t="s">
        <v>586</v>
      </c>
      <c r="F928" s="664" t="s">
        <v>2678</v>
      </c>
      <c r="G928" s="663" t="s">
        <v>590</v>
      </c>
      <c r="H928" s="663" t="s">
        <v>2658</v>
      </c>
      <c r="I928" s="663" t="s">
        <v>215</v>
      </c>
      <c r="J928" s="663" t="s">
        <v>2659</v>
      </c>
      <c r="K928" s="663" t="s">
        <v>2631</v>
      </c>
      <c r="L928" s="665">
        <v>82.763779855867512</v>
      </c>
      <c r="M928" s="665">
        <v>1</v>
      </c>
      <c r="N928" s="666">
        <v>82.763779855867512</v>
      </c>
    </row>
    <row r="929" spans="1:14" ht="14.4" customHeight="1" x14ac:dyDescent="0.3">
      <c r="A929" s="661" t="s">
        <v>563</v>
      </c>
      <c r="B929" s="662" t="s">
        <v>564</v>
      </c>
      <c r="C929" s="663" t="s">
        <v>583</v>
      </c>
      <c r="D929" s="664" t="s">
        <v>2677</v>
      </c>
      <c r="E929" s="663" t="s">
        <v>586</v>
      </c>
      <c r="F929" s="664" t="s">
        <v>2678</v>
      </c>
      <c r="G929" s="663" t="s">
        <v>590</v>
      </c>
      <c r="H929" s="663" t="s">
        <v>2660</v>
      </c>
      <c r="I929" s="663" t="s">
        <v>2660</v>
      </c>
      <c r="J929" s="663" t="s">
        <v>2661</v>
      </c>
      <c r="K929" s="663" t="s">
        <v>2662</v>
      </c>
      <c r="L929" s="665">
        <v>2472.5909948714398</v>
      </c>
      <c r="M929" s="665">
        <v>121</v>
      </c>
      <c r="N929" s="666">
        <v>299183.51037944423</v>
      </c>
    </row>
    <row r="930" spans="1:14" ht="14.4" customHeight="1" x14ac:dyDescent="0.3">
      <c r="A930" s="661" t="s">
        <v>563</v>
      </c>
      <c r="B930" s="662" t="s">
        <v>564</v>
      </c>
      <c r="C930" s="663" t="s">
        <v>583</v>
      </c>
      <c r="D930" s="664" t="s">
        <v>2677</v>
      </c>
      <c r="E930" s="663" t="s">
        <v>586</v>
      </c>
      <c r="F930" s="664" t="s">
        <v>2678</v>
      </c>
      <c r="G930" s="663" t="s">
        <v>590</v>
      </c>
      <c r="H930" s="663" t="s">
        <v>2663</v>
      </c>
      <c r="I930" s="663" t="s">
        <v>2663</v>
      </c>
      <c r="J930" s="663" t="s">
        <v>2661</v>
      </c>
      <c r="K930" s="663" t="s">
        <v>2664</v>
      </c>
      <c r="L930" s="665">
        <v>4216.8940084974138</v>
      </c>
      <c r="M930" s="665">
        <v>95</v>
      </c>
      <c r="N930" s="666">
        <v>400604.93080725434</v>
      </c>
    </row>
    <row r="931" spans="1:14" ht="14.4" customHeight="1" x14ac:dyDescent="0.3">
      <c r="A931" s="661" t="s">
        <v>563</v>
      </c>
      <c r="B931" s="662" t="s">
        <v>564</v>
      </c>
      <c r="C931" s="663" t="s">
        <v>583</v>
      </c>
      <c r="D931" s="664" t="s">
        <v>2677</v>
      </c>
      <c r="E931" s="663" t="s">
        <v>586</v>
      </c>
      <c r="F931" s="664" t="s">
        <v>2678</v>
      </c>
      <c r="G931" s="663" t="s">
        <v>590</v>
      </c>
      <c r="H931" s="663" t="s">
        <v>2665</v>
      </c>
      <c r="I931" s="663" t="s">
        <v>215</v>
      </c>
      <c r="J931" s="663" t="s">
        <v>2666</v>
      </c>
      <c r="K931" s="663"/>
      <c r="L931" s="665">
        <v>30.199999999999982</v>
      </c>
      <c r="M931" s="665">
        <v>4</v>
      </c>
      <c r="N931" s="666">
        <v>120.79999999999993</v>
      </c>
    </row>
    <row r="932" spans="1:14" ht="14.4" customHeight="1" x14ac:dyDescent="0.3">
      <c r="A932" s="661" t="s">
        <v>563</v>
      </c>
      <c r="B932" s="662" t="s">
        <v>564</v>
      </c>
      <c r="C932" s="663" t="s">
        <v>583</v>
      </c>
      <c r="D932" s="664" t="s">
        <v>2677</v>
      </c>
      <c r="E932" s="663" t="s">
        <v>586</v>
      </c>
      <c r="F932" s="664" t="s">
        <v>2678</v>
      </c>
      <c r="G932" s="663" t="s">
        <v>590</v>
      </c>
      <c r="H932" s="663" t="s">
        <v>2667</v>
      </c>
      <c r="I932" s="663" t="s">
        <v>215</v>
      </c>
      <c r="J932" s="663" t="s">
        <v>2668</v>
      </c>
      <c r="K932" s="663" t="s">
        <v>2669</v>
      </c>
      <c r="L932" s="665">
        <v>0.25180030667191183</v>
      </c>
      <c r="M932" s="665">
        <v>1</v>
      </c>
      <c r="N932" s="666">
        <v>0.25180030667191183</v>
      </c>
    </row>
    <row r="933" spans="1:14" ht="14.4" customHeight="1" x14ac:dyDescent="0.3">
      <c r="A933" s="661" t="s">
        <v>563</v>
      </c>
      <c r="B933" s="662" t="s">
        <v>564</v>
      </c>
      <c r="C933" s="663" t="s">
        <v>583</v>
      </c>
      <c r="D933" s="664" t="s">
        <v>2677</v>
      </c>
      <c r="E933" s="663" t="s">
        <v>586</v>
      </c>
      <c r="F933" s="664" t="s">
        <v>2678</v>
      </c>
      <c r="G933" s="663" t="s">
        <v>590</v>
      </c>
      <c r="H933" s="663" t="s">
        <v>1810</v>
      </c>
      <c r="I933" s="663" t="s">
        <v>215</v>
      </c>
      <c r="J933" s="663" t="s">
        <v>1811</v>
      </c>
      <c r="K933" s="663" t="s">
        <v>1812</v>
      </c>
      <c r="L933" s="665">
        <v>0</v>
      </c>
      <c r="M933" s="665">
        <v>0</v>
      </c>
      <c r="N933" s="666">
        <v>5.6843418860808015E-14</v>
      </c>
    </row>
    <row r="934" spans="1:14" ht="14.4" customHeight="1" x14ac:dyDescent="0.3">
      <c r="A934" s="661" t="s">
        <v>563</v>
      </c>
      <c r="B934" s="662" t="s">
        <v>564</v>
      </c>
      <c r="C934" s="663" t="s">
        <v>583</v>
      </c>
      <c r="D934" s="664" t="s">
        <v>2677</v>
      </c>
      <c r="E934" s="663" t="s">
        <v>2670</v>
      </c>
      <c r="F934" s="664" t="s">
        <v>2684</v>
      </c>
      <c r="G934" s="663" t="s">
        <v>590</v>
      </c>
      <c r="H934" s="663" t="s">
        <v>2671</v>
      </c>
      <c r="I934" s="663" t="s">
        <v>215</v>
      </c>
      <c r="J934" s="663" t="s">
        <v>2672</v>
      </c>
      <c r="K934" s="663"/>
      <c r="L934" s="665">
        <v>9610.1299999999992</v>
      </c>
      <c r="M934" s="665">
        <v>1</v>
      </c>
      <c r="N934" s="666">
        <v>9610.1299999999992</v>
      </c>
    </row>
    <row r="935" spans="1:14" ht="14.4" customHeight="1" x14ac:dyDescent="0.3">
      <c r="A935" s="661" t="s">
        <v>563</v>
      </c>
      <c r="B935" s="662" t="s">
        <v>564</v>
      </c>
      <c r="C935" s="663" t="s">
        <v>583</v>
      </c>
      <c r="D935" s="664" t="s">
        <v>2677</v>
      </c>
      <c r="E935" s="663" t="s">
        <v>1127</v>
      </c>
      <c r="F935" s="664" t="s">
        <v>2679</v>
      </c>
      <c r="G935" s="663" t="s">
        <v>590</v>
      </c>
      <c r="H935" s="663" t="s">
        <v>1132</v>
      </c>
      <c r="I935" s="663" t="s">
        <v>1133</v>
      </c>
      <c r="J935" s="663" t="s">
        <v>1134</v>
      </c>
      <c r="K935" s="663" t="s">
        <v>1135</v>
      </c>
      <c r="L935" s="665">
        <v>40.23886400423639</v>
      </c>
      <c r="M935" s="665">
        <v>20</v>
      </c>
      <c r="N935" s="666">
        <v>804.77728008472775</v>
      </c>
    </row>
    <row r="936" spans="1:14" ht="14.4" customHeight="1" thickBot="1" x14ac:dyDescent="0.35">
      <c r="A936" s="667" t="s">
        <v>563</v>
      </c>
      <c r="B936" s="668" t="s">
        <v>564</v>
      </c>
      <c r="C936" s="669" t="s">
        <v>583</v>
      </c>
      <c r="D936" s="670" t="s">
        <v>2677</v>
      </c>
      <c r="E936" s="669" t="s">
        <v>1127</v>
      </c>
      <c r="F936" s="670" t="s">
        <v>2679</v>
      </c>
      <c r="G936" s="669" t="s">
        <v>590</v>
      </c>
      <c r="H936" s="669" t="s">
        <v>1136</v>
      </c>
      <c r="I936" s="669" t="s">
        <v>1137</v>
      </c>
      <c r="J936" s="669" t="s">
        <v>1138</v>
      </c>
      <c r="K936" s="669" t="s">
        <v>628</v>
      </c>
      <c r="L936" s="671">
        <v>68.019930616436838</v>
      </c>
      <c r="M936" s="671">
        <v>1</v>
      </c>
      <c r="N936" s="672">
        <v>68.019930616436838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2685</v>
      </c>
      <c r="B5" s="659">
        <v>27633.507387829191</v>
      </c>
      <c r="C5" s="677">
        <v>3.363487215146696E-2</v>
      </c>
      <c r="D5" s="659">
        <v>793939.62847509328</v>
      </c>
      <c r="E5" s="677">
        <v>0.96636512784853301</v>
      </c>
      <c r="F5" s="660">
        <v>821573.13586292253</v>
      </c>
    </row>
    <row r="6" spans="1:6" ht="14.4" customHeight="1" x14ac:dyDescent="0.3">
      <c r="A6" s="688" t="s">
        <v>2686</v>
      </c>
      <c r="B6" s="665">
        <v>6981.7920930077344</v>
      </c>
      <c r="C6" s="678">
        <v>0.18615689999433979</v>
      </c>
      <c r="D6" s="665">
        <v>30523.087356639418</v>
      </c>
      <c r="E6" s="678">
        <v>0.81384310000566018</v>
      </c>
      <c r="F6" s="666">
        <v>37504.879449647153</v>
      </c>
    </row>
    <row r="7" spans="1:6" ht="14.4" customHeight="1" thickBot="1" x14ac:dyDescent="0.35">
      <c r="A7" s="689" t="s">
        <v>2687</v>
      </c>
      <c r="B7" s="680">
        <v>5743.3689513543795</v>
      </c>
      <c r="C7" s="681">
        <v>6.5979792581046054E-2</v>
      </c>
      <c r="D7" s="680">
        <v>81304.024298624878</v>
      </c>
      <c r="E7" s="681">
        <v>0.93402020741895397</v>
      </c>
      <c r="F7" s="682">
        <v>87047.393249979257</v>
      </c>
    </row>
    <row r="8" spans="1:6" ht="14.4" customHeight="1" thickBot="1" x14ac:dyDescent="0.35">
      <c r="A8" s="683" t="s">
        <v>3</v>
      </c>
      <c r="B8" s="684">
        <v>40358.668432191305</v>
      </c>
      <c r="C8" s="685">
        <v>4.2656785312962207E-2</v>
      </c>
      <c r="D8" s="684">
        <v>905766.74013035756</v>
      </c>
      <c r="E8" s="685">
        <v>0.95734321468703776</v>
      </c>
      <c r="F8" s="686">
        <v>946125.40856254892</v>
      </c>
    </row>
    <row r="9" spans="1:6" ht="14.4" customHeight="1" thickBot="1" x14ac:dyDescent="0.35"/>
    <row r="10" spans="1:6" ht="14.4" customHeight="1" x14ac:dyDescent="0.3">
      <c r="A10" s="687" t="s">
        <v>2688</v>
      </c>
      <c r="B10" s="659">
        <v>12354.651549730837</v>
      </c>
      <c r="C10" s="677">
        <v>0.59074258824909953</v>
      </c>
      <c r="D10" s="659">
        <v>8559.1132532246411</v>
      </c>
      <c r="E10" s="677">
        <v>0.40925741175090058</v>
      </c>
      <c r="F10" s="660">
        <v>20913.764802955477</v>
      </c>
    </row>
    <row r="11" spans="1:6" ht="14.4" customHeight="1" x14ac:dyDescent="0.3">
      <c r="A11" s="688" t="s">
        <v>2689</v>
      </c>
      <c r="B11" s="665">
        <v>11126.962984542295</v>
      </c>
      <c r="C11" s="678">
        <v>0.254913060866512</v>
      </c>
      <c r="D11" s="665">
        <v>32523.067919009758</v>
      </c>
      <c r="E11" s="678">
        <v>0.745086939133488</v>
      </c>
      <c r="F11" s="666">
        <v>43650.030903552055</v>
      </c>
    </row>
    <row r="12" spans="1:6" ht="14.4" customHeight="1" x14ac:dyDescent="0.3">
      <c r="A12" s="688" t="s">
        <v>2690</v>
      </c>
      <c r="B12" s="665">
        <v>7135.2749999999996</v>
      </c>
      <c r="C12" s="678">
        <v>0.43561727183081866</v>
      </c>
      <c r="D12" s="665">
        <v>9244.4130000000023</v>
      </c>
      <c r="E12" s="678">
        <v>0.56438272816918134</v>
      </c>
      <c r="F12" s="666">
        <v>16379.688000000002</v>
      </c>
    </row>
    <row r="13" spans="1:6" ht="14.4" customHeight="1" x14ac:dyDescent="0.3">
      <c r="A13" s="688" t="s">
        <v>2691</v>
      </c>
      <c r="B13" s="665">
        <v>3438.8504299161464</v>
      </c>
      <c r="C13" s="678">
        <v>0.76193273340346701</v>
      </c>
      <c r="D13" s="665">
        <v>1074.4750634711659</v>
      </c>
      <c r="E13" s="678">
        <v>0.23806726659653296</v>
      </c>
      <c r="F13" s="666">
        <v>4513.3254933873122</v>
      </c>
    </row>
    <row r="14" spans="1:6" ht="14.4" customHeight="1" x14ac:dyDescent="0.3">
      <c r="A14" s="688" t="s">
        <v>2692</v>
      </c>
      <c r="B14" s="665">
        <v>2346.7834680020219</v>
      </c>
      <c r="C14" s="678">
        <v>0.78115361869341537</v>
      </c>
      <c r="D14" s="665">
        <v>657.47</v>
      </c>
      <c r="E14" s="678">
        <v>0.21884638130658474</v>
      </c>
      <c r="F14" s="666">
        <v>3004.2534680020217</v>
      </c>
    </row>
    <row r="15" spans="1:6" ht="14.4" customHeight="1" x14ac:dyDescent="0.3">
      <c r="A15" s="688" t="s">
        <v>2693</v>
      </c>
      <c r="B15" s="665">
        <v>1895.77</v>
      </c>
      <c r="C15" s="678">
        <v>1.4105301281750568E-2</v>
      </c>
      <c r="D15" s="665">
        <v>132505.47121650251</v>
      </c>
      <c r="E15" s="678">
        <v>0.98589469871824953</v>
      </c>
      <c r="F15" s="666">
        <v>134401.2412165025</v>
      </c>
    </row>
    <row r="16" spans="1:6" ht="14.4" customHeight="1" x14ac:dyDescent="0.3">
      <c r="A16" s="688" t="s">
        <v>2694</v>
      </c>
      <c r="B16" s="665">
        <v>674.59999999999991</v>
      </c>
      <c r="C16" s="678">
        <v>4.6986943118356099E-2</v>
      </c>
      <c r="D16" s="665">
        <v>13682.580000000002</v>
      </c>
      <c r="E16" s="678">
        <v>0.95301305688164384</v>
      </c>
      <c r="F16" s="666">
        <v>14357.180000000002</v>
      </c>
    </row>
    <row r="17" spans="1:6" ht="14.4" customHeight="1" x14ac:dyDescent="0.3">
      <c r="A17" s="688" t="s">
        <v>2695</v>
      </c>
      <c r="B17" s="665">
        <v>457.27999999999986</v>
      </c>
      <c r="C17" s="678">
        <v>1</v>
      </c>
      <c r="D17" s="665"/>
      <c r="E17" s="678">
        <v>0</v>
      </c>
      <c r="F17" s="666">
        <v>457.27999999999986</v>
      </c>
    </row>
    <row r="18" spans="1:6" ht="14.4" customHeight="1" x14ac:dyDescent="0.3">
      <c r="A18" s="688" t="s">
        <v>2696</v>
      </c>
      <c r="B18" s="665">
        <v>302.2</v>
      </c>
      <c r="C18" s="678">
        <v>8.0745789702907869E-2</v>
      </c>
      <c r="D18" s="665">
        <v>3440.41</v>
      </c>
      <c r="E18" s="678">
        <v>0.9192542102970922</v>
      </c>
      <c r="F18" s="666">
        <v>3742.6099999999997</v>
      </c>
    </row>
    <row r="19" spans="1:6" ht="14.4" customHeight="1" x14ac:dyDescent="0.3">
      <c r="A19" s="688" t="s">
        <v>2697</v>
      </c>
      <c r="B19" s="665">
        <v>184.84500000000003</v>
      </c>
      <c r="C19" s="678">
        <v>4.0992273381138871E-3</v>
      </c>
      <c r="D19" s="665">
        <v>44907.79923598664</v>
      </c>
      <c r="E19" s="678">
        <v>0.99590077266188604</v>
      </c>
      <c r="F19" s="666">
        <v>45092.644235986641</v>
      </c>
    </row>
    <row r="20" spans="1:6" ht="14.4" customHeight="1" x14ac:dyDescent="0.3">
      <c r="A20" s="688" t="s">
        <v>2698</v>
      </c>
      <c r="B20" s="665">
        <v>169.79</v>
      </c>
      <c r="C20" s="678">
        <v>1</v>
      </c>
      <c r="D20" s="665"/>
      <c r="E20" s="678">
        <v>0</v>
      </c>
      <c r="F20" s="666">
        <v>169.79</v>
      </c>
    </row>
    <row r="21" spans="1:6" ht="14.4" customHeight="1" x14ac:dyDescent="0.3">
      <c r="A21" s="688" t="s">
        <v>2699</v>
      </c>
      <c r="B21" s="665">
        <v>133.29999999999998</v>
      </c>
      <c r="C21" s="678">
        <v>1</v>
      </c>
      <c r="D21" s="665"/>
      <c r="E21" s="678">
        <v>0</v>
      </c>
      <c r="F21" s="666">
        <v>133.29999999999998</v>
      </c>
    </row>
    <row r="22" spans="1:6" ht="14.4" customHeight="1" x14ac:dyDescent="0.3">
      <c r="A22" s="688" t="s">
        <v>2700</v>
      </c>
      <c r="B22" s="665">
        <v>116.72</v>
      </c>
      <c r="C22" s="678">
        <v>0.42858235850371301</v>
      </c>
      <c r="D22" s="665">
        <v>155.61972113900902</v>
      </c>
      <c r="E22" s="678">
        <v>0.57141764149628693</v>
      </c>
      <c r="F22" s="666">
        <v>272.33972113900904</v>
      </c>
    </row>
    <row r="23" spans="1:6" ht="14.4" customHeight="1" x14ac:dyDescent="0.3">
      <c r="A23" s="688" t="s">
        <v>2701</v>
      </c>
      <c r="B23" s="665">
        <v>21.64</v>
      </c>
      <c r="C23" s="678">
        <v>1.8609399657192508E-4</v>
      </c>
      <c r="D23" s="665">
        <v>116263.68031465169</v>
      </c>
      <c r="E23" s="678">
        <v>0.99981390600342812</v>
      </c>
      <c r="F23" s="666">
        <v>116285.32031465169</v>
      </c>
    </row>
    <row r="24" spans="1:6" ht="14.4" customHeight="1" x14ac:dyDescent="0.3">
      <c r="A24" s="688" t="s">
        <v>2702</v>
      </c>
      <c r="B24" s="665"/>
      <c r="C24" s="678">
        <v>0</v>
      </c>
      <c r="D24" s="665">
        <v>3808.1099999999992</v>
      </c>
      <c r="E24" s="678">
        <v>1</v>
      </c>
      <c r="F24" s="666">
        <v>3808.1099999999992</v>
      </c>
    </row>
    <row r="25" spans="1:6" ht="14.4" customHeight="1" x14ac:dyDescent="0.3">
      <c r="A25" s="688" t="s">
        <v>2703</v>
      </c>
      <c r="B25" s="665"/>
      <c r="C25" s="678">
        <v>0</v>
      </c>
      <c r="D25" s="665">
        <v>99.140000000000029</v>
      </c>
      <c r="E25" s="678">
        <v>1</v>
      </c>
      <c r="F25" s="666">
        <v>99.140000000000029</v>
      </c>
    </row>
    <row r="26" spans="1:6" ht="14.4" customHeight="1" x14ac:dyDescent="0.3">
      <c r="A26" s="688" t="s">
        <v>2704</v>
      </c>
      <c r="B26" s="665"/>
      <c r="C26" s="678">
        <v>0</v>
      </c>
      <c r="D26" s="665">
        <v>1300.5732733552391</v>
      </c>
      <c r="E26" s="678">
        <v>1</v>
      </c>
      <c r="F26" s="666">
        <v>1300.5732733552391</v>
      </c>
    </row>
    <row r="27" spans="1:6" ht="14.4" customHeight="1" x14ac:dyDescent="0.3">
      <c r="A27" s="688" t="s">
        <v>2705</v>
      </c>
      <c r="B27" s="665"/>
      <c r="C27" s="678">
        <v>0</v>
      </c>
      <c r="D27" s="665">
        <v>149.36963918285315</v>
      </c>
      <c r="E27" s="678">
        <v>1</v>
      </c>
      <c r="F27" s="666">
        <v>149.36963918285315</v>
      </c>
    </row>
    <row r="28" spans="1:6" ht="14.4" customHeight="1" x14ac:dyDescent="0.3">
      <c r="A28" s="688" t="s">
        <v>2706</v>
      </c>
      <c r="B28" s="665"/>
      <c r="C28" s="678">
        <v>0</v>
      </c>
      <c r="D28" s="665">
        <v>265.93999949441081</v>
      </c>
      <c r="E28" s="678">
        <v>1</v>
      </c>
      <c r="F28" s="666">
        <v>265.93999949441081</v>
      </c>
    </row>
    <row r="29" spans="1:6" ht="14.4" customHeight="1" x14ac:dyDescent="0.3">
      <c r="A29" s="688" t="s">
        <v>2707</v>
      </c>
      <c r="B29" s="665"/>
      <c r="C29" s="678">
        <v>0</v>
      </c>
      <c r="D29" s="665">
        <v>39.710000000000029</v>
      </c>
      <c r="E29" s="678">
        <v>1</v>
      </c>
      <c r="F29" s="666">
        <v>39.710000000000029</v>
      </c>
    </row>
    <row r="30" spans="1:6" ht="14.4" customHeight="1" x14ac:dyDescent="0.3">
      <c r="A30" s="688" t="s">
        <v>2708</v>
      </c>
      <c r="B30" s="665"/>
      <c r="C30" s="678">
        <v>0</v>
      </c>
      <c r="D30" s="665">
        <v>114843.42467683059</v>
      </c>
      <c r="E30" s="678">
        <v>1</v>
      </c>
      <c r="F30" s="666">
        <v>114843.42467683059</v>
      </c>
    </row>
    <row r="31" spans="1:6" ht="14.4" customHeight="1" x14ac:dyDescent="0.3">
      <c r="A31" s="688" t="s">
        <v>2709</v>
      </c>
      <c r="B31" s="665"/>
      <c r="C31" s="678">
        <v>0</v>
      </c>
      <c r="D31" s="665">
        <v>565.82963376928149</v>
      </c>
      <c r="E31" s="678">
        <v>1</v>
      </c>
      <c r="F31" s="666">
        <v>565.82963376928149</v>
      </c>
    </row>
    <row r="32" spans="1:6" ht="14.4" customHeight="1" x14ac:dyDescent="0.3">
      <c r="A32" s="688" t="s">
        <v>2710</v>
      </c>
      <c r="B32" s="665"/>
      <c r="C32" s="678">
        <v>0</v>
      </c>
      <c r="D32" s="665">
        <v>95.09999999999998</v>
      </c>
      <c r="E32" s="678">
        <v>1</v>
      </c>
      <c r="F32" s="666">
        <v>95.09999999999998</v>
      </c>
    </row>
    <row r="33" spans="1:6" ht="14.4" customHeight="1" x14ac:dyDescent="0.3">
      <c r="A33" s="688" t="s">
        <v>2711</v>
      </c>
      <c r="B33" s="665"/>
      <c r="C33" s="678">
        <v>0</v>
      </c>
      <c r="D33" s="665">
        <v>32.189999999999991</v>
      </c>
      <c r="E33" s="678">
        <v>1</v>
      </c>
      <c r="F33" s="666">
        <v>32.189999999999991</v>
      </c>
    </row>
    <row r="34" spans="1:6" ht="14.4" customHeight="1" x14ac:dyDescent="0.3">
      <c r="A34" s="688" t="s">
        <v>2712</v>
      </c>
      <c r="B34" s="665"/>
      <c r="C34" s="678">
        <v>0</v>
      </c>
      <c r="D34" s="665">
        <v>294.02997748817018</v>
      </c>
      <c r="E34" s="678">
        <v>1</v>
      </c>
      <c r="F34" s="666">
        <v>294.02997748817018</v>
      </c>
    </row>
    <row r="35" spans="1:6" ht="14.4" customHeight="1" x14ac:dyDescent="0.3">
      <c r="A35" s="688" t="s">
        <v>2713</v>
      </c>
      <c r="B35" s="665"/>
      <c r="C35" s="678">
        <v>0</v>
      </c>
      <c r="D35" s="665">
        <v>983.87986900118131</v>
      </c>
      <c r="E35" s="678">
        <v>1</v>
      </c>
      <c r="F35" s="666">
        <v>983.87986900118131</v>
      </c>
    </row>
    <row r="36" spans="1:6" ht="14.4" customHeight="1" x14ac:dyDescent="0.3">
      <c r="A36" s="688" t="s">
        <v>2714</v>
      </c>
      <c r="B36" s="665"/>
      <c r="C36" s="678">
        <v>0</v>
      </c>
      <c r="D36" s="665">
        <v>3860.4</v>
      </c>
      <c r="E36" s="678">
        <v>1</v>
      </c>
      <c r="F36" s="666">
        <v>3860.4</v>
      </c>
    </row>
    <row r="37" spans="1:6" ht="14.4" customHeight="1" x14ac:dyDescent="0.3">
      <c r="A37" s="688" t="s">
        <v>2715</v>
      </c>
      <c r="B37" s="665"/>
      <c r="C37" s="678">
        <v>0</v>
      </c>
      <c r="D37" s="665">
        <v>301.81881104365027</v>
      </c>
      <c r="E37" s="678">
        <v>1</v>
      </c>
      <c r="F37" s="666">
        <v>301.81881104365027</v>
      </c>
    </row>
    <row r="38" spans="1:6" ht="14.4" customHeight="1" x14ac:dyDescent="0.3">
      <c r="A38" s="688" t="s">
        <v>2716</v>
      </c>
      <c r="B38" s="665"/>
      <c r="C38" s="678">
        <v>0</v>
      </c>
      <c r="D38" s="665">
        <v>490.98903126060151</v>
      </c>
      <c r="E38" s="678">
        <v>1</v>
      </c>
      <c r="F38" s="666">
        <v>490.98903126060151</v>
      </c>
    </row>
    <row r="39" spans="1:6" ht="14.4" customHeight="1" x14ac:dyDescent="0.3">
      <c r="A39" s="688" t="s">
        <v>2717</v>
      </c>
      <c r="B39" s="665"/>
      <c r="C39" s="678">
        <v>0</v>
      </c>
      <c r="D39" s="665">
        <v>882.13886980001553</v>
      </c>
      <c r="E39" s="678">
        <v>1</v>
      </c>
      <c r="F39" s="666">
        <v>882.13886980001553</v>
      </c>
    </row>
    <row r="40" spans="1:6" ht="14.4" customHeight="1" x14ac:dyDescent="0.3">
      <c r="A40" s="688" t="s">
        <v>2718</v>
      </c>
      <c r="B40" s="665"/>
      <c r="C40" s="678">
        <v>0</v>
      </c>
      <c r="D40" s="665">
        <v>6477.4016838507396</v>
      </c>
      <c r="E40" s="678">
        <v>1</v>
      </c>
      <c r="F40" s="666">
        <v>6477.4016838507396</v>
      </c>
    </row>
    <row r="41" spans="1:6" ht="14.4" customHeight="1" x14ac:dyDescent="0.3">
      <c r="A41" s="688" t="s">
        <v>2719</v>
      </c>
      <c r="B41" s="665"/>
      <c r="C41" s="678">
        <v>0</v>
      </c>
      <c r="D41" s="665">
        <v>486.89764404299819</v>
      </c>
      <c r="E41" s="678">
        <v>1</v>
      </c>
      <c r="F41" s="666">
        <v>486.89764404299819</v>
      </c>
    </row>
    <row r="42" spans="1:6" ht="14.4" customHeight="1" x14ac:dyDescent="0.3">
      <c r="A42" s="688" t="s">
        <v>2720</v>
      </c>
      <c r="B42" s="665"/>
      <c r="C42" s="678">
        <v>0</v>
      </c>
      <c r="D42" s="665">
        <v>1096.7573333333332</v>
      </c>
      <c r="E42" s="678">
        <v>1</v>
      </c>
      <c r="F42" s="666">
        <v>1096.7573333333332</v>
      </c>
    </row>
    <row r="43" spans="1:6" ht="14.4" customHeight="1" x14ac:dyDescent="0.3">
      <c r="A43" s="688" t="s">
        <v>2721</v>
      </c>
      <c r="B43" s="665"/>
      <c r="C43" s="678">
        <v>0</v>
      </c>
      <c r="D43" s="665">
        <v>220.49999853791684</v>
      </c>
      <c r="E43" s="678">
        <v>1</v>
      </c>
      <c r="F43" s="666">
        <v>220.49999853791684</v>
      </c>
    </row>
    <row r="44" spans="1:6" ht="14.4" customHeight="1" x14ac:dyDescent="0.3">
      <c r="A44" s="688" t="s">
        <v>2722</v>
      </c>
      <c r="B44" s="665"/>
      <c r="C44" s="678">
        <v>0</v>
      </c>
      <c r="D44" s="665">
        <v>61421.632685585129</v>
      </c>
      <c r="E44" s="678">
        <v>1</v>
      </c>
      <c r="F44" s="666">
        <v>61421.632685585129</v>
      </c>
    </row>
    <row r="45" spans="1:6" ht="14.4" customHeight="1" x14ac:dyDescent="0.3">
      <c r="A45" s="688" t="s">
        <v>2723</v>
      </c>
      <c r="B45" s="665"/>
      <c r="C45" s="678">
        <v>0</v>
      </c>
      <c r="D45" s="665">
        <v>256.02</v>
      </c>
      <c r="E45" s="678">
        <v>1</v>
      </c>
      <c r="F45" s="666">
        <v>256.02</v>
      </c>
    </row>
    <row r="46" spans="1:6" ht="14.4" customHeight="1" x14ac:dyDescent="0.3">
      <c r="A46" s="688" t="s">
        <v>2724</v>
      </c>
      <c r="B46" s="665"/>
      <c r="C46" s="678">
        <v>0</v>
      </c>
      <c r="D46" s="665">
        <v>2642.5296308760944</v>
      </c>
      <c r="E46" s="678">
        <v>1</v>
      </c>
      <c r="F46" s="666">
        <v>2642.5296308760944</v>
      </c>
    </row>
    <row r="47" spans="1:6" ht="14.4" customHeight="1" x14ac:dyDescent="0.3">
      <c r="A47" s="688" t="s">
        <v>2725</v>
      </c>
      <c r="B47" s="665"/>
      <c r="C47" s="678">
        <v>0</v>
      </c>
      <c r="D47" s="665">
        <v>2622.1066778211662</v>
      </c>
      <c r="E47" s="678">
        <v>1</v>
      </c>
      <c r="F47" s="666">
        <v>2622.1066778211662</v>
      </c>
    </row>
    <row r="48" spans="1:6" ht="14.4" customHeight="1" x14ac:dyDescent="0.3">
      <c r="A48" s="688" t="s">
        <v>2726</v>
      </c>
      <c r="B48" s="665"/>
      <c r="C48" s="678">
        <v>0</v>
      </c>
      <c r="D48" s="665">
        <v>529.74</v>
      </c>
      <c r="E48" s="678">
        <v>1</v>
      </c>
      <c r="F48" s="666">
        <v>529.74</v>
      </c>
    </row>
    <row r="49" spans="1:6" ht="14.4" customHeight="1" x14ac:dyDescent="0.3">
      <c r="A49" s="688" t="s">
        <v>2727</v>
      </c>
      <c r="B49" s="665"/>
      <c r="C49" s="678">
        <v>0</v>
      </c>
      <c r="D49" s="665">
        <v>12783.418575052983</v>
      </c>
      <c r="E49" s="678">
        <v>1</v>
      </c>
      <c r="F49" s="666">
        <v>12783.418575052983</v>
      </c>
    </row>
    <row r="50" spans="1:6" ht="14.4" customHeight="1" x14ac:dyDescent="0.3">
      <c r="A50" s="688" t="s">
        <v>2728</v>
      </c>
      <c r="B50" s="665"/>
      <c r="C50" s="678">
        <v>0</v>
      </c>
      <c r="D50" s="665">
        <v>165.3</v>
      </c>
      <c r="E50" s="678">
        <v>1</v>
      </c>
      <c r="F50" s="666">
        <v>165.3</v>
      </c>
    </row>
    <row r="51" spans="1:6" ht="14.4" customHeight="1" x14ac:dyDescent="0.3">
      <c r="A51" s="688" t="s">
        <v>2729</v>
      </c>
      <c r="B51" s="665"/>
      <c r="C51" s="678">
        <v>0</v>
      </c>
      <c r="D51" s="665">
        <v>628.5999999999998</v>
      </c>
      <c r="E51" s="678">
        <v>1</v>
      </c>
      <c r="F51" s="666">
        <v>628.5999999999998</v>
      </c>
    </row>
    <row r="52" spans="1:6" ht="14.4" customHeight="1" x14ac:dyDescent="0.3">
      <c r="A52" s="688" t="s">
        <v>2730</v>
      </c>
      <c r="B52" s="665"/>
      <c r="C52" s="678">
        <v>0</v>
      </c>
      <c r="D52" s="665">
        <v>195.28000000000003</v>
      </c>
      <c r="E52" s="678">
        <v>1</v>
      </c>
      <c r="F52" s="666">
        <v>195.28000000000003</v>
      </c>
    </row>
    <row r="53" spans="1:6" ht="14.4" customHeight="1" x14ac:dyDescent="0.3">
      <c r="A53" s="688" t="s">
        <v>2731</v>
      </c>
      <c r="B53" s="665"/>
      <c r="C53" s="678">
        <v>0</v>
      </c>
      <c r="D53" s="665">
        <v>660.33999999999992</v>
      </c>
      <c r="E53" s="678">
        <v>1</v>
      </c>
      <c r="F53" s="666">
        <v>660.33999999999992</v>
      </c>
    </row>
    <row r="54" spans="1:6" ht="14.4" customHeight="1" x14ac:dyDescent="0.3">
      <c r="A54" s="688" t="s">
        <v>2732</v>
      </c>
      <c r="B54" s="665"/>
      <c r="C54" s="678">
        <v>0</v>
      </c>
      <c r="D54" s="665">
        <v>179.70999999999998</v>
      </c>
      <c r="E54" s="678">
        <v>1</v>
      </c>
      <c r="F54" s="666">
        <v>179.70999999999998</v>
      </c>
    </row>
    <row r="55" spans="1:6" ht="14.4" customHeight="1" x14ac:dyDescent="0.3">
      <c r="A55" s="688" t="s">
        <v>2733</v>
      </c>
      <c r="B55" s="665"/>
      <c r="C55" s="678">
        <v>0</v>
      </c>
      <c r="D55" s="665">
        <v>1313.4512425818064</v>
      </c>
      <c r="E55" s="678">
        <v>1</v>
      </c>
      <c r="F55" s="666">
        <v>1313.4512425818064</v>
      </c>
    </row>
    <row r="56" spans="1:6" ht="14.4" customHeight="1" x14ac:dyDescent="0.3">
      <c r="A56" s="688" t="s">
        <v>2734</v>
      </c>
      <c r="B56" s="665"/>
      <c r="C56" s="678">
        <v>0</v>
      </c>
      <c r="D56" s="665">
        <v>240.84000000000003</v>
      </c>
      <c r="E56" s="678">
        <v>1</v>
      </c>
      <c r="F56" s="666">
        <v>240.84000000000003</v>
      </c>
    </row>
    <row r="57" spans="1:6" ht="14.4" customHeight="1" x14ac:dyDescent="0.3">
      <c r="A57" s="688" t="s">
        <v>2735</v>
      </c>
      <c r="B57" s="665"/>
      <c r="C57" s="678">
        <v>0</v>
      </c>
      <c r="D57" s="665">
        <v>359.67870301813576</v>
      </c>
      <c r="E57" s="678">
        <v>1</v>
      </c>
      <c r="F57" s="666">
        <v>359.67870301813576</v>
      </c>
    </row>
    <row r="58" spans="1:6" ht="14.4" customHeight="1" x14ac:dyDescent="0.3">
      <c r="A58" s="688" t="s">
        <v>2736</v>
      </c>
      <c r="B58" s="665"/>
      <c r="C58" s="678">
        <v>0</v>
      </c>
      <c r="D58" s="665">
        <v>120.13930632027362</v>
      </c>
      <c r="E58" s="678">
        <v>1</v>
      </c>
      <c r="F58" s="666">
        <v>120.13930632027362</v>
      </c>
    </row>
    <row r="59" spans="1:6" ht="14.4" customHeight="1" x14ac:dyDescent="0.3">
      <c r="A59" s="688" t="s">
        <v>2737</v>
      </c>
      <c r="B59" s="665"/>
      <c r="C59" s="678">
        <v>0</v>
      </c>
      <c r="D59" s="665">
        <v>3593.0633458110506</v>
      </c>
      <c r="E59" s="678">
        <v>1</v>
      </c>
      <c r="F59" s="666">
        <v>3593.0633458110506</v>
      </c>
    </row>
    <row r="60" spans="1:6" ht="14.4" customHeight="1" x14ac:dyDescent="0.3">
      <c r="A60" s="688" t="s">
        <v>2738</v>
      </c>
      <c r="B60" s="665"/>
      <c r="C60" s="678">
        <v>0</v>
      </c>
      <c r="D60" s="665">
        <v>5777.8270103300019</v>
      </c>
      <c r="E60" s="678">
        <v>1</v>
      </c>
      <c r="F60" s="666">
        <v>5777.8270103300019</v>
      </c>
    </row>
    <row r="61" spans="1:6" ht="14.4" customHeight="1" x14ac:dyDescent="0.3">
      <c r="A61" s="688" t="s">
        <v>2739</v>
      </c>
      <c r="B61" s="665"/>
      <c r="C61" s="678">
        <v>0</v>
      </c>
      <c r="D61" s="665">
        <v>48.399576719818192</v>
      </c>
      <c r="E61" s="678">
        <v>1</v>
      </c>
      <c r="F61" s="666">
        <v>48.399576719818192</v>
      </c>
    </row>
    <row r="62" spans="1:6" ht="14.4" customHeight="1" x14ac:dyDescent="0.3">
      <c r="A62" s="688" t="s">
        <v>2740</v>
      </c>
      <c r="B62" s="665"/>
      <c r="C62" s="678">
        <v>0</v>
      </c>
      <c r="D62" s="665">
        <v>135.26000000000005</v>
      </c>
      <c r="E62" s="678">
        <v>1</v>
      </c>
      <c r="F62" s="666">
        <v>135.26000000000005</v>
      </c>
    </row>
    <row r="63" spans="1:6" ht="14.4" customHeight="1" x14ac:dyDescent="0.3">
      <c r="A63" s="688" t="s">
        <v>2741</v>
      </c>
      <c r="B63" s="665"/>
      <c r="C63" s="678">
        <v>0</v>
      </c>
      <c r="D63" s="665">
        <v>2814.6754838336497</v>
      </c>
      <c r="E63" s="678">
        <v>1</v>
      </c>
      <c r="F63" s="666">
        <v>2814.6754838336497</v>
      </c>
    </row>
    <row r="64" spans="1:6" ht="14.4" customHeight="1" x14ac:dyDescent="0.3">
      <c r="A64" s="688" t="s">
        <v>2742</v>
      </c>
      <c r="B64" s="665"/>
      <c r="C64" s="678">
        <v>0</v>
      </c>
      <c r="D64" s="665">
        <v>302.76</v>
      </c>
      <c r="E64" s="678">
        <v>1</v>
      </c>
      <c r="F64" s="666">
        <v>302.76</v>
      </c>
    </row>
    <row r="65" spans="1:6" ht="14.4" customHeight="1" x14ac:dyDescent="0.3">
      <c r="A65" s="688" t="s">
        <v>2743</v>
      </c>
      <c r="B65" s="665"/>
      <c r="C65" s="678">
        <v>0</v>
      </c>
      <c r="D65" s="665">
        <v>34106.666548602661</v>
      </c>
      <c r="E65" s="678">
        <v>1</v>
      </c>
      <c r="F65" s="666">
        <v>34106.666548602661</v>
      </c>
    </row>
    <row r="66" spans="1:6" ht="14.4" customHeight="1" x14ac:dyDescent="0.3">
      <c r="A66" s="688" t="s">
        <v>2744</v>
      </c>
      <c r="B66" s="665"/>
      <c r="C66" s="678">
        <v>0</v>
      </c>
      <c r="D66" s="665">
        <v>197.57910851163956</v>
      </c>
      <c r="E66" s="678">
        <v>1</v>
      </c>
      <c r="F66" s="666">
        <v>197.57910851163956</v>
      </c>
    </row>
    <row r="67" spans="1:6" ht="14.4" customHeight="1" x14ac:dyDescent="0.3">
      <c r="A67" s="688" t="s">
        <v>2745</v>
      </c>
      <c r="B67" s="665"/>
      <c r="C67" s="678">
        <v>0</v>
      </c>
      <c r="D67" s="665">
        <v>168895.95951605064</v>
      </c>
      <c r="E67" s="678">
        <v>1</v>
      </c>
      <c r="F67" s="666">
        <v>168895.95951605064</v>
      </c>
    </row>
    <row r="68" spans="1:6" ht="14.4" customHeight="1" x14ac:dyDescent="0.3">
      <c r="A68" s="688" t="s">
        <v>2746</v>
      </c>
      <c r="B68" s="665"/>
      <c r="C68" s="678">
        <v>0</v>
      </c>
      <c r="D68" s="665">
        <v>60583.534093345945</v>
      </c>
      <c r="E68" s="678">
        <v>1</v>
      </c>
      <c r="F68" s="666">
        <v>60583.534093345945</v>
      </c>
    </row>
    <row r="69" spans="1:6" ht="14.4" customHeight="1" x14ac:dyDescent="0.3">
      <c r="A69" s="688" t="s">
        <v>2747</v>
      </c>
      <c r="B69" s="665"/>
      <c r="C69" s="678">
        <v>0</v>
      </c>
      <c r="D69" s="665">
        <v>230.99</v>
      </c>
      <c r="E69" s="678">
        <v>1</v>
      </c>
      <c r="F69" s="666">
        <v>230.99</v>
      </c>
    </row>
    <row r="70" spans="1:6" ht="14.4" customHeight="1" x14ac:dyDescent="0.3">
      <c r="A70" s="688" t="s">
        <v>2748</v>
      </c>
      <c r="B70" s="665"/>
      <c r="C70" s="678">
        <v>0</v>
      </c>
      <c r="D70" s="665">
        <v>402.79960752292277</v>
      </c>
      <c r="E70" s="678">
        <v>1</v>
      </c>
      <c r="F70" s="666">
        <v>402.79960752292277</v>
      </c>
    </row>
    <row r="71" spans="1:6" ht="14.4" customHeight="1" x14ac:dyDescent="0.3">
      <c r="A71" s="688" t="s">
        <v>2749</v>
      </c>
      <c r="B71" s="665"/>
      <c r="C71" s="678">
        <v>0</v>
      </c>
      <c r="D71" s="665">
        <v>415.7399999999999</v>
      </c>
      <c r="E71" s="678">
        <v>1</v>
      </c>
      <c r="F71" s="666">
        <v>415.7399999999999</v>
      </c>
    </row>
    <row r="72" spans="1:6" ht="14.4" customHeight="1" x14ac:dyDescent="0.3">
      <c r="A72" s="688" t="s">
        <v>2750</v>
      </c>
      <c r="B72" s="665"/>
      <c r="C72" s="678">
        <v>0</v>
      </c>
      <c r="D72" s="665">
        <v>230.67</v>
      </c>
      <c r="E72" s="678">
        <v>1</v>
      </c>
      <c r="F72" s="666">
        <v>230.67</v>
      </c>
    </row>
    <row r="73" spans="1:6" ht="14.4" customHeight="1" x14ac:dyDescent="0.3">
      <c r="A73" s="688" t="s">
        <v>2751</v>
      </c>
      <c r="B73" s="665"/>
      <c r="C73" s="678">
        <v>0</v>
      </c>
      <c r="D73" s="665">
        <v>288.15970089862492</v>
      </c>
      <c r="E73" s="678">
        <v>1</v>
      </c>
      <c r="F73" s="666">
        <v>288.15970089862492</v>
      </c>
    </row>
    <row r="74" spans="1:6" ht="14.4" customHeight="1" x14ac:dyDescent="0.3">
      <c r="A74" s="688" t="s">
        <v>2752</v>
      </c>
      <c r="B74" s="665"/>
      <c r="C74" s="678">
        <v>0</v>
      </c>
      <c r="D74" s="665">
        <v>1829.9195421484646</v>
      </c>
      <c r="E74" s="678">
        <v>1</v>
      </c>
      <c r="F74" s="666">
        <v>1829.9195421484646</v>
      </c>
    </row>
    <row r="75" spans="1:6" ht="14.4" customHeight="1" x14ac:dyDescent="0.3">
      <c r="A75" s="688" t="s">
        <v>2753</v>
      </c>
      <c r="B75" s="665"/>
      <c r="C75" s="678">
        <v>0</v>
      </c>
      <c r="D75" s="665">
        <v>450.57866141081615</v>
      </c>
      <c r="E75" s="678">
        <v>1</v>
      </c>
      <c r="F75" s="666">
        <v>450.57866141081615</v>
      </c>
    </row>
    <row r="76" spans="1:6" ht="14.4" customHeight="1" x14ac:dyDescent="0.3">
      <c r="A76" s="688" t="s">
        <v>2754</v>
      </c>
      <c r="B76" s="665"/>
      <c r="C76" s="678">
        <v>0</v>
      </c>
      <c r="D76" s="665">
        <v>16303.209769165809</v>
      </c>
      <c r="E76" s="678">
        <v>1</v>
      </c>
      <c r="F76" s="666">
        <v>16303.209769165809</v>
      </c>
    </row>
    <row r="77" spans="1:6" ht="14.4" customHeight="1" x14ac:dyDescent="0.3">
      <c r="A77" s="688" t="s">
        <v>2755</v>
      </c>
      <c r="B77" s="665"/>
      <c r="C77" s="678">
        <v>0</v>
      </c>
      <c r="D77" s="665">
        <v>198.08999999999997</v>
      </c>
      <c r="E77" s="678">
        <v>1</v>
      </c>
      <c r="F77" s="666">
        <v>198.08999999999997</v>
      </c>
    </row>
    <row r="78" spans="1:6" ht="14.4" customHeight="1" x14ac:dyDescent="0.3">
      <c r="A78" s="688" t="s">
        <v>2756</v>
      </c>
      <c r="B78" s="665"/>
      <c r="C78" s="678">
        <v>0</v>
      </c>
      <c r="D78" s="665">
        <v>11688.6</v>
      </c>
      <c r="E78" s="678">
        <v>1</v>
      </c>
      <c r="F78" s="666">
        <v>11688.6</v>
      </c>
    </row>
    <row r="79" spans="1:6" ht="14.4" customHeight="1" x14ac:dyDescent="0.3">
      <c r="A79" s="688" t="s">
        <v>2757</v>
      </c>
      <c r="B79" s="665"/>
      <c r="C79" s="678">
        <v>0</v>
      </c>
      <c r="D79" s="665">
        <v>90.379999999999981</v>
      </c>
      <c r="E79" s="678">
        <v>1</v>
      </c>
      <c r="F79" s="666">
        <v>90.379999999999981</v>
      </c>
    </row>
    <row r="80" spans="1:6" ht="14.4" customHeight="1" x14ac:dyDescent="0.3">
      <c r="A80" s="688" t="s">
        <v>2758</v>
      </c>
      <c r="B80" s="665"/>
      <c r="C80" s="678">
        <v>0</v>
      </c>
      <c r="D80" s="665">
        <v>977.03981047279262</v>
      </c>
      <c r="E80" s="678">
        <v>1</v>
      </c>
      <c r="F80" s="666">
        <v>977.03981047279262</v>
      </c>
    </row>
    <row r="81" spans="1:6" ht="14.4" customHeight="1" x14ac:dyDescent="0.3">
      <c r="A81" s="688" t="s">
        <v>2759</v>
      </c>
      <c r="B81" s="665"/>
      <c r="C81" s="678">
        <v>0</v>
      </c>
      <c r="D81" s="665">
        <v>729.87958673297112</v>
      </c>
      <c r="E81" s="678">
        <v>1</v>
      </c>
      <c r="F81" s="666">
        <v>729.87958673297112</v>
      </c>
    </row>
    <row r="82" spans="1:6" ht="14.4" customHeight="1" x14ac:dyDescent="0.3">
      <c r="A82" s="688" t="s">
        <v>2760</v>
      </c>
      <c r="B82" s="665"/>
      <c r="C82" s="678">
        <v>0</v>
      </c>
      <c r="D82" s="665">
        <v>8968.3923837270268</v>
      </c>
      <c r="E82" s="678">
        <v>1</v>
      </c>
      <c r="F82" s="666">
        <v>8968.3923837270268</v>
      </c>
    </row>
    <row r="83" spans="1:6" ht="14.4" customHeight="1" x14ac:dyDescent="0.3">
      <c r="A83" s="688" t="s">
        <v>2761</v>
      </c>
      <c r="B83" s="665"/>
      <c r="C83" s="678">
        <v>0</v>
      </c>
      <c r="D83" s="665">
        <v>503.71939884078085</v>
      </c>
      <c r="E83" s="678">
        <v>1</v>
      </c>
      <c r="F83" s="666">
        <v>503.71939884078085</v>
      </c>
    </row>
    <row r="84" spans="1:6" ht="14.4" customHeight="1" x14ac:dyDescent="0.3">
      <c r="A84" s="688" t="s">
        <v>2762</v>
      </c>
      <c r="B84" s="665"/>
      <c r="C84" s="678">
        <v>0</v>
      </c>
      <c r="D84" s="665">
        <v>1034</v>
      </c>
      <c r="E84" s="678">
        <v>1</v>
      </c>
      <c r="F84" s="666">
        <v>1034</v>
      </c>
    </row>
    <row r="85" spans="1:6" ht="14.4" customHeight="1" x14ac:dyDescent="0.3">
      <c r="A85" s="688" t="s">
        <v>2763</v>
      </c>
      <c r="B85" s="665"/>
      <c r="C85" s="678">
        <v>0</v>
      </c>
      <c r="D85" s="665">
        <v>45.76</v>
      </c>
      <c r="E85" s="678">
        <v>1</v>
      </c>
      <c r="F85" s="666">
        <v>45.76</v>
      </c>
    </row>
    <row r="86" spans="1:6" ht="14.4" customHeight="1" thickBot="1" x14ac:dyDescent="0.35">
      <c r="A86" s="689" t="s">
        <v>2764</v>
      </c>
      <c r="B86" s="680"/>
      <c r="C86" s="681">
        <v>0</v>
      </c>
      <c r="D86" s="680">
        <v>1496</v>
      </c>
      <c r="E86" s="681">
        <v>1</v>
      </c>
      <c r="F86" s="682">
        <v>1496</v>
      </c>
    </row>
    <row r="87" spans="1:6" ht="14.4" customHeight="1" thickBot="1" x14ac:dyDescent="0.35">
      <c r="A87" s="683" t="s">
        <v>3</v>
      </c>
      <c r="B87" s="684">
        <v>40358.668432191298</v>
      </c>
      <c r="C87" s="685">
        <v>4.2656785312962194E-2</v>
      </c>
      <c r="D87" s="684">
        <v>905766.74013035756</v>
      </c>
      <c r="E87" s="685">
        <v>0.95734321468703765</v>
      </c>
      <c r="F87" s="686">
        <v>946125.40856254904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5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2937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144.80000000000001</v>
      </c>
      <c r="G3" s="47">
        <f>SUBTOTAL(9,G6:G1048576)</f>
        <v>40358.668432191298</v>
      </c>
      <c r="H3" s="48">
        <f>IF(M3=0,0,G3/M3)</f>
        <v>4.2656785312962207E-2</v>
      </c>
      <c r="I3" s="47">
        <f>SUBTOTAL(9,I6:I1048576)</f>
        <v>5209.75</v>
      </c>
      <c r="J3" s="47">
        <f>SUBTOTAL(9,J6:J1048576)</f>
        <v>905766.74013035744</v>
      </c>
      <c r="K3" s="48">
        <f>IF(M3=0,0,J3/M3)</f>
        <v>0.95734321468703787</v>
      </c>
      <c r="L3" s="47">
        <f>SUBTOTAL(9,L6:L1048576)</f>
        <v>5354.5499999999993</v>
      </c>
      <c r="M3" s="49">
        <f>SUBTOTAL(9,M6:M1048576)</f>
        <v>946125.40856254869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569</v>
      </c>
      <c r="B6" s="656" t="s">
        <v>2765</v>
      </c>
      <c r="C6" s="656" t="s">
        <v>1070</v>
      </c>
      <c r="D6" s="656" t="s">
        <v>2766</v>
      </c>
      <c r="E6" s="656" t="s">
        <v>2767</v>
      </c>
      <c r="F6" s="659"/>
      <c r="G6" s="659"/>
      <c r="H6" s="677">
        <v>0</v>
      </c>
      <c r="I6" s="659">
        <v>1</v>
      </c>
      <c r="J6" s="659">
        <v>48.829999999999984</v>
      </c>
      <c r="K6" s="677">
        <v>1</v>
      </c>
      <c r="L6" s="659">
        <v>1</v>
      </c>
      <c r="M6" s="660">
        <v>48.829999999999984</v>
      </c>
    </row>
    <row r="7" spans="1:13" ht="14.4" customHeight="1" x14ac:dyDescent="0.3">
      <c r="A7" s="661" t="s">
        <v>569</v>
      </c>
      <c r="B7" s="662" t="s">
        <v>2765</v>
      </c>
      <c r="C7" s="662" t="s">
        <v>1074</v>
      </c>
      <c r="D7" s="662" t="s">
        <v>2768</v>
      </c>
      <c r="E7" s="662" t="s">
        <v>2769</v>
      </c>
      <c r="F7" s="665"/>
      <c r="G7" s="665"/>
      <c r="H7" s="678">
        <v>0</v>
      </c>
      <c r="I7" s="665">
        <v>2</v>
      </c>
      <c r="J7" s="665">
        <v>136.56</v>
      </c>
      <c r="K7" s="678">
        <v>1</v>
      </c>
      <c r="L7" s="665">
        <v>2</v>
      </c>
      <c r="M7" s="666">
        <v>136.56</v>
      </c>
    </row>
    <row r="8" spans="1:13" ht="14.4" customHeight="1" x14ac:dyDescent="0.3">
      <c r="A8" s="661" t="s">
        <v>569</v>
      </c>
      <c r="B8" s="662" t="s">
        <v>2770</v>
      </c>
      <c r="C8" s="662" t="s">
        <v>1126</v>
      </c>
      <c r="D8" s="662" t="s">
        <v>1096</v>
      </c>
      <c r="E8" s="662" t="s">
        <v>1097</v>
      </c>
      <c r="F8" s="665"/>
      <c r="G8" s="665"/>
      <c r="H8" s="678">
        <v>0</v>
      </c>
      <c r="I8" s="665">
        <v>9</v>
      </c>
      <c r="J8" s="665">
        <v>610.46999999999991</v>
      </c>
      <c r="K8" s="678">
        <v>1</v>
      </c>
      <c r="L8" s="665">
        <v>9</v>
      </c>
      <c r="M8" s="666">
        <v>610.46999999999991</v>
      </c>
    </row>
    <row r="9" spans="1:13" ht="14.4" customHeight="1" x14ac:dyDescent="0.3">
      <c r="A9" s="661" t="s">
        <v>569</v>
      </c>
      <c r="B9" s="662" t="s">
        <v>2770</v>
      </c>
      <c r="C9" s="662" t="s">
        <v>587</v>
      </c>
      <c r="D9" s="662" t="s">
        <v>588</v>
      </c>
      <c r="E9" s="662" t="s">
        <v>589</v>
      </c>
      <c r="F9" s="665">
        <v>1</v>
      </c>
      <c r="G9" s="665">
        <v>21.64</v>
      </c>
      <c r="H9" s="678">
        <v>1</v>
      </c>
      <c r="I9" s="665"/>
      <c r="J9" s="665"/>
      <c r="K9" s="678">
        <v>0</v>
      </c>
      <c r="L9" s="665">
        <v>1</v>
      </c>
      <c r="M9" s="666">
        <v>21.64</v>
      </c>
    </row>
    <row r="10" spans="1:13" ht="14.4" customHeight="1" x14ac:dyDescent="0.3">
      <c r="A10" s="661" t="s">
        <v>569</v>
      </c>
      <c r="B10" s="662" t="s">
        <v>2770</v>
      </c>
      <c r="C10" s="662" t="s">
        <v>1049</v>
      </c>
      <c r="D10" s="662" t="s">
        <v>588</v>
      </c>
      <c r="E10" s="662" t="s">
        <v>589</v>
      </c>
      <c r="F10" s="665"/>
      <c r="G10" s="665"/>
      <c r="H10" s="678">
        <v>0</v>
      </c>
      <c r="I10" s="665">
        <v>1</v>
      </c>
      <c r="J10" s="665">
        <v>35.109999750152568</v>
      </c>
      <c r="K10" s="678">
        <v>1</v>
      </c>
      <c r="L10" s="665">
        <v>1</v>
      </c>
      <c r="M10" s="666">
        <v>35.109999750152568</v>
      </c>
    </row>
    <row r="11" spans="1:13" ht="14.4" customHeight="1" x14ac:dyDescent="0.3">
      <c r="A11" s="661" t="s">
        <v>569</v>
      </c>
      <c r="B11" s="662" t="s">
        <v>2770</v>
      </c>
      <c r="C11" s="662" t="s">
        <v>1018</v>
      </c>
      <c r="D11" s="662" t="s">
        <v>588</v>
      </c>
      <c r="E11" s="662" t="s">
        <v>1019</v>
      </c>
      <c r="F11" s="665"/>
      <c r="G11" s="665"/>
      <c r="H11" s="678">
        <v>0</v>
      </c>
      <c r="I11" s="665">
        <v>12</v>
      </c>
      <c r="J11" s="665">
        <v>1303.0278839087164</v>
      </c>
      <c r="K11" s="678">
        <v>1</v>
      </c>
      <c r="L11" s="665">
        <v>12</v>
      </c>
      <c r="M11" s="666">
        <v>1303.0278839087164</v>
      </c>
    </row>
    <row r="12" spans="1:13" ht="14.4" customHeight="1" x14ac:dyDescent="0.3">
      <c r="A12" s="661" t="s">
        <v>569</v>
      </c>
      <c r="B12" s="662" t="s">
        <v>2770</v>
      </c>
      <c r="C12" s="662" t="s">
        <v>1095</v>
      </c>
      <c r="D12" s="662" t="s">
        <v>1096</v>
      </c>
      <c r="E12" s="662" t="s">
        <v>1097</v>
      </c>
      <c r="F12" s="665"/>
      <c r="G12" s="665"/>
      <c r="H12" s="678">
        <v>0</v>
      </c>
      <c r="I12" s="665">
        <v>3</v>
      </c>
      <c r="J12" s="665">
        <v>203.48698729617811</v>
      </c>
      <c r="K12" s="678">
        <v>1</v>
      </c>
      <c r="L12" s="665">
        <v>3</v>
      </c>
      <c r="M12" s="666">
        <v>203.48698729617811</v>
      </c>
    </row>
    <row r="13" spans="1:13" ht="14.4" customHeight="1" x14ac:dyDescent="0.3">
      <c r="A13" s="661" t="s">
        <v>569</v>
      </c>
      <c r="B13" s="662" t="s">
        <v>2771</v>
      </c>
      <c r="C13" s="662" t="s">
        <v>1123</v>
      </c>
      <c r="D13" s="662" t="s">
        <v>1124</v>
      </c>
      <c r="E13" s="662" t="s">
        <v>1125</v>
      </c>
      <c r="F13" s="665"/>
      <c r="G13" s="665"/>
      <c r="H13" s="678">
        <v>0</v>
      </c>
      <c r="I13" s="665">
        <v>1</v>
      </c>
      <c r="J13" s="665">
        <v>57.695000000000007</v>
      </c>
      <c r="K13" s="678">
        <v>1</v>
      </c>
      <c r="L13" s="665">
        <v>1</v>
      </c>
      <c r="M13" s="666">
        <v>57.695000000000007</v>
      </c>
    </row>
    <row r="14" spans="1:13" ht="14.4" customHeight="1" x14ac:dyDescent="0.3">
      <c r="A14" s="661" t="s">
        <v>569</v>
      </c>
      <c r="B14" s="662" t="s">
        <v>2772</v>
      </c>
      <c r="C14" s="662" t="s">
        <v>1120</v>
      </c>
      <c r="D14" s="662" t="s">
        <v>1121</v>
      </c>
      <c r="E14" s="662" t="s">
        <v>1122</v>
      </c>
      <c r="F14" s="665"/>
      <c r="G14" s="665"/>
      <c r="H14" s="678">
        <v>0</v>
      </c>
      <c r="I14" s="665">
        <v>1</v>
      </c>
      <c r="J14" s="665">
        <v>91.528892369758907</v>
      </c>
      <c r="K14" s="678">
        <v>1</v>
      </c>
      <c r="L14" s="665">
        <v>1</v>
      </c>
      <c r="M14" s="666">
        <v>91.528892369758907</v>
      </c>
    </row>
    <row r="15" spans="1:13" ht="14.4" customHeight="1" x14ac:dyDescent="0.3">
      <c r="A15" s="661" t="s">
        <v>569</v>
      </c>
      <c r="B15" s="662" t="s">
        <v>2773</v>
      </c>
      <c r="C15" s="662" t="s">
        <v>1052</v>
      </c>
      <c r="D15" s="662" t="s">
        <v>1053</v>
      </c>
      <c r="E15" s="662" t="s">
        <v>1744</v>
      </c>
      <c r="F15" s="665"/>
      <c r="G15" s="665"/>
      <c r="H15" s="678">
        <v>0</v>
      </c>
      <c r="I15" s="665">
        <v>1</v>
      </c>
      <c r="J15" s="665">
        <v>3449.9999999999968</v>
      </c>
      <c r="K15" s="678">
        <v>1</v>
      </c>
      <c r="L15" s="665">
        <v>1</v>
      </c>
      <c r="M15" s="666">
        <v>3449.9999999999968</v>
      </c>
    </row>
    <row r="16" spans="1:13" ht="14.4" customHeight="1" x14ac:dyDescent="0.3">
      <c r="A16" s="661" t="s">
        <v>569</v>
      </c>
      <c r="B16" s="662" t="s">
        <v>2774</v>
      </c>
      <c r="C16" s="662" t="s">
        <v>1081</v>
      </c>
      <c r="D16" s="662" t="s">
        <v>2775</v>
      </c>
      <c r="E16" s="662" t="s">
        <v>1031</v>
      </c>
      <c r="F16" s="665"/>
      <c r="G16" s="665"/>
      <c r="H16" s="678">
        <v>0</v>
      </c>
      <c r="I16" s="665">
        <v>1</v>
      </c>
      <c r="J16" s="665">
        <v>118.11999999999998</v>
      </c>
      <c r="K16" s="678">
        <v>1</v>
      </c>
      <c r="L16" s="665">
        <v>1</v>
      </c>
      <c r="M16" s="666">
        <v>118.11999999999998</v>
      </c>
    </row>
    <row r="17" spans="1:13" ht="14.4" customHeight="1" x14ac:dyDescent="0.3">
      <c r="A17" s="661" t="s">
        <v>569</v>
      </c>
      <c r="B17" s="662" t="s">
        <v>2774</v>
      </c>
      <c r="C17" s="662" t="s">
        <v>1103</v>
      </c>
      <c r="D17" s="662" t="s">
        <v>2775</v>
      </c>
      <c r="E17" s="662" t="s">
        <v>1104</v>
      </c>
      <c r="F17" s="665"/>
      <c r="G17" s="665"/>
      <c r="H17" s="678">
        <v>0</v>
      </c>
      <c r="I17" s="665">
        <v>1</v>
      </c>
      <c r="J17" s="665">
        <v>335.95000000000005</v>
      </c>
      <c r="K17" s="678">
        <v>1</v>
      </c>
      <c r="L17" s="665">
        <v>1</v>
      </c>
      <c r="M17" s="666">
        <v>335.95000000000005</v>
      </c>
    </row>
    <row r="18" spans="1:13" ht="14.4" customHeight="1" x14ac:dyDescent="0.3">
      <c r="A18" s="661" t="s">
        <v>569</v>
      </c>
      <c r="B18" s="662" t="s">
        <v>2776</v>
      </c>
      <c r="C18" s="662" t="s">
        <v>1117</v>
      </c>
      <c r="D18" s="662" t="s">
        <v>1118</v>
      </c>
      <c r="E18" s="662" t="s">
        <v>1119</v>
      </c>
      <c r="F18" s="665"/>
      <c r="G18" s="665"/>
      <c r="H18" s="678">
        <v>0</v>
      </c>
      <c r="I18" s="665">
        <v>1</v>
      </c>
      <c r="J18" s="665">
        <v>97.417644042998262</v>
      </c>
      <c r="K18" s="678">
        <v>1</v>
      </c>
      <c r="L18" s="665">
        <v>1</v>
      </c>
      <c r="M18" s="666">
        <v>97.417644042998262</v>
      </c>
    </row>
    <row r="19" spans="1:13" ht="14.4" customHeight="1" x14ac:dyDescent="0.3">
      <c r="A19" s="661" t="s">
        <v>569</v>
      </c>
      <c r="B19" s="662" t="s">
        <v>2777</v>
      </c>
      <c r="C19" s="662" t="s">
        <v>1029</v>
      </c>
      <c r="D19" s="662" t="s">
        <v>1030</v>
      </c>
      <c r="E19" s="662" t="s">
        <v>1031</v>
      </c>
      <c r="F19" s="665"/>
      <c r="G19" s="665"/>
      <c r="H19" s="678">
        <v>0</v>
      </c>
      <c r="I19" s="665">
        <v>1</v>
      </c>
      <c r="J19" s="665">
        <v>58.260000000000005</v>
      </c>
      <c r="K19" s="678">
        <v>1</v>
      </c>
      <c r="L19" s="665">
        <v>1</v>
      </c>
      <c r="M19" s="666">
        <v>58.260000000000005</v>
      </c>
    </row>
    <row r="20" spans="1:13" ht="14.4" customHeight="1" x14ac:dyDescent="0.3">
      <c r="A20" s="661" t="s">
        <v>569</v>
      </c>
      <c r="B20" s="662" t="s">
        <v>2778</v>
      </c>
      <c r="C20" s="662" t="s">
        <v>1021</v>
      </c>
      <c r="D20" s="662" t="s">
        <v>2779</v>
      </c>
      <c r="E20" s="662" t="s">
        <v>2780</v>
      </c>
      <c r="F20" s="665"/>
      <c r="G20" s="665"/>
      <c r="H20" s="678">
        <v>0</v>
      </c>
      <c r="I20" s="665">
        <v>14</v>
      </c>
      <c r="J20" s="665">
        <v>486.84999999999997</v>
      </c>
      <c r="K20" s="678">
        <v>1</v>
      </c>
      <c r="L20" s="665">
        <v>14</v>
      </c>
      <c r="M20" s="666">
        <v>486.84999999999997</v>
      </c>
    </row>
    <row r="21" spans="1:13" ht="14.4" customHeight="1" x14ac:dyDescent="0.3">
      <c r="A21" s="661" t="s">
        <v>569</v>
      </c>
      <c r="B21" s="662" t="s">
        <v>2781</v>
      </c>
      <c r="C21" s="662" t="s">
        <v>1195</v>
      </c>
      <c r="D21" s="662" t="s">
        <v>2782</v>
      </c>
      <c r="E21" s="662" t="s">
        <v>2783</v>
      </c>
      <c r="F21" s="665"/>
      <c r="G21" s="665"/>
      <c r="H21" s="678">
        <v>0</v>
      </c>
      <c r="I21" s="665">
        <v>4</v>
      </c>
      <c r="J21" s="665">
        <v>463.09940637101982</v>
      </c>
      <c r="K21" s="678">
        <v>1</v>
      </c>
      <c r="L21" s="665">
        <v>4</v>
      </c>
      <c r="M21" s="666">
        <v>463.09940637101982</v>
      </c>
    </row>
    <row r="22" spans="1:13" ht="14.4" customHeight="1" x14ac:dyDescent="0.3">
      <c r="A22" s="661" t="s">
        <v>569</v>
      </c>
      <c r="B22" s="662" t="s">
        <v>2781</v>
      </c>
      <c r="C22" s="662" t="s">
        <v>1199</v>
      </c>
      <c r="D22" s="662" t="s">
        <v>2784</v>
      </c>
      <c r="E22" s="662" t="s">
        <v>2785</v>
      </c>
      <c r="F22" s="665"/>
      <c r="G22" s="665"/>
      <c r="H22" s="678">
        <v>0</v>
      </c>
      <c r="I22" s="665">
        <v>6.2</v>
      </c>
      <c r="J22" s="665">
        <v>474.3470507890159</v>
      </c>
      <c r="K22" s="678">
        <v>1</v>
      </c>
      <c r="L22" s="665">
        <v>6.2</v>
      </c>
      <c r="M22" s="666">
        <v>474.3470507890159</v>
      </c>
    </row>
    <row r="23" spans="1:13" ht="14.4" customHeight="1" x14ac:dyDescent="0.3">
      <c r="A23" s="661" t="s">
        <v>569</v>
      </c>
      <c r="B23" s="662" t="s">
        <v>2781</v>
      </c>
      <c r="C23" s="662" t="s">
        <v>1203</v>
      </c>
      <c r="D23" s="662" t="s">
        <v>2786</v>
      </c>
      <c r="E23" s="662" t="s">
        <v>2787</v>
      </c>
      <c r="F23" s="665"/>
      <c r="G23" s="665"/>
      <c r="H23" s="678">
        <v>0</v>
      </c>
      <c r="I23" s="665">
        <v>2</v>
      </c>
      <c r="J23" s="665">
        <v>221.01999999999998</v>
      </c>
      <c r="K23" s="678">
        <v>1</v>
      </c>
      <c r="L23" s="665">
        <v>2</v>
      </c>
      <c r="M23" s="666">
        <v>221.01999999999998</v>
      </c>
    </row>
    <row r="24" spans="1:13" ht="14.4" customHeight="1" x14ac:dyDescent="0.3">
      <c r="A24" s="661" t="s">
        <v>569</v>
      </c>
      <c r="B24" s="662" t="s">
        <v>2788</v>
      </c>
      <c r="C24" s="662" t="s">
        <v>1216</v>
      </c>
      <c r="D24" s="662" t="s">
        <v>1217</v>
      </c>
      <c r="E24" s="662" t="s">
        <v>1218</v>
      </c>
      <c r="F24" s="665"/>
      <c r="G24" s="665"/>
      <c r="H24" s="678">
        <v>0</v>
      </c>
      <c r="I24" s="665">
        <v>1</v>
      </c>
      <c r="J24" s="665">
        <v>462</v>
      </c>
      <c r="K24" s="678">
        <v>1</v>
      </c>
      <c r="L24" s="665">
        <v>1</v>
      </c>
      <c r="M24" s="666">
        <v>462</v>
      </c>
    </row>
    <row r="25" spans="1:13" ht="14.4" customHeight="1" x14ac:dyDescent="0.3">
      <c r="A25" s="661" t="s">
        <v>569</v>
      </c>
      <c r="B25" s="662" t="s">
        <v>2789</v>
      </c>
      <c r="C25" s="662" t="s">
        <v>1222</v>
      </c>
      <c r="D25" s="662" t="s">
        <v>1223</v>
      </c>
      <c r="E25" s="662" t="s">
        <v>1224</v>
      </c>
      <c r="F25" s="665">
        <v>9.0999999999999979</v>
      </c>
      <c r="G25" s="665">
        <v>3187.7458221264947</v>
      </c>
      <c r="H25" s="678">
        <v>0.2347935047381571</v>
      </c>
      <c r="I25" s="665">
        <v>47.699999999999989</v>
      </c>
      <c r="J25" s="665">
        <v>10389.059999999994</v>
      </c>
      <c r="K25" s="678">
        <v>0.76520649526184292</v>
      </c>
      <c r="L25" s="665">
        <v>56.799999999999983</v>
      </c>
      <c r="M25" s="666">
        <v>13576.805822126489</v>
      </c>
    </row>
    <row r="26" spans="1:13" ht="14.4" customHeight="1" x14ac:dyDescent="0.3">
      <c r="A26" s="661" t="s">
        <v>569</v>
      </c>
      <c r="B26" s="662" t="s">
        <v>2790</v>
      </c>
      <c r="C26" s="662" t="s">
        <v>1219</v>
      </c>
      <c r="D26" s="662" t="s">
        <v>1220</v>
      </c>
      <c r="E26" s="662" t="s">
        <v>1221</v>
      </c>
      <c r="F26" s="665"/>
      <c r="G26" s="665"/>
      <c r="H26" s="678">
        <v>0</v>
      </c>
      <c r="I26" s="665">
        <v>1</v>
      </c>
      <c r="J26" s="665">
        <v>29.94</v>
      </c>
      <c r="K26" s="678">
        <v>1</v>
      </c>
      <c r="L26" s="665">
        <v>1</v>
      </c>
      <c r="M26" s="666">
        <v>29.94</v>
      </c>
    </row>
    <row r="27" spans="1:13" ht="14.4" customHeight="1" x14ac:dyDescent="0.3">
      <c r="A27" s="661" t="s">
        <v>569</v>
      </c>
      <c r="B27" s="662" t="s">
        <v>2791</v>
      </c>
      <c r="C27" s="662" t="s">
        <v>1213</v>
      </c>
      <c r="D27" s="662" t="s">
        <v>1214</v>
      </c>
      <c r="E27" s="662" t="s">
        <v>1215</v>
      </c>
      <c r="F27" s="665"/>
      <c r="G27" s="665"/>
      <c r="H27" s="678">
        <v>0</v>
      </c>
      <c r="I27" s="665">
        <v>2</v>
      </c>
      <c r="J27" s="665">
        <v>748</v>
      </c>
      <c r="K27" s="678">
        <v>1</v>
      </c>
      <c r="L27" s="665">
        <v>2</v>
      </c>
      <c r="M27" s="666">
        <v>748</v>
      </c>
    </row>
    <row r="28" spans="1:13" ht="14.4" customHeight="1" x14ac:dyDescent="0.3">
      <c r="A28" s="661" t="s">
        <v>569</v>
      </c>
      <c r="B28" s="662" t="s">
        <v>2792</v>
      </c>
      <c r="C28" s="662" t="s">
        <v>1185</v>
      </c>
      <c r="D28" s="662" t="s">
        <v>1186</v>
      </c>
      <c r="E28" s="662" t="s">
        <v>2793</v>
      </c>
      <c r="F28" s="665"/>
      <c r="G28" s="665"/>
      <c r="H28" s="678">
        <v>0</v>
      </c>
      <c r="I28" s="665">
        <v>1</v>
      </c>
      <c r="J28" s="665">
        <v>115.97000000000006</v>
      </c>
      <c r="K28" s="678">
        <v>1</v>
      </c>
      <c r="L28" s="665">
        <v>1</v>
      </c>
      <c r="M28" s="666">
        <v>115.97000000000006</v>
      </c>
    </row>
    <row r="29" spans="1:13" ht="14.4" customHeight="1" x14ac:dyDescent="0.3">
      <c r="A29" s="661" t="s">
        <v>569</v>
      </c>
      <c r="B29" s="662" t="s">
        <v>2794</v>
      </c>
      <c r="C29" s="662" t="s">
        <v>1233</v>
      </c>
      <c r="D29" s="662" t="s">
        <v>2795</v>
      </c>
      <c r="E29" s="662" t="s">
        <v>2796</v>
      </c>
      <c r="F29" s="665"/>
      <c r="G29" s="665"/>
      <c r="H29" s="678">
        <v>0</v>
      </c>
      <c r="I29" s="665">
        <v>4.2999999999999989</v>
      </c>
      <c r="J29" s="665">
        <v>666.92999999999984</v>
      </c>
      <c r="K29" s="678">
        <v>1</v>
      </c>
      <c r="L29" s="665">
        <v>4.2999999999999989</v>
      </c>
      <c r="M29" s="666">
        <v>666.92999999999984</v>
      </c>
    </row>
    <row r="30" spans="1:13" ht="14.4" customHeight="1" x14ac:dyDescent="0.3">
      <c r="A30" s="661" t="s">
        <v>569</v>
      </c>
      <c r="B30" s="662" t="s">
        <v>2794</v>
      </c>
      <c r="C30" s="662" t="s">
        <v>1229</v>
      </c>
      <c r="D30" s="662" t="s">
        <v>2795</v>
      </c>
      <c r="E30" s="662" t="s">
        <v>2797</v>
      </c>
      <c r="F30" s="665">
        <v>0.7</v>
      </c>
      <c r="G30" s="665">
        <v>806.50550040086432</v>
      </c>
      <c r="H30" s="678">
        <v>0.17402191028387065</v>
      </c>
      <c r="I30" s="665">
        <v>14.500000000000002</v>
      </c>
      <c r="J30" s="665">
        <v>3828</v>
      </c>
      <c r="K30" s="678">
        <v>0.82597808971612929</v>
      </c>
      <c r="L30" s="665">
        <v>15.200000000000001</v>
      </c>
      <c r="M30" s="666">
        <v>4634.5055004008645</v>
      </c>
    </row>
    <row r="31" spans="1:13" ht="14.4" customHeight="1" x14ac:dyDescent="0.3">
      <c r="A31" s="661" t="s">
        <v>569</v>
      </c>
      <c r="B31" s="662" t="s">
        <v>2794</v>
      </c>
      <c r="C31" s="662" t="s">
        <v>1129</v>
      </c>
      <c r="D31" s="662" t="s">
        <v>2798</v>
      </c>
      <c r="E31" s="662" t="s">
        <v>2799</v>
      </c>
      <c r="F31" s="665">
        <v>35</v>
      </c>
      <c r="G31" s="665">
        <v>2965.9007704803762</v>
      </c>
      <c r="H31" s="678">
        <v>0.94362255207843126</v>
      </c>
      <c r="I31" s="665">
        <v>2</v>
      </c>
      <c r="J31" s="665">
        <v>177.19999999999996</v>
      </c>
      <c r="K31" s="678">
        <v>5.6377447921568735E-2</v>
      </c>
      <c r="L31" s="665">
        <v>37</v>
      </c>
      <c r="M31" s="666">
        <v>3143.100770480376</v>
      </c>
    </row>
    <row r="32" spans="1:13" ht="14.4" customHeight="1" x14ac:dyDescent="0.3">
      <c r="A32" s="661" t="s">
        <v>569</v>
      </c>
      <c r="B32" s="662" t="s">
        <v>2800</v>
      </c>
      <c r="C32" s="662" t="s">
        <v>1191</v>
      </c>
      <c r="D32" s="662" t="s">
        <v>1192</v>
      </c>
      <c r="E32" s="662" t="s">
        <v>2801</v>
      </c>
      <c r="F32" s="665"/>
      <c r="G32" s="665"/>
      <c r="H32" s="678">
        <v>0</v>
      </c>
      <c r="I32" s="665">
        <v>2.5</v>
      </c>
      <c r="J32" s="665">
        <v>170.50253675410784</v>
      </c>
      <c r="K32" s="678">
        <v>1</v>
      </c>
      <c r="L32" s="665">
        <v>2.5</v>
      </c>
      <c r="M32" s="666">
        <v>170.50253675410784</v>
      </c>
    </row>
    <row r="33" spans="1:13" ht="14.4" customHeight="1" x14ac:dyDescent="0.3">
      <c r="A33" s="661" t="s">
        <v>569</v>
      </c>
      <c r="B33" s="662" t="s">
        <v>2802</v>
      </c>
      <c r="C33" s="662" t="s">
        <v>1225</v>
      </c>
      <c r="D33" s="662" t="s">
        <v>1226</v>
      </c>
      <c r="E33" s="662" t="s">
        <v>1227</v>
      </c>
      <c r="F33" s="665"/>
      <c r="G33" s="665"/>
      <c r="H33" s="678">
        <v>0</v>
      </c>
      <c r="I33" s="665">
        <v>0.3</v>
      </c>
      <c r="J33" s="665">
        <v>45.87</v>
      </c>
      <c r="K33" s="678">
        <v>1</v>
      </c>
      <c r="L33" s="665">
        <v>0.3</v>
      </c>
      <c r="M33" s="666">
        <v>45.87</v>
      </c>
    </row>
    <row r="34" spans="1:13" ht="14.4" customHeight="1" x14ac:dyDescent="0.3">
      <c r="A34" s="661" t="s">
        <v>569</v>
      </c>
      <c r="B34" s="662" t="s">
        <v>2803</v>
      </c>
      <c r="C34" s="662" t="s">
        <v>1210</v>
      </c>
      <c r="D34" s="662" t="s">
        <v>2804</v>
      </c>
      <c r="E34" s="662" t="s">
        <v>2805</v>
      </c>
      <c r="F34" s="665"/>
      <c r="G34" s="665"/>
      <c r="H34" s="678">
        <v>0</v>
      </c>
      <c r="I34" s="665">
        <v>40</v>
      </c>
      <c r="J34" s="665">
        <v>1155.52</v>
      </c>
      <c r="K34" s="678">
        <v>1</v>
      </c>
      <c r="L34" s="665">
        <v>40</v>
      </c>
      <c r="M34" s="666">
        <v>1155.52</v>
      </c>
    </row>
    <row r="35" spans="1:13" ht="14.4" customHeight="1" x14ac:dyDescent="0.3">
      <c r="A35" s="661" t="s">
        <v>569</v>
      </c>
      <c r="B35" s="662" t="s">
        <v>2806</v>
      </c>
      <c r="C35" s="662" t="s">
        <v>1084</v>
      </c>
      <c r="D35" s="662" t="s">
        <v>1026</v>
      </c>
      <c r="E35" s="662" t="s">
        <v>2807</v>
      </c>
      <c r="F35" s="665"/>
      <c r="G35" s="665"/>
      <c r="H35" s="678">
        <v>0</v>
      </c>
      <c r="I35" s="665">
        <v>10</v>
      </c>
      <c r="J35" s="665">
        <v>595.78982920851467</v>
      </c>
      <c r="K35" s="678">
        <v>1</v>
      </c>
      <c r="L35" s="665">
        <v>10</v>
      </c>
      <c r="M35" s="666">
        <v>595.78982920851467</v>
      </c>
    </row>
    <row r="36" spans="1:13" ht="14.4" customHeight="1" x14ac:dyDescent="0.3">
      <c r="A36" s="661" t="s">
        <v>569</v>
      </c>
      <c r="B36" s="662" t="s">
        <v>2806</v>
      </c>
      <c r="C36" s="662" t="s">
        <v>1025</v>
      </c>
      <c r="D36" s="662" t="s">
        <v>1026</v>
      </c>
      <c r="E36" s="662" t="s">
        <v>2808</v>
      </c>
      <c r="F36" s="665"/>
      <c r="G36" s="665"/>
      <c r="H36" s="678">
        <v>0</v>
      </c>
      <c r="I36" s="665">
        <v>1</v>
      </c>
      <c r="J36" s="665">
        <v>105.05999999999996</v>
      </c>
      <c r="K36" s="678">
        <v>1</v>
      </c>
      <c r="L36" s="665">
        <v>1</v>
      </c>
      <c r="M36" s="666">
        <v>105.05999999999996</v>
      </c>
    </row>
    <row r="37" spans="1:13" ht="14.4" customHeight="1" x14ac:dyDescent="0.3">
      <c r="A37" s="661" t="s">
        <v>569</v>
      </c>
      <c r="B37" s="662" t="s">
        <v>2809</v>
      </c>
      <c r="C37" s="662" t="s">
        <v>1037</v>
      </c>
      <c r="D37" s="662" t="s">
        <v>1038</v>
      </c>
      <c r="E37" s="662" t="s">
        <v>1039</v>
      </c>
      <c r="F37" s="665"/>
      <c r="G37" s="665"/>
      <c r="H37" s="678">
        <v>0</v>
      </c>
      <c r="I37" s="665">
        <v>17</v>
      </c>
      <c r="J37" s="665">
        <v>657.78427292517563</v>
      </c>
      <c r="K37" s="678">
        <v>1</v>
      </c>
      <c r="L37" s="665">
        <v>17</v>
      </c>
      <c r="M37" s="666">
        <v>657.78427292517563</v>
      </c>
    </row>
    <row r="38" spans="1:13" ht="14.4" customHeight="1" x14ac:dyDescent="0.3">
      <c r="A38" s="661" t="s">
        <v>569</v>
      </c>
      <c r="B38" s="662" t="s">
        <v>2809</v>
      </c>
      <c r="C38" s="662" t="s">
        <v>1041</v>
      </c>
      <c r="D38" s="662" t="s">
        <v>1042</v>
      </c>
      <c r="E38" s="662" t="s">
        <v>1043</v>
      </c>
      <c r="F38" s="665"/>
      <c r="G38" s="665"/>
      <c r="H38" s="678">
        <v>0</v>
      </c>
      <c r="I38" s="665">
        <v>24</v>
      </c>
      <c r="J38" s="665">
        <v>1355.7799951847376</v>
      </c>
      <c r="K38" s="678">
        <v>1</v>
      </c>
      <c r="L38" s="665">
        <v>24</v>
      </c>
      <c r="M38" s="666">
        <v>1355.7799951847376</v>
      </c>
    </row>
    <row r="39" spans="1:13" ht="14.4" customHeight="1" x14ac:dyDescent="0.3">
      <c r="A39" s="661" t="s">
        <v>569</v>
      </c>
      <c r="B39" s="662" t="s">
        <v>2809</v>
      </c>
      <c r="C39" s="662" t="s">
        <v>1045</v>
      </c>
      <c r="D39" s="662" t="s">
        <v>1046</v>
      </c>
      <c r="E39" s="662" t="s">
        <v>1047</v>
      </c>
      <c r="F39" s="665"/>
      <c r="G39" s="665"/>
      <c r="H39" s="678">
        <v>0</v>
      </c>
      <c r="I39" s="665">
        <v>7</v>
      </c>
      <c r="J39" s="665">
        <v>393.7985309413524</v>
      </c>
      <c r="K39" s="678">
        <v>1</v>
      </c>
      <c r="L39" s="665">
        <v>7</v>
      </c>
      <c r="M39" s="666">
        <v>393.7985309413524</v>
      </c>
    </row>
    <row r="40" spans="1:13" ht="14.4" customHeight="1" x14ac:dyDescent="0.3">
      <c r="A40" s="661" t="s">
        <v>569</v>
      </c>
      <c r="B40" s="662" t="s">
        <v>2809</v>
      </c>
      <c r="C40" s="662" t="s">
        <v>1056</v>
      </c>
      <c r="D40" s="662" t="s">
        <v>1057</v>
      </c>
      <c r="E40" s="662" t="s">
        <v>1575</v>
      </c>
      <c r="F40" s="665"/>
      <c r="G40" s="665"/>
      <c r="H40" s="678">
        <v>0</v>
      </c>
      <c r="I40" s="665">
        <v>2</v>
      </c>
      <c r="J40" s="665">
        <v>118.08000000000003</v>
      </c>
      <c r="K40" s="678">
        <v>1</v>
      </c>
      <c r="L40" s="665">
        <v>2</v>
      </c>
      <c r="M40" s="666">
        <v>118.08000000000003</v>
      </c>
    </row>
    <row r="41" spans="1:13" ht="14.4" customHeight="1" x14ac:dyDescent="0.3">
      <c r="A41" s="661" t="s">
        <v>569</v>
      </c>
      <c r="B41" s="662" t="s">
        <v>2809</v>
      </c>
      <c r="C41" s="662" t="s">
        <v>1060</v>
      </c>
      <c r="D41" s="662" t="s">
        <v>1057</v>
      </c>
      <c r="E41" s="662" t="s">
        <v>2810</v>
      </c>
      <c r="F41" s="665"/>
      <c r="G41" s="665"/>
      <c r="H41" s="678">
        <v>0</v>
      </c>
      <c r="I41" s="665">
        <v>1</v>
      </c>
      <c r="J41" s="665">
        <v>117.4</v>
      </c>
      <c r="K41" s="678">
        <v>1</v>
      </c>
      <c r="L41" s="665">
        <v>1</v>
      </c>
      <c r="M41" s="666">
        <v>117.4</v>
      </c>
    </row>
    <row r="42" spans="1:13" ht="14.4" customHeight="1" x14ac:dyDescent="0.3">
      <c r="A42" s="661" t="s">
        <v>569</v>
      </c>
      <c r="B42" s="662" t="s">
        <v>2811</v>
      </c>
      <c r="C42" s="662" t="s">
        <v>1113</v>
      </c>
      <c r="D42" s="662" t="s">
        <v>2812</v>
      </c>
      <c r="E42" s="662" t="s">
        <v>2813</v>
      </c>
      <c r="F42" s="665"/>
      <c r="G42" s="665"/>
      <c r="H42" s="678">
        <v>0</v>
      </c>
      <c r="I42" s="665">
        <v>1</v>
      </c>
      <c r="J42" s="665">
        <v>207.57000000000014</v>
      </c>
      <c r="K42" s="678">
        <v>1</v>
      </c>
      <c r="L42" s="665">
        <v>1</v>
      </c>
      <c r="M42" s="666">
        <v>207.57000000000014</v>
      </c>
    </row>
    <row r="43" spans="1:13" ht="14.4" customHeight="1" x14ac:dyDescent="0.3">
      <c r="A43" s="661" t="s">
        <v>569</v>
      </c>
      <c r="B43" s="662" t="s">
        <v>2811</v>
      </c>
      <c r="C43" s="662" t="s">
        <v>1099</v>
      </c>
      <c r="D43" s="662" t="s">
        <v>2814</v>
      </c>
      <c r="E43" s="662" t="s">
        <v>2815</v>
      </c>
      <c r="F43" s="665"/>
      <c r="G43" s="665"/>
      <c r="H43" s="678">
        <v>0</v>
      </c>
      <c r="I43" s="665">
        <v>2</v>
      </c>
      <c r="J43" s="665">
        <v>201.30984970021012</v>
      </c>
      <c r="K43" s="678">
        <v>1</v>
      </c>
      <c r="L43" s="665">
        <v>2</v>
      </c>
      <c r="M43" s="666">
        <v>201.30984970021012</v>
      </c>
    </row>
    <row r="44" spans="1:13" ht="14.4" customHeight="1" x14ac:dyDescent="0.3">
      <c r="A44" s="661" t="s">
        <v>569</v>
      </c>
      <c r="B44" s="662" t="s">
        <v>2816</v>
      </c>
      <c r="C44" s="662" t="s">
        <v>1077</v>
      </c>
      <c r="D44" s="662" t="s">
        <v>2817</v>
      </c>
      <c r="E44" s="662" t="s">
        <v>1568</v>
      </c>
      <c r="F44" s="665"/>
      <c r="G44" s="665"/>
      <c r="H44" s="678">
        <v>0</v>
      </c>
      <c r="I44" s="665">
        <v>1</v>
      </c>
      <c r="J44" s="665">
        <v>105.33000000000004</v>
      </c>
      <c r="K44" s="678">
        <v>1</v>
      </c>
      <c r="L44" s="665">
        <v>1</v>
      </c>
      <c r="M44" s="666">
        <v>105.33000000000004</v>
      </c>
    </row>
    <row r="45" spans="1:13" ht="14.4" customHeight="1" x14ac:dyDescent="0.3">
      <c r="A45" s="661" t="s">
        <v>569</v>
      </c>
      <c r="B45" s="662" t="s">
        <v>2818</v>
      </c>
      <c r="C45" s="662" t="s">
        <v>1087</v>
      </c>
      <c r="D45" s="662" t="s">
        <v>1088</v>
      </c>
      <c r="E45" s="662" t="s">
        <v>1108</v>
      </c>
      <c r="F45" s="665"/>
      <c r="G45" s="665"/>
      <c r="H45" s="678">
        <v>0</v>
      </c>
      <c r="I45" s="665">
        <v>2</v>
      </c>
      <c r="J45" s="665">
        <v>99.019863680622734</v>
      </c>
      <c r="K45" s="678">
        <v>1</v>
      </c>
      <c r="L45" s="665">
        <v>2</v>
      </c>
      <c r="M45" s="666">
        <v>99.019863680622734</v>
      </c>
    </row>
    <row r="46" spans="1:13" ht="14.4" customHeight="1" x14ac:dyDescent="0.3">
      <c r="A46" s="661" t="s">
        <v>569</v>
      </c>
      <c r="B46" s="662" t="s">
        <v>2818</v>
      </c>
      <c r="C46" s="662" t="s">
        <v>1110</v>
      </c>
      <c r="D46" s="662" t="s">
        <v>1034</v>
      </c>
      <c r="E46" s="662" t="s">
        <v>755</v>
      </c>
      <c r="F46" s="665"/>
      <c r="G46" s="665"/>
      <c r="H46" s="678">
        <v>0</v>
      </c>
      <c r="I46" s="665">
        <v>1</v>
      </c>
      <c r="J46" s="665">
        <v>98.949910910309868</v>
      </c>
      <c r="K46" s="678">
        <v>1</v>
      </c>
      <c r="L46" s="665">
        <v>1</v>
      </c>
      <c r="M46" s="666">
        <v>98.949910910309868</v>
      </c>
    </row>
    <row r="47" spans="1:13" ht="14.4" customHeight="1" x14ac:dyDescent="0.3">
      <c r="A47" s="661" t="s">
        <v>569</v>
      </c>
      <c r="B47" s="662" t="s">
        <v>2818</v>
      </c>
      <c r="C47" s="662" t="s">
        <v>1033</v>
      </c>
      <c r="D47" s="662" t="s">
        <v>1034</v>
      </c>
      <c r="E47" s="662" t="s">
        <v>1035</v>
      </c>
      <c r="F47" s="665"/>
      <c r="G47" s="665"/>
      <c r="H47" s="678">
        <v>0</v>
      </c>
      <c r="I47" s="665">
        <v>1</v>
      </c>
      <c r="J47" s="665">
        <v>54.569702806561217</v>
      </c>
      <c r="K47" s="678">
        <v>1</v>
      </c>
      <c r="L47" s="665">
        <v>1</v>
      </c>
      <c r="M47" s="666">
        <v>54.569702806561217</v>
      </c>
    </row>
    <row r="48" spans="1:13" ht="14.4" customHeight="1" x14ac:dyDescent="0.3">
      <c r="A48" s="661" t="s">
        <v>569</v>
      </c>
      <c r="B48" s="662" t="s">
        <v>2819</v>
      </c>
      <c r="C48" s="662" t="s">
        <v>1106</v>
      </c>
      <c r="D48" s="662" t="s">
        <v>1107</v>
      </c>
      <c r="E48" s="662" t="s">
        <v>1108</v>
      </c>
      <c r="F48" s="665"/>
      <c r="G48" s="665"/>
      <c r="H48" s="678">
        <v>0</v>
      </c>
      <c r="I48" s="665">
        <v>1</v>
      </c>
      <c r="J48" s="665">
        <v>98.95</v>
      </c>
      <c r="K48" s="678">
        <v>1</v>
      </c>
      <c r="L48" s="665">
        <v>1</v>
      </c>
      <c r="M48" s="666">
        <v>98.95</v>
      </c>
    </row>
    <row r="49" spans="1:13" ht="14.4" customHeight="1" x14ac:dyDescent="0.3">
      <c r="A49" s="661" t="s">
        <v>569</v>
      </c>
      <c r="B49" s="662" t="s">
        <v>2820</v>
      </c>
      <c r="C49" s="662" t="s">
        <v>1091</v>
      </c>
      <c r="D49" s="662" t="s">
        <v>1092</v>
      </c>
      <c r="E49" s="662" t="s">
        <v>2821</v>
      </c>
      <c r="F49" s="665"/>
      <c r="G49" s="665"/>
      <c r="H49" s="678">
        <v>0</v>
      </c>
      <c r="I49" s="665">
        <v>1</v>
      </c>
      <c r="J49" s="665">
        <v>47.780000000000022</v>
      </c>
      <c r="K49" s="678">
        <v>1</v>
      </c>
      <c r="L49" s="665">
        <v>1</v>
      </c>
      <c r="M49" s="666">
        <v>47.780000000000022</v>
      </c>
    </row>
    <row r="50" spans="1:13" ht="14.4" customHeight="1" x14ac:dyDescent="0.3">
      <c r="A50" s="661" t="s">
        <v>569</v>
      </c>
      <c r="B50" s="662" t="s">
        <v>2822</v>
      </c>
      <c r="C50" s="662" t="s">
        <v>1063</v>
      </c>
      <c r="D50" s="662" t="s">
        <v>1064</v>
      </c>
      <c r="E50" s="662" t="s">
        <v>2823</v>
      </c>
      <c r="F50" s="665"/>
      <c r="G50" s="665"/>
      <c r="H50" s="678">
        <v>0</v>
      </c>
      <c r="I50" s="665">
        <v>1</v>
      </c>
      <c r="J50" s="665">
        <v>57.81</v>
      </c>
      <c r="K50" s="678">
        <v>1</v>
      </c>
      <c r="L50" s="665">
        <v>1</v>
      </c>
      <c r="M50" s="666">
        <v>57.81</v>
      </c>
    </row>
    <row r="51" spans="1:13" ht="14.4" customHeight="1" x14ac:dyDescent="0.3">
      <c r="A51" s="661" t="s">
        <v>569</v>
      </c>
      <c r="B51" s="662" t="s">
        <v>2822</v>
      </c>
      <c r="C51" s="662" t="s">
        <v>1067</v>
      </c>
      <c r="D51" s="662" t="s">
        <v>1064</v>
      </c>
      <c r="E51" s="662" t="s">
        <v>1108</v>
      </c>
      <c r="F51" s="665"/>
      <c r="G51" s="665"/>
      <c r="H51" s="678">
        <v>0</v>
      </c>
      <c r="I51" s="665">
        <v>4</v>
      </c>
      <c r="J51" s="665">
        <v>227.34000000000003</v>
      </c>
      <c r="K51" s="678">
        <v>1</v>
      </c>
      <c r="L51" s="665">
        <v>4</v>
      </c>
      <c r="M51" s="666">
        <v>227.34000000000003</v>
      </c>
    </row>
    <row r="52" spans="1:13" ht="14.4" customHeight="1" x14ac:dyDescent="0.3">
      <c r="A52" s="661" t="s">
        <v>574</v>
      </c>
      <c r="B52" s="662" t="s">
        <v>2765</v>
      </c>
      <c r="C52" s="662" t="s">
        <v>1070</v>
      </c>
      <c r="D52" s="662" t="s">
        <v>2766</v>
      </c>
      <c r="E52" s="662" t="s">
        <v>2767</v>
      </c>
      <c r="F52" s="665"/>
      <c r="G52" s="665"/>
      <c r="H52" s="678">
        <v>0</v>
      </c>
      <c r="I52" s="665">
        <v>11</v>
      </c>
      <c r="J52" s="665">
        <v>518.52981076947401</v>
      </c>
      <c r="K52" s="678">
        <v>1</v>
      </c>
      <c r="L52" s="665">
        <v>11</v>
      </c>
      <c r="M52" s="666">
        <v>518.52981076947401</v>
      </c>
    </row>
    <row r="53" spans="1:13" ht="14.4" customHeight="1" x14ac:dyDescent="0.3">
      <c r="A53" s="661" t="s">
        <v>574</v>
      </c>
      <c r="B53" s="662" t="s">
        <v>2765</v>
      </c>
      <c r="C53" s="662" t="s">
        <v>1074</v>
      </c>
      <c r="D53" s="662" t="s">
        <v>2768</v>
      </c>
      <c r="E53" s="662" t="s">
        <v>2769</v>
      </c>
      <c r="F53" s="665"/>
      <c r="G53" s="665"/>
      <c r="H53" s="678">
        <v>0</v>
      </c>
      <c r="I53" s="665">
        <v>4</v>
      </c>
      <c r="J53" s="665">
        <v>273.11999970331874</v>
      </c>
      <c r="K53" s="678">
        <v>1</v>
      </c>
      <c r="L53" s="665">
        <v>4</v>
      </c>
      <c r="M53" s="666">
        <v>273.11999970331874</v>
      </c>
    </row>
    <row r="54" spans="1:13" ht="14.4" customHeight="1" x14ac:dyDescent="0.3">
      <c r="A54" s="661" t="s">
        <v>574</v>
      </c>
      <c r="B54" s="662" t="s">
        <v>2770</v>
      </c>
      <c r="C54" s="662" t="s">
        <v>1126</v>
      </c>
      <c r="D54" s="662" t="s">
        <v>1096</v>
      </c>
      <c r="E54" s="662" t="s">
        <v>1097</v>
      </c>
      <c r="F54" s="665"/>
      <c r="G54" s="665"/>
      <c r="H54" s="678">
        <v>0</v>
      </c>
      <c r="I54" s="665">
        <v>4</v>
      </c>
      <c r="J54" s="665">
        <v>271.31954484748991</v>
      </c>
      <c r="K54" s="678">
        <v>1</v>
      </c>
      <c r="L54" s="665">
        <v>4</v>
      </c>
      <c r="M54" s="666">
        <v>271.31954484748991</v>
      </c>
    </row>
    <row r="55" spans="1:13" ht="14.4" customHeight="1" x14ac:dyDescent="0.3">
      <c r="A55" s="661" t="s">
        <v>574</v>
      </c>
      <c r="B55" s="662" t="s">
        <v>2770</v>
      </c>
      <c r="C55" s="662" t="s">
        <v>1095</v>
      </c>
      <c r="D55" s="662" t="s">
        <v>1096</v>
      </c>
      <c r="E55" s="662" t="s">
        <v>1097</v>
      </c>
      <c r="F55" s="665"/>
      <c r="G55" s="665"/>
      <c r="H55" s="678">
        <v>0</v>
      </c>
      <c r="I55" s="665">
        <v>8</v>
      </c>
      <c r="J55" s="665">
        <v>542.64</v>
      </c>
      <c r="K55" s="678">
        <v>1</v>
      </c>
      <c r="L55" s="665">
        <v>8</v>
      </c>
      <c r="M55" s="666">
        <v>542.64</v>
      </c>
    </row>
    <row r="56" spans="1:13" ht="14.4" customHeight="1" x14ac:dyDescent="0.3">
      <c r="A56" s="661" t="s">
        <v>574</v>
      </c>
      <c r="B56" s="662" t="s">
        <v>2824</v>
      </c>
      <c r="C56" s="662" t="s">
        <v>1684</v>
      </c>
      <c r="D56" s="662" t="s">
        <v>1618</v>
      </c>
      <c r="E56" s="662" t="s">
        <v>1685</v>
      </c>
      <c r="F56" s="665"/>
      <c r="G56" s="665"/>
      <c r="H56" s="678">
        <v>0</v>
      </c>
      <c r="I56" s="665">
        <v>1</v>
      </c>
      <c r="J56" s="665">
        <v>73.840000000000032</v>
      </c>
      <c r="K56" s="678">
        <v>1</v>
      </c>
      <c r="L56" s="665">
        <v>1</v>
      </c>
      <c r="M56" s="666">
        <v>73.840000000000032</v>
      </c>
    </row>
    <row r="57" spans="1:13" ht="14.4" customHeight="1" x14ac:dyDescent="0.3">
      <c r="A57" s="661" t="s">
        <v>574</v>
      </c>
      <c r="B57" s="662" t="s">
        <v>2824</v>
      </c>
      <c r="C57" s="662" t="s">
        <v>1617</v>
      </c>
      <c r="D57" s="662" t="s">
        <v>1618</v>
      </c>
      <c r="E57" s="662" t="s">
        <v>1619</v>
      </c>
      <c r="F57" s="665"/>
      <c r="G57" s="665"/>
      <c r="H57" s="678">
        <v>0</v>
      </c>
      <c r="I57" s="665">
        <v>1</v>
      </c>
      <c r="J57" s="665">
        <v>112.72934437557917</v>
      </c>
      <c r="K57" s="678">
        <v>1</v>
      </c>
      <c r="L57" s="665">
        <v>1</v>
      </c>
      <c r="M57" s="666">
        <v>112.72934437557917</v>
      </c>
    </row>
    <row r="58" spans="1:13" ht="14.4" customHeight="1" x14ac:dyDescent="0.3">
      <c r="A58" s="661" t="s">
        <v>574</v>
      </c>
      <c r="B58" s="662" t="s">
        <v>2825</v>
      </c>
      <c r="C58" s="662" t="s">
        <v>1720</v>
      </c>
      <c r="D58" s="662" t="s">
        <v>1721</v>
      </c>
      <c r="E58" s="662" t="s">
        <v>2322</v>
      </c>
      <c r="F58" s="665"/>
      <c r="G58" s="665"/>
      <c r="H58" s="678">
        <v>0</v>
      </c>
      <c r="I58" s="665">
        <v>5</v>
      </c>
      <c r="J58" s="665">
        <v>397.59999999999997</v>
      </c>
      <c r="K58" s="678">
        <v>1</v>
      </c>
      <c r="L58" s="665">
        <v>5</v>
      </c>
      <c r="M58" s="666">
        <v>397.59999999999997</v>
      </c>
    </row>
    <row r="59" spans="1:13" ht="14.4" customHeight="1" x14ac:dyDescent="0.3">
      <c r="A59" s="661" t="s">
        <v>574</v>
      </c>
      <c r="B59" s="662" t="s">
        <v>2826</v>
      </c>
      <c r="C59" s="662" t="s">
        <v>1709</v>
      </c>
      <c r="D59" s="662" t="s">
        <v>2827</v>
      </c>
      <c r="E59" s="662" t="s">
        <v>2828</v>
      </c>
      <c r="F59" s="665"/>
      <c r="G59" s="665"/>
      <c r="H59" s="678">
        <v>0</v>
      </c>
      <c r="I59" s="665">
        <v>1</v>
      </c>
      <c r="J59" s="665">
        <v>628.5999999999998</v>
      </c>
      <c r="K59" s="678">
        <v>1</v>
      </c>
      <c r="L59" s="665">
        <v>1</v>
      </c>
      <c r="M59" s="666">
        <v>628.5999999999998</v>
      </c>
    </row>
    <row r="60" spans="1:13" ht="14.4" customHeight="1" x14ac:dyDescent="0.3">
      <c r="A60" s="661" t="s">
        <v>574</v>
      </c>
      <c r="B60" s="662" t="s">
        <v>2773</v>
      </c>
      <c r="C60" s="662" t="s">
        <v>1743</v>
      </c>
      <c r="D60" s="662" t="s">
        <v>1053</v>
      </c>
      <c r="E60" s="662" t="s">
        <v>1744</v>
      </c>
      <c r="F60" s="665"/>
      <c r="G60" s="665"/>
      <c r="H60" s="678">
        <v>0</v>
      </c>
      <c r="I60" s="665">
        <v>6</v>
      </c>
      <c r="J60" s="665">
        <v>19800</v>
      </c>
      <c r="K60" s="678">
        <v>1</v>
      </c>
      <c r="L60" s="665">
        <v>6</v>
      </c>
      <c r="M60" s="666">
        <v>19800</v>
      </c>
    </row>
    <row r="61" spans="1:13" ht="14.4" customHeight="1" x14ac:dyDescent="0.3">
      <c r="A61" s="661" t="s">
        <v>574</v>
      </c>
      <c r="B61" s="662" t="s">
        <v>2773</v>
      </c>
      <c r="C61" s="662" t="s">
        <v>1741</v>
      </c>
      <c r="D61" s="662" t="s">
        <v>1634</v>
      </c>
      <c r="E61" s="662" t="s">
        <v>1742</v>
      </c>
      <c r="F61" s="665"/>
      <c r="G61" s="665"/>
      <c r="H61" s="678">
        <v>0</v>
      </c>
      <c r="I61" s="665">
        <v>1</v>
      </c>
      <c r="J61" s="665">
        <v>1106.26</v>
      </c>
      <c r="K61" s="678">
        <v>1</v>
      </c>
      <c r="L61" s="665">
        <v>1</v>
      </c>
      <c r="M61" s="666">
        <v>1106.26</v>
      </c>
    </row>
    <row r="62" spans="1:13" ht="14.4" customHeight="1" x14ac:dyDescent="0.3">
      <c r="A62" s="661" t="s">
        <v>574</v>
      </c>
      <c r="B62" s="662" t="s">
        <v>2773</v>
      </c>
      <c r="C62" s="662" t="s">
        <v>1052</v>
      </c>
      <c r="D62" s="662" t="s">
        <v>1053</v>
      </c>
      <c r="E62" s="662" t="s">
        <v>1744</v>
      </c>
      <c r="F62" s="665"/>
      <c r="G62" s="665"/>
      <c r="H62" s="678">
        <v>0</v>
      </c>
      <c r="I62" s="665">
        <v>6</v>
      </c>
      <c r="J62" s="665">
        <v>19799.960148077309</v>
      </c>
      <c r="K62" s="678">
        <v>1</v>
      </c>
      <c r="L62" s="665">
        <v>6</v>
      </c>
      <c r="M62" s="666">
        <v>19799.960148077309</v>
      </c>
    </row>
    <row r="63" spans="1:13" ht="14.4" customHeight="1" x14ac:dyDescent="0.3">
      <c r="A63" s="661" t="s">
        <v>574</v>
      </c>
      <c r="B63" s="662" t="s">
        <v>2773</v>
      </c>
      <c r="C63" s="662" t="s">
        <v>1726</v>
      </c>
      <c r="D63" s="662" t="s">
        <v>1634</v>
      </c>
      <c r="E63" s="662" t="s">
        <v>1727</v>
      </c>
      <c r="F63" s="665"/>
      <c r="G63" s="665"/>
      <c r="H63" s="678">
        <v>0</v>
      </c>
      <c r="I63" s="665">
        <v>2</v>
      </c>
      <c r="J63" s="665">
        <v>406.8</v>
      </c>
      <c r="K63" s="678">
        <v>1</v>
      </c>
      <c r="L63" s="665">
        <v>2</v>
      </c>
      <c r="M63" s="666">
        <v>406.8</v>
      </c>
    </row>
    <row r="64" spans="1:13" ht="14.4" customHeight="1" x14ac:dyDescent="0.3">
      <c r="A64" s="661" t="s">
        <v>574</v>
      </c>
      <c r="B64" s="662" t="s">
        <v>2773</v>
      </c>
      <c r="C64" s="662" t="s">
        <v>1633</v>
      </c>
      <c r="D64" s="662" t="s">
        <v>1634</v>
      </c>
      <c r="E64" s="662" t="s">
        <v>2829</v>
      </c>
      <c r="F64" s="665"/>
      <c r="G64" s="665"/>
      <c r="H64" s="678">
        <v>0</v>
      </c>
      <c r="I64" s="665">
        <v>1</v>
      </c>
      <c r="J64" s="665">
        <v>1501.02</v>
      </c>
      <c r="K64" s="678">
        <v>1</v>
      </c>
      <c r="L64" s="665">
        <v>1</v>
      </c>
      <c r="M64" s="666">
        <v>1501.02</v>
      </c>
    </row>
    <row r="65" spans="1:13" ht="14.4" customHeight="1" x14ac:dyDescent="0.3">
      <c r="A65" s="661" t="s">
        <v>574</v>
      </c>
      <c r="B65" s="662" t="s">
        <v>2773</v>
      </c>
      <c r="C65" s="662" t="s">
        <v>1637</v>
      </c>
      <c r="D65" s="662" t="s">
        <v>1634</v>
      </c>
      <c r="E65" s="662" t="s">
        <v>2430</v>
      </c>
      <c r="F65" s="665"/>
      <c r="G65" s="665"/>
      <c r="H65" s="678">
        <v>0</v>
      </c>
      <c r="I65" s="665">
        <v>1</v>
      </c>
      <c r="J65" s="665">
        <v>1895.7700000000007</v>
      </c>
      <c r="K65" s="678">
        <v>1</v>
      </c>
      <c r="L65" s="665">
        <v>1</v>
      </c>
      <c r="M65" s="666">
        <v>1895.7700000000007</v>
      </c>
    </row>
    <row r="66" spans="1:13" ht="14.4" customHeight="1" x14ac:dyDescent="0.3">
      <c r="A66" s="661" t="s">
        <v>574</v>
      </c>
      <c r="B66" s="662" t="s">
        <v>2830</v>
      </c>
      <c r="C66" s="662" t="s">
        <v>1680</v>
      </c>
      <c r="D66" s="662" t="s">
        <v>2831</v>
      </c>
      <c r="E66" s="662" t="s">
        <v>2832</v>
      </c>
      <c r="F66" s="665"/>
      <c r="G66" s="665"/>
      <c r="H66" s="678">
        <v>0</v>
      </c>
      <c r="I66" s="665">
        <v>1</v>
      </c>
      <c r="J66" s="665">
        <v>82.809977488170162</v>
      </c>
      <c r="K66" s="678">
        <v>1</v>
      </c>
      <c r="L66" s="665">
        <v>1</v>
      </c>
      <c r="M66" s="666">
        <v>82.809977488170162</v>
      </c>
    </row>
    <row r="67" spans="1:13" ht="14.4" customHeight="1" x14ac:dyDescent="0.3">
      <c r="A67" s="661" t="s">
        <v>574</v>
      </c>
      <c r="B67" s="662" t="s">
        <v>2830</v>
      </c>
      <c r="C67" s="662" t="s">
        <v>1609</v>
      </c>
      <c r="D67" s="662" t="s">
        <v>2833</v>
      </c>
      <c r="E67" s="662" t="s">
        <v>2834</v>
      </c>
      <c r="F67" s="665"/>
      <c r="G67" s="665"/>
      <c r="H67" s="678">
        <v>0</v>
      </c>
      <c r="I67" s="665">
        <v>1</v>
      </c>
      <c r="J67" s="665">
        <v>105.61999999999998</v>
      </c>
      <c r="K67" s="678">
        <v>1</v>
      </c>
      <c r="L67" s="665">
        <v>1</v>
      </c>
      <c r="M67" s="666">
        <v>105.61999999999998</v>
      </c>
    </row>
    <row r="68" spans="1:13" ht="14.4" customHeight="1" x14ac:dyDescent="0.3">
      <c r="A68" s="661" t="s">
        <v>574</v>
      </c>
      <c r="B68" s="662" t="s">
        <v>2835</v>
      </c>
      <c r="C68" s="662" t="s">
        <v>1687</v>
      </c>
      <c r="D68" s="662" t="s">
        <v>1688</v>
      </c>
      <c r="E68" s="662" t="s">
        <v>2836</v>
      </c>
      <c r="F68" s="665"/>
      <c r="G68" s="665"/>
      <c r="H68" s="678">
        <v>0</v>
      </c>
      <c r="I68" s="665">
        <v>1</v>
      </c>
      <c r="J68" s="665">
        <v>133.09999949441075</v>
      </c>
      <c r="K68" s="678">
        <v>1</v>
      </c>
      <c r="L68" s="665">
        <v>1</v>
      </c>
      <c r="M68" s="666">
        <v>133.09999949441075</v>
      </c>
    </row>
    <row r="69" spans="1:13" ht="14.4" customHeight="1" x14ac:dyDescent="0.3">
      <c r="A69" s="661" t="s">
        <v>574</v>
      </c>
      <c r="B69" s="662" t="s">
        <v>2837</v>
      </c>
      <c r="C69" s="662" t="s">
        <v>1625</v>
      </c>
      <c r="D69" s="662" t="s">
        <v>1626</v>
      </c>
      <c r="E69" s="662" t="s">
        <v>1627</v>
      </c>
      <c r="F69" s="665"/>
      <c r="G69" s="665"/>
      <c r="H69" s="678">
        <v>0</v>
      </c>
      <c r="I69" s="665">
        <v>2</v>
      </c>
      <c r="J69" s="665">
        <v>165.3</v>
      </c>
      <c r="K69" s="678">
        <v>1</v>
      </c>
      <c r="L69" s="665">
        <v>2</v>
      </c>
      <c r="M69" s="666">
        <v>165.3</v>
      </c>
    </row>
    <row r="70" spans="1:13" ht="14.4" customHeight="1" x14ac:dyDescent="0.3">
      <c r="A70" s="661" t="s">
        <v>574</v>
      </c>
      <c r="B70" s="662" t="s">
        <v>2838</v>
      </c>
      <c r="C70" s="662" t="s">
        <v>1739</v>
      </c>
      <c r="D70" s="662" t="s">
        <v>2839</v>
      </c>
      <c r="E70" s="662" t="s">
        <v>1031</v>
      </c>
      <c r="F70" s="665"/>
      <c r="G70" s="665"/>
      <c r="H70" s="678">
        <v>0</v>
      </c>
      <c r="I70" s="665">
        <v>1</v>
      </c>
      <c r="J70" s="665">
        <v>149.36963918285315</v>
      </c>
      <c r="K70" s="678">
        <v>1</v>
      </c>
      <c r="L70" s="665">
        <v>1</v>
      </c>
      <c r="M70" s="666">
        <v>149.36963918285315</v>
      </c>
    </row>
    <row r="71" spans="1:13" ht="14.4" customHeight="1" x14ac:dyDescent="0.3">
      <c r="A71" s="661" t="s">
        <v>574</v>
      </c>
      <c r="B71" s="662" t="s">
        <v>2840</v>
      </c>
      <c r="C71" s="662" t="s">
        <v>1705</v>
      </c>
      <c r="D71" s="662" t="s">
        <v>1706</v>
      </c>
      <c r="E71" s="662" t="s">
        <v>1707</v>
      </c>
      <c r="F71" s="665"/>
      <c r="G71" s="665"/>
      <c r="H71" s="678">
        <v>0</v>
      </c>
      <c r="I71" s="665">
        <v>1</v>
      </c>
      <c r="J71" s="665">
        <v>39.710000000000029</v>
      </c>
      <c r="K71" s="678">
        <v>1</v>
      </c>
      <c r="L71" s="665">
        <v>1</v>
      </c>
      <c r="M71" s="666">
        <v>39.710000000000029</v>
      </c>
    </row>
    <row r="72" spans="1:13" ht="14.4" customHeight="1" x14ac:dyDescent="0.3">
      <c r="A72" s="661" t="s">
        <v>574</v>
      </c>
      <c r="B72" s="662" t="s">
        <v>2841</v>
      </c>
      <c r="C72" s="662" t="s">
        <v>1691</v>
      </c>
      <c r="D72" s="662" t="s">
        <v>2842</v>
      </c>
      <c r="E72" s="662" t="s">
        <v>2843</v>
      </c>
      <c r="F72" s="665"/>
      <c r="G72" s="665"/>
      <c r="H72" s="678">
        <v>0</v>
      </c>
      <c r="I72" s="665">
        <v>1</v>
      </c>
      <c r="J72" s="665">
        <v>32.189999999999991</v>
      </c>
      <c r="K72" s="678">
        <v>1</v>
      </c>
      <c r="L72" s="665">
        <v>1</v>
      </c>
      <c r="M72" s="666">
        <v>32.189999999999991</v>
      </c>
    </row>
    <row r="73" spans="1:13" ht="14.4" customHeight="1" x14ac:dyDescent="0.3">
      <c r="A73" s="661" t="s">
        <v>574</v>
      </c>
      <c r="B73" s="662" t="s">
        <v>2844</v>
      </c>
      <c r="C73" s="662" t="s">
        <v>1662</v>
      </c>
      <c r="D73" s="662" t="s">
        <v>1663</v>
      </c>
      <c r="E73" s="662" t="s">
        <v>1664</v>
      </c>
      <c r="F73" s="665"/>
      <c r="G73" s="665"/>
      <c r="H73" s="678">
        <v>0</v>
      </c>
      <c r="I73" s="665">
        <v>5</v>
      </c>
      <c r="J73" s="665">
        <v>432.78986900118127</v>
      </c>
      <c r="K73" s="678">
        <v>1</v>
      </c>
      <c r="L73" s="665">
        <v>5</v>
      </c>
      <c r="M73" s="666">
        <v>432.78986900118127</v>
      </c>
    </row>
    <row r="74" spans="1:13" ht="14.4" customHeight="1" x14ac:dyDescent="0.3">
      <c r="A74" s="661" t="s">
        <v>574</v>
      </c>
      <c r="B74" s="662" t="s">
        <v>2844</v>
      </c>
      <c r="C74" s="662" t="s">
        <v>1666</v>
      </c>
      <c r="D74" s="662" t="s">
        <v>1667</v>
      </c>
      <c r="E74" s="662" t="s">
        <v>1108</v>
      </c>
      <c r="F74" s="665"/>
      <c r="G74" s="665"/>
      <c r="H74" s="678">
        <v>0</v>
      </c>
      <c r="I74" s="665">
        <v>1</v>
      </c>
      <c r="J74" s="665">
        <v>162.79000000000002</v>
      </c>
      <c r="K74" s="678">
        <v>1</v>
      </c>
      <c r="L74" s="665">
        <v>1</v>
      </c>
      <c r="M74" s="666">
        <v>162.79000000000002</v>
      </c>
    </row>
    <row r="75" spans="1:13" ht="14.4" customHeight="1" x14ac:dyDescent="0.3">
      <c r="A75" s="661" t="s">
        <v>574</v>
      </c>
      <c r="B75" s="662" t="s">
        <v>2845</v>
      </c>
      <c r="C75" s="662" t="s">
        <v>1606</v>
      </c>
      <c r="D75" s="662" t="s">
        <v>2846</v>
      </c>
      <c r="E75" s="662" t="s">
        <v>1382</v>
      </c>
      <c r="F75" s="665"/>
      <c r="G75" s="665"/>
      <c r="H75" s="678">
        <v>0</v>
      </c>
      <c r="I75" s="665">
        <v>1</v>
      </c>
      <c r="J75" s="665">
        <v>72.360122070495621</v>
      </c>
      <c r="K75" s="678">
        <v>1</v>
      </c>
      <c r="L75" s="665">
        <v>1</v>
      </c>
      <c r="M75" s="666">
        <v>72.360122070495621</v>
      </c>
    </row>
    <row r="76" spans="1:13" ht="14.4" customHeight="1" x14ac:dyDescent="0.3">
      <c r="A76" s="661" t="s">
        <v>574</v>
      </c>
      <c r="B76" s="662" t="s">
        <v>2845</v>
      </c>
      <c r="C76" s="662" t="s">
        <v>1629</v>
      </c>
      <c r="D76" s="662" t="s">
        <v>2847</v>
      </c>
      <c r="E76" s="662" t="s">
        <v>955</v>
      </c>
      <c r="F76" s="665"/>
      <c r="G76" s="665"/>
      <c r="H76" s="678">
        <v>0</v>
      </c>
      <c r="I76" s="665">
        <v>4</v>
      </c>
      <c r="J76" s="665">
        <v>144.95903484718573</v>
      </c>
      <c r="K76" s="678">
        <v>1</v>
      </c>
      <c r="L76" s="665">
        <v>4</v>
      </c>
      <c r="M76" s="666">
        <v>144.95903484718573</v>
      </c>
    </row>
    <row r="77" spans="1:13" ht="14.4" customHeight="1" x14ac:dyDescent="0.3">
      <c r="A77" s="661" t="s">
        <v>574</v>
      </c>
      <c r="B77" s="662" t="s">
        <v>2774</v>
      </c>
      <c r="C77" s="662" t="s">
        <v>1081</v>
      </c>
      <c r="D77" s="662" t="s">
        <v>2775</v>
      </c>
      <c r="E77" s="662" t="s">
        <v>1031</v>
      </c>
      <c r="F77" s="665"/>
      <c r="G77" s="665"/>
      <c r="H77" s="678">
        <v>0</v>
      </c>
      <c r="I77" s="665">
        <v>1</v>
      </c>
      <c r="J77" s="665">
        <v>118.11885378033183</v>
      </c>
      <c r="K77" s="678">
        <v>1</v>
      </c>
      <c r="L77" s="665">
        <v>1</v>
      </c>
      <c r="M77" s="666">
        <v>118.11885378033183</v>
      </c>
    </row>
    <row r="78" spans="1:13" ht="14.4" customHeight="1" x14ac:dyDescent="0.3">
      <c r="A78" s="661" t="s">
        <v>574</v>
      </c>
      <c r="B78" s="662" t="s">
        <v>2848</v>
      </c>
      <c r="C78" s="662" t="s">
        <v>1699</v>
      </c>
      <c r="D78" s="662" t="s">
        <v>1700</v>
      </c>
      <c r="E78" s="662" t="s">
        <v>1119</v>
      </c>
      <c r="F78" s="665"/>
      <c r="G78" s="665"/>
      <c r="H78" s="678">
        <v>0</v>
      </c>
      <c r="I78" s="665">
        <v>2</v>
      </c>
      <c r="J78" s="665">
        <v>408.20499999999993</v>
      </c>
      <c r="K78" s="678">
        <v>1</v>
      </c>
      <c r="L78" s="665">
        <v>2</v>
      </c>
      <c r="M78" s="666">
        <v>408.20499999999993</v>
      </c>
    </row>
    <row r="79" spans="1:13" ht="14.4" customHeight="1" x14ac:dyDescent="0.3">
      <c r="A79" s="661" t="s">
        <v>574</v>
      </c>
      <c r="B79" s="662" t="s">
        <v>2849</v>
      </c>
      <c r="C79" s="662" t="s">
        <v>1658</v>
      </c>
      <c r="D79" s="662" t="s">
        <v>1659</v>
      </c>
      <c r="E79" s="662" t="s">
        <v>2850</v>
      </c>
      <c r="F79" s="665"/>
      <c r="G79" s="665"/>
      <c r="H79" s="678">
        <v>0</v>
      </c>
      <c r="I79" s="665">
        <v>1</v>
      </c>
      <c r="J79" s="665">
        <v>41.22</v>
      </c>
      <c r="K79" s="678">
        <v>1</v>
      </c>
      <c r="L79" s="665">
        <v>1</v>
      </c>
      <c r="M79" s="666">
        <v>41.22</v>
      </c>
    </row>
    <row r="80" spans="1:13" ht="14.4" customHeight="1" x14ac:dyDescent="0.3">
      <c r="A80" s="661" t="s">
        <v>574</v>
      </c>
      <c r="B80" s="662" t="s">
        <v>2849</v>
      </c>
      <c r="C80" s="662" t="s">
        <v>1729</v>
      </c>
      <c r="D80" s="662" t="s">
        <v>1659</v>
      </c>
      <c r="E80" s="662" t="s">
        <v>2851</v>
      </c>
      <c r="F80" s="665"/>
      <c r="G80" s="665"/>
      <c r="H80" s="678">
        <v>0</v>
      </c>
      <c r="I80" s="665">
        <v>1</v>
      </c>
      <c r="J80" s="665">
        <v>55.889999999999993</v>
      </c>
      <c r="K80" s="678">
        <v>1</v>
      </c>
      <c r="L80" s="665">
        <v>1</v>
      </c>
      <c r="M80" s="666">
        <v>55.889999999999993</v>
      </c>
    </row>
    <row r="81" spans="1:13" ht="14.4" customHeight="1" x14ac:dyDescent="0.3">
      <c r="A81" s="661" t="s">
        <v>574</v>
      </c>
      <c r="B81" s="662" t="s">
        <v>2849</v>
      </c>
      <c r="C81" s="662" t="s">
        <v>1736</v>
      </c>
      <c r="D81" s="662" t="s">
        <v>1737</v>
      </c>
      <c r="E81" s="662" t="s">
        <v>2852</v>
      </c>
      <c r="F81" s="665"/>
      <c r="G81" s="665"/>
      <c r="H81" s="678">
        <v>0</v>
      </c>
      <c r="I81" s="665">
        <v>1</v>
      </c>
      <c r="J81" s="665">
        <v>82.6</v>
      </c>
      <c r="K81" s="678">
        <v>1</v>
      </c>
      <c r="L81" s="665">
        <v>1</v>
      </c>
      <c r="M81" s="666">
        <v>82.6</v>
      </c>
    </row>
    <row r="82" spans="1:13" ht="14.4" customHeight="1" x14ac:dyDescent="0.3">
      <c r="A82" s="661" t="s">
        <v>574</v>
      </c>
      <c r="B82" s="662" t="s">
        <v>2777</v>
      </c>
      <c r="C82" s="662" t="s">
        <v>1029</v>
      </c>
      <c r="D82" s="662" t="s">
        <v>1030</v>
      </c>
      <c r="E82" s="662" t="s">
        <v>1031</v>
      </c>
      <c r="F82" s="665"/>
      <c r="G82" s="665"/>
      <c r="H82" s="678">
        <v>0</v>
      </c>
      <c r="I82" s="665">
        <v>1</v>
      </c>
      <c r="J82" s="665">
        <v>47.399999999999991</v>
      </c>
      <c r="K82" s="678">
        <v>1</v>
      </c>
      <c r="L82" s="665">
        <v>1</v>
      </c>
      <c r="M82" s="666">
        <v>47.399999999999991</v>
      </c>
    </row>
    <row r="83" spans="1:13" ht="14.4" customHeight="1" x14ac:dyDescent="0.3">
      <c r="A83" s="661" t="s">
        <v>574</v>
      </c>
      <c r="B83" s="662" t="s">
        <v>2853</v>
      </c>
      <c r="C83" s="662" t="s">
        <v>1673</v>
      </c>
      <c r="D83" s="662" t="s">
        <v>1674</v>
      </c>
      <c r="E83" s="662" t="s">
        <v>755</v>
      </c>
      <c r="F83" s="665"/>
      <c r="G83" s="665"/>
      <c r="H83" s="678">
        <v>0</v>
      </c>
      <c r="I83" s="665">
        <v>1</v>
      </c>
      <c r="J83" s="665">
        <v>59.049629731814257</v>
      </c>
      <c r="K83" s="678">
        <v>1</v>
      </c>
      <c r="L83" s="665">
        <v>1</v>
      </c>
      <c r="M83" s="666">
        <v>59.049629731814257</v>
      </c>
    </row>
    <row r="84" spans="1:13" ht="14.4" customHeight="1" x14ac:dyDescent="0.3">
      <c r="A84" s="661" t="s">
        <v>574</v>
      </c>
      <c r="B84" s="662" t="s">
        <v>2854</v>
      </c>
      <c r="C84" s="662" t="s">
        <v>1651</v>
      </c>
      <c r="D84" s="662" t="s">
        <v>2855</v>
      </c>
      <c r="E84" s="662" t="s">
        <v>1108</v>
      </c>
      <c r="F84" s="665"/>
      <c r="G84" s="665"/>
      <c r="H84" s="678">
        <v>0</v>
      </c>
      <c r="I84" s="665">
        <v>1</v>
      </c>
      <c r="J84" s="665">
        <v>46.83</v>
      </c>
      <c r="K84" s="678">
        <v>1</v>
      </c>
      <c r="L84" s="665">
        <v>1</v>
      </c>
      <c r="M84" s="666">
        <v>46.83</v>
      </c>
    </row>
    <row r="85" spans="1:13" ht="14.4" customHeight="1" x14ac:dyDescent="0.3">
      <c r="A85" s="661" t="s">
        <v>574</v>
      </c>
      <c r="B85" s="662" t="s">
        <v>2854</v>
      </c>
      <c r="C85" s="662" t="s">
        <v>1654</v>
      </c>
      <c r="D85" s="662" t="s">
        <v>2856</v>
      </c>
      <c r="E85" s="662" t="s">
        <v>755</v>
      </c>
      <c r="F85" s="665"/>
      <c r="G85" s="665"/>
      <c r="H85" s="678">
        <v>0</v>
      </c>
      <c r="I85" s="665">
        <v>1</v>
      </c>
      <c r="J85" s="665">
        <v>88.430000000000035</v>
      </c>
      <c r="K85" s="678">
        <v>1</v>
      </c>
      <c r="L85" s="665">
        <v>1</v>
      </c>
      <c r="M85" s="666">
        <v>88.430000000000035</v>
      </c>
    </row>
    <row r="86" spans="1:13" ht="14.4" customHeight="1" x14ac:dyDescent="0.3">
      <c r="A86" s="661" t="s">
        <v>574</v>
      </c>
      <c r="B86" s="662" t="s">
        <v>2857</v>
      </c>
      <c r="C86" s="662" t="s">
        <v>1702</v>
      </c>
      <c r="D86" s="662" t="s">
        <v>1703</v>
      </c>
      <c r="E86" s="662" t="s">
        <v>1108</v>
      </c>
      <c r="F86" s="665"/>
      <c r="G86" s="665"/>
      <c r="H86" s="678">
        <v>0</v>
      </c>
      <c r="I86" s="665">
        <v>2</v>
      </c>
      <c r="J86" s="665">
        <v>176.49999999999997</v>
      </c>
      <c r="K86" s="678">
        <v>1</v>
      </c>
      <c r="L86" s="665">
        <v>2</v>
      </c>
      <c r="M86" s="666">
        <v>176.49999999999997</v>
      </c>
    </row>
    <row r="87" spans="1:13" ht="14.4" customHeight="1" x14ac:dyDescent="0.3">
      <c r="A87" s="661" t="s">
        <v>574</v>
      </c>
      <c r="B87" s="662" t="s">
        <v>2858</v>
      </c>
      <c r="C87" s="662" t="s">
        <v>1602</v>
      </c>
      <c r="D87" s="662" t="s">
        <v>1603</v>
      </c>
      <c r="E87" s="662" t="s">
        <v>2859</v>
      </c>
      <c r="F87" s="665"/>
      <c r="G87" s="665"/>
      <c r="H87" s="678">
        <v>0</v>
      </c>
      <c r="I87" s="665">
        <v>2</v>
      </c>
      <c r="J87" s="665">
        <v>197.57910851163956</v>
      </c>
      <c r="K87" s="678">
        <v>1</v>
      </c>
      <c r="L87" s="665">
        <v>2</v>
      </c>
      <c r="M87" s="666">
        <v>197.57910851163956</v>
      </c>
    </row>
    <row r="88" spans="1:13" ht="14.4" customHeight="1" x14ac:dyDescent="0.3">
      <c r="A88" s="661" t="s">
        <v>574</v>
      </c>
      <c r="B88" s="662" t="s">
        <v>2778</v>
      </c>
      <c r="C88" s="662" t="s">
        <v>1613</v>
      </c>
      <c r="D88" s="662" t="s">
        <v>1614</v>
      </c>
      <c r="E88" s="662" t="s">
        <v>2836</v>
      </c>
      <c r="F88" s="665"/>
      <c r="G88" s="665"/>
      <c r="H88" s="678">
        <v>0</v>
      </c>
      <c r="I88" s="665">
        <v>1</v>
      </c>
      <c r="J88" s="665">
        <v>46.9</v>
      </c>
      <c r="K88" s="678">
        <v>1</v>
      </c>
      <c r="L88" s="665">
        <v>1</v>
      </c>
      <c r="M88" s="666">
        <v>46.9</v>
      </c>
    </row>
    <row r="89" spans="1:13" ht="14.4" customHeight="1" x14ac:dyDescent="0.3">
      <c r="A89" s="661" t="s">
        <v>574</v>
      </c>
      <c r="B89" s="662" t="s">
        <v>2778</v>
      </c>
      <c r="C89" s="662" t="s">
        <v>1021</v>
      </c>
      <c r="D89" s="662" t="s">
        <v>2779</v>
      </c>
      <c r="E89" s="662" t="s">
        <v>2780</v>
      </c>
      <c r="F89" s="665"/>
      <c r="G89" s="665"/>
      <c r="H89" s="678">
        <v>0</v>
      </c>
      <c r="I89" s="665">
        <v>24</v>
      </c>
      <c r="J89" s="665">
        <v>834.42000000000007</v>
      </c>
      <c r="K89" s="678">
        <v>1</v>
      </c>
      <c r="L89" s="665">
        <v>24</v>
      </c>
      <c r="M89" s="666">
        <v>834.42000000000007</v>
      </c>
    </row>
    <row r="90" spans="1:13" ht="14.4" customHeight="1" x14ac:dyDescent="0.3">
      <c r="A90" s="661" t="s">
        <v>574</v>
      </c>
      <c r="B90" s="662" t="s">
        <v>2860</v>
      </c>
      <c r="C90" s="662" t="s">
        <v>1712</v>
      </c>
      <c r="D90" s="662" t="s">
        <v>1713</v>
      </c>
      <c r="E90" s="662" t="s">
        <v>1714</v>
      </c>
      <c r="F90" s="665"/>
      <c r="G90" s="665"/>
      <c r="H90" s="678">
        <v>0</v>
      </c>
      <c r="I90" s="665">
        <v>1</v>
      </c>
      <c r="J90" s="665">
        <v>73.470000000000013</v>
      </c>
      <c r="K90" s="678">
        <v>1</v>
      </c>
      <c r="L90" s="665">
        <v>1</v>
      </c>
      <c r="M90" s="666">
        <v>73.470000000000013</v>
      </c>
    </row>
    <row r="91" spans="1:13" ht="14.4" customHeight="1" x14ac:dyDescent="0.3">
      <c r="A91" s="661" t="s">
        <v>574</v>
      </c>
      <c r="B91" s="662" t="s">
        <v>2860</v>
      </c>
      <c r="C91" s="662" t="s">
        <v>1621</v>
      </c>
      <c r="D91" s="662" t="s">
        <v>1622</v>
      </c>
      <c r="E91" s="662" t="s">
        <v>2861</v>
      </c>
      <c r="F91" s="665"/>
      <c r="G91" s="665"/>
      <c r="H91" s="678">
        <v>0</v>
      </c>
      <c r="I91" s="665">
        <v>1</v>
      </c>
      <c r="J91" s="665">
        <v>59.360000000000014</v>
      </c>
      <c r="K91" s="678">
        <v>1</v>
      </c>
      <c r="L91" s="665">
        <v>1</v>
      </c>
      <c r="M91" s="666">
        <v>59.360000000000014</v>
      </c>
    </row>
    <row r="92" spans="1:13" ht="14.4" customHeight="1" x14ac:dyDescent="0.3">
      <c r="A92" s="661" t="s">
        <v>574</v>
      </c>
      <c r="B92" s="662" t="s">
        <v>2860</v>
      </c>
      <c r="C92" s="662" t="s">
        <v>1695</v>
      </c>
      <c r="D92" s="662" t="s">
        <v>2862</v>
      </c>
      <c r="E92" s="662" t="s">
        <v>2863</v>
      </c>
      <c r="F92" s="665"/>
      <c r="G92" s="665"/>
      <c r="H92" s="678">
        <v>0</v>
      </c>
      <c r="I92" s="665">
        <v>1</v>
      </c>
      <c r="J92" s="665">
        <v>64.609606325565011</v>
      </c>
      <c r="K92" s="678">
        <v>1</v>
      </c>
      <c r="L92" s="665">
        <v>1</v>
      </c>
      <c r="M92" s="666">
        <v>64.609606325565011</v>
      </c>
    </row>
    <row r="93" spans="1:13" ht="14.4" customHeight="1" x14ac:dyDescent="0.3">
      <c r="A93" s="661" t="s">
        <v>574</v>
      </c>
      <c r="B93" s="662" t="s">
        <v>2864</v>
      </c>
      <c r="C93" s="662" t="s">
        <v>1247</v>
      </c>
      <c r="D93" s="662" t="s">
        <v>2865</v>
      </c>
      <c r="E93" s="662" t="s">
        <v>2866</v>
      </c>
      <c r="F93" s="665">
        <v>1.5</v>
      </c>
      <c r="G93" s="665">
        <v>830.98500000000013</v>
      </c>
      <c r="H93" s="678">
        <v>1</v>
      </c>
      <c r="I93" s="665"/>
      <c r="J93" s="665"/>
      <c r="K93" s="678">
        <v>0</v>
      </c>
      <c r="L93" s="665">
        <v>1.5</v>
      </c>
      <c r="M93" s="666">
        <v>830.98500000000013</v>
      </c>
    </row>
    <row r="94" spans="1:13" ht="14.4" customHeight="1" x14ac:dyDescent="0.3">
      <c r="A94" s="661" t="s">
        <v>574</v>
      </c>
      <c r="B94" s="662" t="s">
        <v>2864</v>
      </c>
      <c r="C94" s="662" t="s">
        <v>1783</v>
      </c>
      <c r="D94" s="662" t="s">
        <v>1755</v>
      </c>
      <c r="E94" s="662" t="s">
        <v>1784</v>
      </c>
      <c r="F94" s="665"/>
      <c r="G94" s="665"/>
      <c r="H94" s="678">
        <v>0</v>
      </c>
      <c r="I94" s="665">
        <v>57</v>
      </c>
      <c r="J94" s="665">
        <v>1141.723</v>
      </c>
      <c r="K94" s="678">
        <v>1</v>
      </c>
      <c r="L94" s="665">
        <v>57</v>
      </c>
      <c r="M94" s="666">
        <v>1141.723</v>
      </c>
    </row>
    <row r="95" spans="1:13" ht="14.4" customHeight="1" x14ac:dyDescent="0.3">
      <c r="A95" s="661" t="s">
        <v>574</v>
      </c>
      <c r="B95" s="662" t="s">
        <v>2781</v>
      </c>
      <c r="C95" s="662" t="s">
        <v>1199</v>
      </c>
      <c r="D95" s="662" t="s">
        <v>2784</v>
      </c>
      <c r="E95" s="662" t="s">
        <v>2785</v>
      </c>
      <c r="F95" s="665"/>
      <c r="G95" s="665"/>
      <c r="H95" s="678">
        <v>0</v>
      </c>
      <c r="I95" s="665">
        <v>4.4000000000000004</v>
      </c>
      <c r="J95" s="665">
        <v>336.64303784779145</v>
      </c>
      <c r="K95" s="678">
        <v>1</v>
      </c>
      <c r="L95" s="665">
        <v>4.4000000000000004</v>
      </c>
      <c r="M95" s="666">
        <v>336.64303784779145</v>
      </c>
    </row>
    <row r="96" spans="1:13" ht="14.4" customHeight="1" x14ac:dyDescent="0.3">
      <c r="A96" s="661" t="s">
        <v>574</v>
      </c>
      <c r="B96" s="662" t="s">
        <v>2781</v>
      </c>
      <c r="C96" s="662" t="s">
        <v>1203</v>
      </c>
      <c r="D96" s="662" t="s">
        <v>2786</v>
      </c>
      <c r="E96" s="662" t="s">
        <v>2787</v>
      </c>
      <c r="F96" s="665"/>
      <c r="G96" s="665"/>
      <c r="H96" s="678">
        <v>0</v>
      </c>
      <c r="I96" s="665">
        <v>8</v>
      </c>
      <c r="J96" s="665">
        <v>866.47747412096669</v>
      </c>
      <c r="K96" s="678">
        <v>1</v>
      </c>
      <c r="L96" s="665">
        <v>8</v>
      </c>
      <c r="M96" s="666">
        <v>866.47747412096669</v>
      </c>
    </row>
    <row r="97" spans="1:13" ht="14.4" customHeight="1" x14ac:dyDescent="0.3">
      <c r="A97" s="661" t="s">
        <v>574</v>
      </c>
      <c r="B97" s="662" t="s">
        <v>2789</v>
      </c>
      <c r="C97" s="662" t="s">
        <v>1222</v>
      </c>
      <c r="D97" s="662" t="s">
        <v>1223</v>
      </c>
      <c r="E97" s="662" t="s">
        <v>1224</v>
      </c>
      <c r="F97" s="665">
        <v>9.7999999999999936</v>
      </c>
      <c r="G97" s="665">
        <v>3566.2453943768937</v>
      </c>
      <c r="H97" s="678">
        <v>0.23568469601695119</v>
      </c>
      <c r="I97" s="665">
        <v>53.099999999999987</v>
      </c>
      <c r="J97" s="665">
        <v>11565.179999999998</v>
      </c>
      <c r="K97" s="678">
        <v>0.76431530398304881</v>
      </c>
      <c r="L97" s="665">
        <v>62.899999999999977</v>
      </c>
      <c r="M97" s="666">
        <v>15131.425394376893</v>
      </c>
    </row>
    <row r="98" spans="1:13" ht="14.4" customHeight="1" x14ac:dyDescent="0.3">
      <c r="A98" s="661" t="s">
        <v>574</v>
      </c>
      <c r="B98" s="662" t="s">
        <v>2789</v>
      </c>
      <c r="C98" s="662" t="s">
        <v>1785</v>
      </c>
      <c r="D98" s="662" t="s">
        <v>1786</v>
      </c>
      <c r="E98" s="662" t="s">
        <v>1787</v>
      </c>
      <c r="F98" s="665"/>
      <c r="G98" s="665"/>
      <c r="H98" s="678">
        <v>0</v>
      </c>
      <c r="I98" s="665">
        <v>0.4</v>
      </c>
      <c r="J98" s="665">
        <v>62.7</v>
      </c>
      <c r="K98" s="678">
        <v>1</v>
      </c>
      <c r="L98" s="665">
        <v>0.4</v>
      </c>
      <c r="M98" s="666">
        <v>62.7</v>
      </c>
    </row>
    <row r="99" spans="1:13" ht="14.4" customHeight="1" x14ac:dyDescent="0.3">
      <c r="A99" s="661" t="s">
        <v>574</v>
      </c>
      <c r="B99" s="662" t="s">
        <v>2789</v>
      </c>
      <c r="C99" s="662" t="s">
        <v>1146</v>
      </c>
      <c r="D99" s="662" t="s">
        <v>1147</v>
      </c>
      <c r="E99" s="662" t="s">
        <v>2867</v>
      </c>
      <c r="F99" s="665"/>
      <c r="G99" s="665"/>
      <c r="H99" s="678">
        <v>0</v>
      </c>
      <c r="I99" s="665">
        <v>9</v>
      </c>
      <c r="J99" s="665">
        <v>1152.627919009763</v>
      </c>
      <c r="K99" s="678">
        <v>1</v>
      </c>
      <c r="L99" s="665">
        <v>9</v>
      </c>
      <c r="M99" s="666">
        <v>1152.627919009763</v>
      </c>
    </row>
    <row r="100" spans="1:13" ht="14.4" customHeight="1" x14ac:dyDescent="0.3">
      <c r="A100" s="661" t="s">
        <v>574</v>
      </c>
      <c r="B100" s="662" t="s">
        <v>2789</v>
      </c>
      <c r="C100" s="662" t="s">
        <v>1746</v>
      </c>
      <c r="D100" s="662" t="s">
        <v>2868</v>
      </c>
      <c r="E100" s="662" t="s">
        <v>2869</v>
      </c>
      <c r="F100" s="665"/>
      <c r="G100" s="665"/>
      <c r="H100" s="678">
        <v>0</v>
      </c>
      <c r="I100" s="665">
        <v>1</v>
      </c>
      <c r="J100" s="665">
        <v>75.22</v>
      </c>
      <c r="K100" s="678">
        <v>1</v>
      </c>
      <c r="L100" s="665">
        <v>1</v>
      </c>
      <c r="M100" s="666">
        <v>75.22</v>
      </c>
    </row>
    <row r="101" spans="1:13" ht="14.4" customHeight="1" x14ac:dyDescent="0.3">
      <c r="A101" s="661" t="s">
        <v>574</v>
      </c>
      <c r="B101" s="662" t="s">
        <v>2790</v>
      </c>
      <c r="C101" s="662" t="s">
        <v>1219</v>
      </c>
      <c r="D101" s="662" t="s">
        <v>1220</v>
      </c>
      <c r="E101" s="662" t="s">
        <v>1221</v>
      </c>
      <c r="F101" s="665"/>
      <c r="G101" s="665"/>
      <c r="H101" s="678">
        <v>0</v>
      </c>
      <c r="I101" s="665">
        <v>116</v>
      </c>
      <c r="J101" s="665">
        <v>3473.0400000000004</v>
      </c>
      <c r="K101" s="678">
        <v>1</v>
      </c>
      <c r="L101" s="665">
        <v>116</v>
      </c>
      <c r="M101" s="666">
        <v>3473.0400000000004</v>
      </c>
    </row>
    <row r="102" spans="1:13" ht="14.4" customHeight="1" x14ac:dyDescent="0.3">
      <c r="A102" s="661" t="s">
        <v>574</v>
      </c>
      <c r="B102" s="662" t="s">
        <v>2792</v>
      </c>
      <c r="C102" s="662" t="s">
        <v>1758</v>
      </c>
      <c r="D102" s="662" t="s">
        <v>1759</v>
      </c>
      <c r="E102" s="662" t="s">
        <v>1781</v>
      </c>
      <c r="F102" s="665"/>
      <c r="G102" s="665"/>
      <c r="H102" s="678">
        <v>0</v>
      </c>
      <c r="I102" s="665">
        <v>2</v>
      </c>
      <c r="J102" s="665">
        <v>299.27925177063747</v>
      </c>
      <c r="K102" s="678">
        <v>1</v>
      </c>
      <c r="L102" s="665">
        <v>2</v>
      </c>
      <c r="M102" s="666">
        <v>299.27925177063747</v>
      </c>
    </row>
    <row r="103" spans="1:13" ht="14.4" customHeight="1" x14ac:dyDescent="0.3">
      <c r="A103" s="661" t="s">
        <v>574</v>
      </c>
      <c r="B103" s="662" t="s">
        <v>2794</v>
      </c>
      <c r="C103" s="662" t="s">
        <v>1233</v>
      </c>
      <c r="D103" s="662" t="s">
        <v>2795</v>
      </c>
      <c r="E103" s="662" t="s">
        <v>2796</v>
      </c>
      <c r="F103" s="665">
        <v>5.5511151231257827E-17</v>
      </c>
      <c r="G103" s="665">
        <v>0</v>
      </c>
      <c r="H103" s="678">
        <v>0</v>
      </c>
      <c r="I103" s="665">
        <v>4.4000000000000004</v>
      </c>
      <c r="J103" s="665">
        <v>682.44</v>
      </c>
      <c r="K103" s="678">
        <v>1</v>
      </c>
      <c r="L103" s="665">
        <v>4.4000000000000004</v>
      </c>
      <c r="M103" s="666">
        <v>682.44</v>
      </c>
    </row>
    <row r="104" spans="1:13" ht="14.4" customHeight="1" x14ac:dyDescent="0.3">
      <c r="A104" s="661" t="s">
        <v>574</v>
      </c>
      <c r="B104" s="662" t="s">
        <v>2794</v>
      </c>
      <c r="C104" s="662" t="s">
        <v>1229</v>
      </c>
      <c r="D104" s="662" t="s">
        <v>2795</v>
      </c>
      <c r="E104" s="662" t="s">
        <v>2797</v>
      </c>
      <c r="F104" s="665">
        <v>1.2</v>
      </c>
      <c r="G104" s="665">
        <v>757.15830015069264</v>
      </c>
      <c r="H104" s="678">
        <v>0.25989698844373105</v>
      </c>
      <c r="I104" s="665">
        <v>7.4999999999999991</v>
      </c>
      <c r="J104" s="665">
        <v>2156.1432532246404</v>
      </c>
      <c r="K104" s="678">
        <v>0.7401030115562689</v>
      </c>
      <c r="L104" s="665">
        <v>8.6999999999999993</v>
      </c>
      <c r="M104" s="666">
        <v>2913.3015533753332</v>
      </c>
    </row>
    <row r="105" spans="1:13" ht="14.4" customHeight="1" x14ac:dyDescent="0.3">
      <c r="A105" s="661" t="s">
        <v>574</v>
      </c>
      <c r="B105" s="662" t="s">
        <v>2794</v>
      </c>
      <c r="C105" s="662" t="s">
        <v>1129</v>
      </c>
      <c r="D105" s="662" t="s">
        <v>2798</v>
      </c>
      <c r="E105" s="662" t="s">
        <v>2799</v>
      </c>
      <c r="F105" s="665">
        <v>4</v>
      </c>
      <c r="G105" s="665">
        <v>338.96025682679192</v>
      </c>
      <c r="H105" s="678">
        <v>0.65669576908269589</v>
      </c>
      <c r="I105" s="665">
        <v>2</v>
      </c>
      <c r="J105" s="665">
        <v>177.19999999999996</v>
      </c>
      <c r="K105" s="678">
        <v>0.34330423091730417</v>
      </c>
      <c r="L105" s="665">
        <v>6</v>
      </c>
      <c r="M105" s="666">
        <v>516.16025682679185</v>
      </c>
    </row>
    <row r="106" spans="1:13" ht="14.4" customHeight="1" x14ac:dyDescent="0.3">
      <c r="A106" s="661" t="s">
        <v>574</v>
      </c>
      <c r="B106" s="662" t="s">
        <v>2800</v>
      </c>
      <c r="C106" s="662" t="s">
        <v>1191</v>
      </c>
      <c r="D106" s="662" t="s">
        <v>1192</v>
      </c>
      <c r="E106" s="662" t="s">
        <v>2801</v>
      </c>
      <c r="F106" s="665"/>
      <c r="G106" s="665"/>
      <c r="H106" s="678">
        <v>0</v>
      </c>
      <c r="I106" s="665">
        <v>1.5</v>
      </c>
      <c r="J106" s="665">
        <v>102.30000000000003</v>
      </c>
      <c r="K106" s="678">
        <v>1</v>
      </c>
      <c r="L106" s="665">
        <v>1.5</v>
      </c>
      <c r="M106" s="666">
        <v>102.30000000000003</v>
      </c>
    </row>
    <row r="107" spans="1:13" ht="14.4" customHeight="1" x14ac:dyDescent="0.3">
      <c r="A107" s="661" t="s">
        <v>574</v>
      </c>
      <c r="B107" s="662" t="s">
        <v>2870</v>
      </c>
      <c r="C107" s="662" t="s">
        <v>1788</v>
      </c>
      <c r="D107" s="662" t="s">
        <v>1789</v>
      </c>
      <c r="E107" s="662" t="s">
        <v>1790</v>
      </c>
      <c r="F107" s="665"/>
      <c r="G107" s="665"/>
      <c r="H107" s="678">
        <v>0</v>
      </c>
      <c r="I107" s="665">
        <v>16</v>
      </c>
      <c r="J107" s="665">
        <v>883.03999999999974</v>
      </c>
      <c r="K107" s="678">
        <v>1</v>
      </c>
      <c r="L107" s="665">
        <v>16</v>
      </c>
      <c r="M107" s="666">
        <v>883.03999999999974</v>
      </c>
    </row>
    <row r="108" spans="1:13" ht="14.4" customHeight="1" x14ac:dyDescent="0.3">
      <c r="A108" s="661" t="s">
        <v>574</v>
      </c>
      <c r="B108" s="662" t="s">
        <v>2803</v>
      </c>
      <c r="C108" s="662" t="s">
        <v>1210</v>
      </c>
      <c r="D108" s="662" t="s">
        <v>2804</v>
      </c>
      <c r="E108" s="662" t="s">
        <v>2805</v>
      </c>
      <c r="F108" s="665"/>
      <c r="G108" s="665"/>
      <c r="H108" s="678">
        <v>0</v>
      </c>
      <c r="I108" s="665">
        <v>32</v>
      </c>
      <c r="J108" s="665">
        <v>924.42</v>
      </c>
      <c r="K108" s="678">
        <v>1</v>
      </c>
      <c r="L108" s="665">
        <v>32</v>
      </c>
      <c r="M108" s="666">
        <v>924.42</v>
      </c>
    </row>
    <row r="109" spans="1:13" ht="14.4" customHeight="1" x14ac:dyDescent="0.3">
      <c r="A109" s="661" t="s">
        <v>574</v>
      </c>
      <c r="B109" s="662" t="s">
        <v>2871</v>
      </c>
      <c r="C109" s="662" t="s">
        <v>1676</v>
      </c>
      <c r="D109" s="662" t="s">
        <v>1677</v>
      </c>
      <c r="E109" s="662" t="s">
        <v>2872</v>
      </c>
      <c r="F109" s="665"/>
      <c r="G109" s="665"/>
      <c r="H109" s="678">
        <v>0</v>
      </c>
      <c r="I109" s="665">
        <v>1</v>
      </c>
      <c r="J109" s="665">
        <v>48.399576719818192</v>
      </c>
      <c r="K109" s="678">
        <v>1</v>
      </c>
      <c r="L109" s="665">
        <v>1</v>
      </c>
      <c r="M109" s="666">
        <v>48.399576719818192</v>
      </c>
    </row>
    <row r="110" spans="1:13" ht="14.4" customHeight="1" x14ac:dyDescent="0.3">
      <c r="A110" s="661" t="s">
        <v>574</v>
      </c>
      <c r="B110" s="662" t="s">
        <v>2809</v>
      </c>
      <c r="C110" s="662" t="s">
        <v>1037</v>
      </c>
      <c r="D110" s="662" t="s">
        <v>1038</v>
      </c>
      <c r="E110" s="662" t="s">
        <v>1039</v>
      </c>
      <c r="F110" s="665"/>
      <c r="G110" s="665"/>
      <c r="H110" s="678">
        <v>0</v>
      </c>
      <c r="I110" s="665">
        <v>1</v>
      </c>
      <c r="J110" s="665">
        <v>38.520000000000003</v>
      </c>
      <c r="K110" s="678">
        <v>1</v>
      </c>
      <c r="L110" s="665">
        <v>1</v>
      </c>
      <c r="M110" s="666">
        <v>38.520000000000003</v>
      </c>
    </row>
    <row r="111" spans="1:13" ht="14.4" customHeight="1" x14ac:dyDescent="0.3">
      <c r="A111" s="661" t="s">
        <v>574</v>
      </c>
      <c r="B111" s="662" t="s">
        <v>2809</v>
      </c>
      <c r="C111" s="662" t="s">
        <v>1041</v>
      </c>
      <c r="D111" s="662" t="s">
        <v>1042</v>
      </c>
      <c r="E111" s="662" t="s">
        <v>1043</v>
      </c>
      <c r="F111" s="665"/>
      <c r="G111" s="665"/>
      <c r="H111" s="678">
        <v>0</v>
      </c>
      <c r="I111" s="665">
        <v>44</v>
      </c>
      <c r="J111" s="665">
        <v>2477.2802142762985</v>
      </c>
      <c r="K111" s="678">
        <v>1</v>
      </c>
      <c r="L111" s="665">
        <v>44</v>
      </c>
      <c r="M111" s="666">
        <v>2477.2802142762985</v>
      </c>
    </row>
    <row r="112" spans="1:13" ht="14.4" customHeight="1" x14ac:dyDescent="0.3">
      <c r="A112" s="661" t="s">
        <v>574</v>
      </c>
      <c r="B112" s="662" t="s">
        <v>2809</v>
      </c>
      <c r="C112" s="662" t="s">
        <v>1056</v>
      </c>
      <c r="D112" s="662" t="s">
        <v>1057</v>
      </c>
      <c r="E112" s="662" t="s">
        <v>1575</v>
      </c>
      <c r="F112" s="665"/>
      <c r="G112" s="665"/>
      <c r="H112" s="678">
        <v>0</v>
      </c>
      <c r="I112" s="665">
        <v>8</v>
      </c>
      <c r="J112" s="665">
        <v>638.7795804974121</v>
      </c>
      <c r="K112" s="678">
        <v>1</v>
      </c>
      <c r="L112" s="665">
        <v>8</v>
      </c>
      <c r="M112" s="666">
        <v>638.7795804974121</v>
      </c>
    </row>
    <row r="113" spans="1:13" ht="14.4" customHeight="1" x14ac:dyDescent="0.3">
      <c r="A113" s="661" t="s">
        <v>574</v>
      </c>
      <c r="B113" s="662" t="s">
        <v>2809</v>
      </c>
      <c r="C113" s="662" t="s">
        <v>1060</v>
      </c>
      <c r="D113" s="662" t="s">
        <v>1057</v>
      </c>
      <c r="E113" s="662" t="s">
        <v>2810</v>
      </c>
      <c r="F113" s="665"/>
      <c r="G113" s="665"/>
      <c r="H113" s="678">
        <v>0</v>
      </c>
      <c r="I113" s="665">
        <v>1</v>
      </c>
      <c r="J113" s="665">
        <v>117.39999999999999</v>
      </c>
      <c r="K113" s="678">
        <v>1</v>
      </c>
      <c r="L113" s="665">
        <v>1</v>
      </c>
      <c r="M113" s="666">
        <v>117.39999999999999</v>
      </c>
    </row>
    <row r="114" spans="1:13" ht="14.4" customHeight="1" x14ac:dyDescent="0.3">
      <c r="A114" s="661" t="s">
        <v>574</v>
      </c>
      <c r="B114" s="662" t="s">
        <v>2811</v>
      </c>
      <c r="C114" s="662" t="s">
        <v>1716</v>
      </c>
      <c r="D114" s="662" t="s">
        <v>2814</v>
      </c>
      <c r="E114" s="662" t="s">
        <v>2873</v>
      </c>
      <c r="F114" s="665"/>
      <c r="G114" s="665"/>
      <c r="H114" s="678">
        <v>0</v>
      </c>
      <c r="I114" s="665">
        <v>1</v>
      </c>
      <c r="J114" s="665">
        <v>136.16</v>
      </c>
      <c r="K114" s="678">
        <v>1</v>
      </c>
      <c r="L114" s="665">
        <v>1</v>
      </c>
      <c r="M114" s="666">
        <v>136.16</v>
      </c>
    </row>
    <row r="115" spans="1:13" ht="14.4" customHeight="1" x14ac:dyDescent="0.3">
      <c r="A115" s="661" t="s">
        <v>574</v>
      </c>
      <c r="B115" s="662" t="s">
        <v>2811</v>
      </c>
      <c r="C115" s="662" t="s">
        <v>1099</v>
      </c>
      <c r="D115" s="662" t="s">
        <v>2814</v>
      </c>
      <c r="E115" s="662" t="s">
        <v>2815</v>
      </c>
      <c r="F115" s="665"/>
      <c r="G115" s="665"/>
      <c r="H115" s="678">
        <v>0</v>
      </c>
      <c r="I115" s="665">
        <v>1</v>
      </c>
      <c r="J115" s="665">
        <v>102.70000000000006</v>
      </c>
      <c r="K115" s="678">
        <v>1</v>
      </c>
      <c r="L115" s="665">
        <v>1</v>
      </c>
      <c r="M115" s="666">
        <v>102.70000000000006</v>
      </c>
    </row>
    <row r="116" spans="1:13" ht="14.4" customHeight="1" x14ac:dyDescent="0.3">
      <c r="A116" s="661" t="s">
        <v>574</v>
      </c>
      <c r="B116" s="662" t="s">
        <v>2874</v>
      </c>
      <c r="C116" s="662" t="s">
        <v>1640</v>
      </c>
      <c r="D116" s="662" t="s">
        <v>2875</v>
      </c>
      <c r="E116" s="662" t="s">
        <v>2876</v>
      </c>
      <c r="F116" s="665"/>
      <c r="G116" s="665"/>
      <c r="H116" s="678">
        <v>0</v>
      </c>
      <c r="I116" s="665">
        <v>1</v>
      </c>
      <c r="J116" s="665">
        <v>332.48742323568877</v>
      </c>
      <c r="K116" s="678">
        <v>1</v>
      </c>
      <c r="L116" s="665">
        <v>1</v>
      </c>
      <c r="M116" s="666">
        <v>332.48742323568877</v>
      </c>
    </row>
    <row r="117" spans="1:13" ht="14.4" customHeight="1" x14ac:dyDescent="0.3">
      <c r="A117" s="661" t="s">
        <v>574</v>
      </c>
      <c r="B117" s="662" t="s">
        <v>2874</v>
      </c>
      <c r="C117" s="662" t="s">
        <v>1644</v>
      </c>
      <c r="D117" s="662" t="s">
        <v>2877</v>
      </c>
      <c r="E117" s="662" t="s">
        <v>2878</v>
      </c>
      <c r="F117" s="665"/>
      <c r="G117" s="665"/>
      <c r="H117" s="678">
        <v>0</v>
      </c>
      <c r="I117" s="665">
        <v>1</v>
      </c>
      <c r="J117" s="665">
        <v>322.48725875008813</v>
      </c>
      <c r="K117" s="678">
        <v>1</v>
      </c>
      <c r="L117" s="665">
        <v>1</v>
      </c>
      <c r="M117" s="666">
        <v>322.48725875008813</v>
      </c>
    </row>
    <row r="118" spans="1:13" ht="14.4" customHeight="1" x14ac:dyDescent="0.3">
      <c r="A118" s="661" t="s">
        <v>574</v>
      </c>
      <c r="B118" s="662" t="s">
        <v>2879</v>
      </c>
      <c r="C118" s="662" t="s">
        <v>1723</v>
      </c>
      <c r="D118" s="662" t="s">
        <v>1724</v>
      </c>
      <c r="E118" s="662" t="s">
        <v>1725</v>
      </c>
      <c r="F118" s="665"/>
      <c r="G118" s="665"/>
      <c r="H118" s="678">
        <v>0</v>
      </c>
      <c r="I118" s="665">
        <v>1</v>
      </c>
      <c r="J118" s="665">
        <v>230.99</v>
      </c>
      <c r="K118" s="678">
        <v>1</v>
      </c>
      <c r="L118" s="665">
        <v>1</v>
      </c>
      <c r="M118" s="666">
        <v>230.99</v>
      </c>
    </row>
    <row r="119" spans="1:13" ht="14.4" customHeight="1" x14ac:dyDescent="0.3">
      <c r="A119" s="661" t="s">
        <v>574</v>
      </c>
      <c r="B119" s="662" t="s">
        <v>2880</v>
      </c>
      <c r="C119" s="662" t="s">
        <v>1417</v>
      </c>
      <c r="D119" s="662" t="s">
        <v>1418</v>
      </c>
      <c r="E119" s="662" t="s">
        <v>2881</v>
      </c>
      <c r="F119" s="665"/>
      <c r="G119" s="665"/>
      <c r="H119" s="678">
        <v>0</v>
      </c>
      <c r="I119" s="665">
        <v>3</v>
      </c>
      <c r="J119" s="665">
        <v>717.25733333333324</v>
      </c>
      <c r="K119" s="678">
        <v>1</v>
      </c>
      <c r="L119" s="665">
        <v>3</v>
      </c>
      <c r="M119" s="666">
        <v>717.25733333333324</v>
      </c>
    </row>
    <row r="120" spans="1:13" ht="14.4" customHeight="1" x14ac:dyDescent="0.3">
      <c r="A120" s="661" t="s">
        <v>574</v>
      </c>
      <c r="B120" s="662" t="s">
        <v>2882</v>
      </c>
      <c r="C120" s="662" t="s">
        <v>1732</v>
      </c>
      <c r="D120" s="662" t="s">
        <v>1733</v>
      </c>
      <c r="E120" s="662" t="s">
        <v>1734</v>
      </c>
      <c r="F120" s="665"/>
      <c r="G120" s="665"/>
      <c r="H120" s="678">
        <v>0</v>
      </c>
      <c r="I120" s="665">
        <v>1</v>
      </c>
      <c r="J120" s="665">
        <v>415.7399999999999</v>
      </c>
      <c r="K120" s="678">
        <v>1</v>
      </c>
      <c r="L120" s="665">
        <v>1</v>
      </c>
      <c r="M120" s="666">
        <v>415.7399999999999</v>
      </c>
    </row>
    <row r="121" spans="1:13" ht="14.4" customHeight="1" x14ac:dyDescent="0.3">
      <c r="A121" s="661" t="s">
        <v>574</v>
      </c>
      <c r="B121" s="662" t="s">
        <v>2816</v>
      </c>
      <c r="C121" s="662" t="s">
        <v>1648</v>
      </c>
      <c r="D121" s="662" t="s">
        <v>2883</v>
      </c>
      <c r="E121" s="662" t="s">
        <v>2884</v>
      </c>
      <c r="F121" s="665"/>
      <c r="G121" s="665"/>
      <c r="H121" s="678">
        <v>0</v>
      </c>
      <c r="I121" s="665">
        <v>2</v>
      </c>
      <c r="J121" s="665">
        <v>92.269700898624905</v>
      </c>
      <c r="K121" s="678">
        <v>1</v>
      </c>
      <c r="L121" s="665">
        <v>2</v>
      </c>
      <c r="M121" s="666">
        <v>92.269700898624905</v>
      </c>
    </row>
    <row r="122" spans="1:13" ht="14.4" customHeight="1" x14ac:dyDescent="0.3">
      <c r="A122" s="661" t="s">
        <v>574</v>
      </c>
      <c r="B122" s="662" t="s">
        <v>2818</v>
      </c>
      <c r="C122" s="662" t="s">
        <v>1087</v>
      </c>
      <c r="D122" s="662" t="s">
        <v>1088</v>
      </c>
      <c r="E122" s="662" t="s">
        <v>1108</v>
      </c>
      <c r="F122" s="665"/>
      <c r="G122" s="665"/>
      <c r="H122" s="678">
        <v>0</v>
      </c>
      <c r="I122" s="665">
        <v>1</v>
      </c>
      <c r="J122" s="665">
        <v>49.460000000000022</v>
      </c>
      <c r="K122" s="678">
        <v>1</v>
      </c>
      <c r="L122" s="665">
        <v>1</v>
      </c>
      <c r="M122" s="666">
        <v>49.460000000000022</v>
      </c>
    </row>
    <row r="123" spans="1:13" ht="14.4" customHeight="1" x14ac:dyDescent="0.3">
      <c r="A123" s="661" t="s">
        <v>574</v>
      </c>
      <c r="B123" s="662" t="s">
        <v>2885</v>
      </c>
      <c r="C123" s="662" t="s">
        <v>1669</v>
      </c>
      <c r="D123" s="662" t="s">
        <v>1670</v>
      </c>
      <c r="E123" s="662" t="s">
        <v>1671</v>
      </c>
      <c r="F123" s="665"/>
      <c r="G123" s="665"/>
      <c r="H123" s="678">
        <v>0</v>
      </c>
      <c r="I123" s="665">
        <v>1</v>
      </c>
      <c r="J123" s="665">
        <v>99.140000000000029</v>
      </c>
      <c r="K123" s="678">
        <v>1</v>
      </c>
      <c r="L123" s="665">
        <v>1</v>
      </c>
      <c r="M123" s="666">
        <v>99.140000000000029</v>
      </c>
    </row>
    <row r="124" spans="1:13" ht="14.4" customHeight="1" x14ac:dyDescent="0.3">
      <c r="A124" s="661" t="s">
        <v>574</v>
      </c>
      <c r="B124" s="662" t="s">
        <v>2819</v>
      </c>
      <c r="C124" s="662" t="s">
        <v>1106</v>
      </c>
      <c r="D124" s="662" t="s">
        <v>1107</v>
      </c>
      <c r="E124" s="662" t="s">
        <v>1108</v>
      </c>
      <c r="F124" s="665"/>
      <c r="G124" s="665"/>
      <c r="H124" s="678">
        <v>0</v>
      </c>
      <c r="I124" s="665">
        <v>1</v>
      </c>
      <c r="J124" s="665">
        <v>99.139999999999972</v>
      </c>
      <c r="K124" s="678">
        <v>1</v>
      </c>
      <c r="L124" s="665">
        <v>1</v>
      </c>
      <c r="M124" s="666">
        <v>99.139999999999972</v>
      </c>
    </row>
    <row r="125" spans="1:13" ht="14.4" customHeight="1" x14ac:dyDescent="0.3">
      <c r="A125" s="661" t="s">
        <v>574</v>
      </c>
      <c r="B125" s="662" t="s">
        <v>2886</v>
      </c>
      <c r="C125" s="662" t="s">
        <v>1244</v>
      </c>
      <c r="D125" s="662" t="s">
        <v>1245</v>
      </c>
      <c r="E125" s="662" t="s">
        <v>1246</v>
      </c>
      <c r="F125" s="665">
        <v>1</v>
      </c>
      <c r="G125" s="665">
        <v>133.29999999999998</v>
      </c>
      <c r="H125" s="678">
        <v>1</v>
      </c>
      <c r="I125" s="665"/>
      <c r="J125" s="665"/>
      <c r="K125" s="678">
        <v>0</v>
      </c>
      <c r="L125" s="665">
        <v>1</v>
      </c>
      <c r="M125" s="666">
        <v>133.29999999999998</v>
      </c>
    </row>
    <row r="126" spans="1:13" ht="14.4" customHeight="1" x14ac:dyDescent="0.3">
      <c r="A126" s="661" t="s">
        <v>574</v>
      </c>
      <c r="B126" s="662" t="s">
        <v>2887</v>
      </c>
      <c r="C126" s="662" t="s">
        <v>1599</v>
      </c>
      <c r="D126" s="662" t="s">
        <v>1600</v>
      </c>
      <c r="E126" s="662" t="s">
        <v>1382</v>
      </c>
      <c r="F126" s="665"/>
      <c r="G126" s="665"/>
      <c r="H126" s="678">
        <v>0</v>
      </c>
      <c r="I126" s="665">
        <v>1</v>
      </c>
      <c r="J126" s="665">
        <v>90.379999999999981</v>
      </c>
      <c r="K126" s="678">
        <v>1</v>
      </c>
      <c r="L126" s="665">
        <v>1</v>
      </c>
      <c r="M126" s="666">
        <v>90.379999999999981</v>
      </c>
    </row>
    <row r="127" spans="1:13" ht="14.4" customHeight="1" x14ac:dyDescent="0.3">
      <c r="A127" s="661" t="s">
        <v>574</v>
      </c>
      <c r="B127" s="662" t="s">
        <v>2888</v>
      </c>
      <c r="C127" s="662" t="s">
        <v>1251</v>
      </c>
      <c r="D127" s="662" t="s">
        <v>1252</v>
      </c>
      <c r="E127" s="662" t="s">
        <v>1253</v>
      </c>
      <c r="F127" s="665">
        <v>1</v>
      </c>
      <c r="G127" s="665">
        <v>116.72</v>
      </c>
      <c r="H127" s="678">
        <v>1</v>
      </c>
      <c r="I127" s="665"/>
      <c r="J127" s="665"/>
      <c r="K127" s="678">
        <v>0</v>
      </c>
      <c r="L127" s="665">
        <v>1</v>
      </c>
      <c r="M127" s="666">
        <v>116.72</v>
      </c>
    </row>
    <row r="128" spans="1:13" ht="14.4" customHeight="1" x14ac:dyDescent="0.3">
      <c r="A128" s="661" t="s">
        <v>574</v>
      </c>
      <c r="B128" s="662" t="s">
        <v>2820</v>
      </c>
      <c r="C128" s="662" t="s">
        <v>1091</v>
      </c>
      <c r="D128" s="662" t="s">
        <v>1092</v>
      </c>
      <c r="E128" s="662" t="s">
        <v>2821</v>
      </c>
      <c r="F128" s="665"/>
      <c r="G128" s="665"/>
      <c r="H128" s="678">
        <v>0</v>
      </c>
      <c r="I128" s="665">
        <v>1</v>
      </c>
      <c r="J128" s="665">
        <v>47.77958673297109</v>
      </c>
      <c r="K128" s="678">
        <v>1</v>
      </c>
      <c r="L128" s="665">
        <v>1</v>
      </c>
      <c r="M128" s="666">
        <v>47.77958673297109</v>
      </c>
    </row>
    <row r="129" spans="1:13" ht="14.4" customHeight="1" x14ac:dyDescent="0.3">
      <c r="A129" s="661" t="s">
        <v>574</v>
      </c>
      <c r="B129" s="662" t="s">
        <v>2822</v>
      </c>
      <c r="C129" s="662" t="s">
        <v>1067</v>
      </c>
      <c r="D129" s="662" t="s">
        <v>1064</v>
      </c>
      <c r="E129" s="662" t="s">
        <v>1108</v>
      </c>
      <c r="F129" s="665"/>
      <c r="G129" s="665"/>
      <c r="H129" s="678">
        <v>0</v>
      </c>
      <c r="I129" s="665">
        <v>1</v>
      </c>
      <c r="J129" s="665">
        <v>99.449999999999974</v>
      </c>
      <c r="K129" s="678">
        <v>1</v>
      </c>
      <c r="L129" s="665">
        <v>1</v>
      </c>
      <c r="M129" s="666">
        <v>99.449999999999974</v>
      </c>
    </row>
    <row r="130" spans="1:13" ht="14.4" customHeight="1" x14ac:dyDescent="0.3">
      <c r="A130" s="661" t="s">
        <v>580</v>
      </c>
      <c r="B130" s="662" t="s">
        <v>2770</v>
      </c>
      <c r="C130" s="662" t="s">
        <v>1126</v>
      </c>
      <c r="D130" s="662" t="s">
        <v>1096</v>
      </c>
      <c r="E130" s="662" t="s">
        <v>1097</v>
      </c>
      <c r="F130" s="665"/>
      <c r="G130" s="665"/>
      <c r="H130" s="678">
        <v>0</v>
      </c>
      <c r="I130" s="665">
        <v>730</v>
      </c>
      <c r="J130" s="665">
        <v>49526.123163851174</v>
      </c>
      <c r="K130" s="678">
        <v>1</v>
      </c>
      <c r="L130" s="665">
        <v>730</v>
      </c>
      <c r="M130" s="666">
        <v>49526.123163851174</v>
      </c>
    </row>
    <row r="131" spans="1:13" ht="14.4" customHeight="1" x14ac:dyDescent="0.3">
      <c r="A131" s="661" t="s">
        <v>580</v>
      </c>
      <c r="B131" s="662" t="s">
        <v>2770</v>
      </c>
      <c r="C131" s="662" t="s">
        <v>1095</v>
      </c>
      <c r="D131" s="662" t="s">
        <v>1096</v>
      </c>
      <c r="E131" s="662" t="s">
        <v>1097</v>
      </c>
      <c r="F131" s="665"/>
      <c r="G131" s="665"/>
      <c r="H131" s="678">
        <v>0</v>
      </c>
      <c r="I131" s="665">
        <v>940</v>
      </c>
      <c r="J131" s="665">
        <v>63771.502734997957</v>
      </c>
      <c r="K131" s="678">
        <v>1</v>
      </c>
      <c r="L131" s="665">
        <v>940</v>
      </c>
      <c r="M131" s="666">
        <v>63771.502734997957</v>
      </c>
    </row>
    <row r="132" spans="1:13" ht="14.4" customHeight="1" x14ac:dyDescent="0.3">
      <c r="A132" s="661" t="s">
        <v>580</v>
      </c>
      <c r="B132" s="662" t="s">
        <v>2771</v>
      </c>
      <c r="C132" s="662" t="s">
        <v>1814</v>
      </c>
      <c r="D132" s="662" t="s">
        <v>907</v>
      </c>
      <c r="E132" s="662" t="s">
        <v>1815</v>
      </c>
      <c r="F132" s="665"/>
      <c r="G132" s="665"/>
      <c r="H132" s="678">
        <v>0</v>
      </c>
      <c r="I132" s="665">
        <v>24</v>
      </c>
      <c r="J132" s="665">
        <v>8737.6123837270279</v>
      </c>
      <c r="K132" s="678">
        <v>1</v>
      </c>
      <c r="L132" s="665">
        <v>24</v>
      </c>
      <c r="M132" s="666">
        <v>8737.6123837270279</v>
      </c>
    </row>
    <row r="133" spans="1:13" ht="14.4" customHeight="1" x14ac:dyDescent="0.3">
      <c r="A133" s="661" t="s">
        <v>580</v>
      </c>
      <c r="B133" s="662" t="s">
        <v>2771</v>
      </c>
      <c r="C133" s="662" t="s">
        <v>1123</v>
      </c>
      <c r="D133" s="662" t="s">
        <v>1124</v>
      </c>
      <c r="E133" s="662" t="s">
        <v>1125</v>
      </c>
      <c r="F133" s="665"/>
      <c r="G133" s="665"/>
      <c r="H133" s="678">
        <v>0</v>
      </c>
      <c r="I133" s="665">
        <v>3</v>
      </c>
      <c r="J133" s="665">
        <v>173.08500000000001</v>
      </c>
      <c r="K133" s="678">
        <v>1</v>
      </c>
      <c r="L133" s="665">
        <v>3</v>
      </c>
      <c r="M133" s="666">
        <v>173.08500000000001</v>
      </c>
    </row>
    <row r="134" spans="1:13" ht="14.4" customHeight="1" x14ac:dyDescent="0.3">
      <c r="A134" s="661" t="s">
        <v>580</v>
      </c>
      <c r="B134" s="662" t="s">
        <v>2771</v>
      </c>
      <c r="C134" s="662" t="s">
        <v>1817</v>
      </c>
      <c r="D134" s="662" t="s">
        <v>1818</v>
      </c>
      <c r="E134" s="662" t="s">
        <v>2889</v>
      </c>
      <c r="F134" s="665"/>
      <c r="G134" s="665"/>
      <c r="H134" s="678"/>
      <c r="I134" s="665">
        <v>0</v>
      </c>
      <c r="J134" s="665">
        <v>0</v>
      </c>
      <c r="K134" s="678"/>
      <c r="L134" s="665">
        <v>0</v>
      </c>
      <c r="M134" s="666">
        <v>0</v>
      </c>
    </row>
    <row r="135" spans="1:13" ht="14.4" customHeight="1" x14ac:dyDescent="0.3">
      <c r="A135" s="661" t="s">
        <v>580</v>
      </c>
      <c r="B135" s="662" t="s">
        <v>2824</v>
      </c>
      <c r="C135" s="662" t="s">
        <v>1684</v>
      </c>
      <c r="D135" s="662" t="s">
        <v>1618</v>
      </c>
      <c r="E135" s="662" t="s">
        <v>1685</v>
      </c>
      <c r="F135" s="665"/>
      <c r="G135" s="665"/>
      <c r="H135" s="678">
        <v>0</v>
      </c>
      <c r="I135" s="665">
        <v>2</v>
      </c>
      <c r="J135" s="665">
        <v>141.54028939370241</v>
      </c>
      <c r="K135" s="678">
        <v>1</v>
      </c>
      <c r="L135" s="665">
        <v>2</v>
      </c>
      <c r="M135" s="666">
        <v>141.54028939370241</v>
      </c>
    </row>
    <row r="136" spans="1:13" ht="14.4" customHeight="1" x14ac:dyDescent="0.3">
      <c r="A136" s="661" t="s">
        <v>580</v>
      </c>
      <c r="B136" s="662" t="s">
        <v>2824</v>
      </c>
      <c r="C136" s="662" t="s">
        <v>1617</v>
      </c>
      <c r="D136" s="662" t="s">
        <v>1618</v>
      </c>
      <c r="E136" s="662" t="s">
        <v>1619</v>
      </c>
      <c r="F136" s="665"/>
      <c r="G136" s="665"/>
      <c r="H136" s="678">
        <v>0</v>
      </c>
      <c r="I136" s="665">
        <v>2</v>
      </c>
      <c r="J136" s="665">
        <v>237.71999999999991</v>
      </c>
      <c r="K136" s="678">
        <v>1</v>
      </c>
      <c r="L136" s="665">
        <v>2</v>
      </c>
      <c r="M136" s="666">
        <v>237.71999999999991</v>
      </c>
    </row>
    <row r="137" spans="1:13" ht="14.4" customHeight="1" x14ac:dyDescent="0.3">
      <c r="A137" s="661" t="s">
        <v>580</v>
      </c>
      <c r="B137" s="662" t="s">
        <v>2825</v>
      </c>
      <c r="C137" s="662" t="s">
        <v>1720</v>
      </c>
      <c r="D137" s="662" t="s">
        <v>1721</v>
      </c>
      <c r="E137" s="662" t="s">
        <v>2322</v>
      </c>
      <c r="F137" s="665"/>
      <c r="G137" s="665"/>
      <c r="H137" s="678">
        <v>0</v>
      </c>
      <c r="I137" s="665">
        <v>18</v>
      </c>
      <c r="J137" s="665">
        <v>1432.3195421484643</v>
      </c>
      <c r="K137" s="678">
        <v>1</v>
      </c>
      <c r="L137" s="665">
        <v>18</v>
      </c>
      <c r="M137" s="666">
        <v>1432.3195421484643</v>
      </c>
    </row>
    <row r="138" spans="1:13" ht="14.4" customHeight="1" x14ac:dyDescent="0.3">
      <c r="A138" s="661" t="s">
        <v>580</v>
      </c>
      <c r="B138" s="662" t="s">
        <v>2772</v>
      </c>
      <c r="C138" s="662" t="s">
        <v>1120</v>
      </c>
      <c r="D138" s="662" t="s">
        <v>1121</v>
      </c>
      <c r="E138" s="662" t="s">
        <v>1122</v>
      </c>
      <c r="F138" s="665"/>
      <c r="G138" s="665"/>
      <c r="H138" s="678">
        <v>0</v>
      </c>
      <c r="I138" s="665">
        <v>2</v>
      </c>
      <c r="J138" s="665">
        <v>186.32981064837688</v>
      </c>
      <c r="K138" s="678">
        <v>1</v>
      </c>
      <c r="L138" s="665">
        <v>2</v>
      </c>
      <c r="M138" s="666">
        <v>186.32981064837688</v>
      </c>
    </row>
    <row r="139" spans="1:13" ht="14.4" customHeight="1" x14ac:dyDescent="0.3">
      <c r="A139" s="661" t="s">
        <v>580</v>
      </c>
      <c r="B139" s="662" t="s">
        <v>2772</v>
      </c>
      <c r="C139" s="662" t="s">
        <v>2331</v>
      </c>
      <c r="D139" s="662" t="s">
        <v>2332</v>
      </c>
      <c r="E139" s="662" t="s">
        <v>2890</v>
      </c>
      <c r="F139" s="665"/>
      <c r="G139" s="665"/>
      <c r="H139" s="678">
        <v>0</v>
      </c>
      <c r="I139" s="665">
        <v>1</v>
      </c>
      <c r="J139" s="665">
        <v>81.820000000000007</v>
      </c>
      <c r="K139" s="678">
        <v>1</v>
      </c>
      <c r="L139" s="665">
        <v>1</v>
      </c>
      <c r="M139" s="666">
        <v>81.820000000000007</v>
      </c>
    </row>
    <row r="140" spans="1:13" ht="14.4" customHeight="1" x14ac:dyDescent="0.3">
      <c r="A140" s="661" t="s">
        <v>580</v>
      </c>
      <c r="B140" s="662" t="s">
        <v>2891</v>
      </c>
      <c r="C140" s="662" t="s">
        <v>2358</v>
      </c>
      <c r="D140" s="662" t="s">
        <v>2359</v>
      </c>
      <c r="E140" s="662" t="s">
        <v>2360</v>
      </c>
      <c r="F140" s="665"/>
      <c r="G140" s="665"/>
      <c r="H140" s="678">
        <v>0</v>
      </c>
      <c r="I140" s="665">
        <v>2</v>
      </c>
      <c r="J140" s="665">
        <v>45.76</v>
      </c>
      <c r="K140" s="678">
        <v>1</v>
      </c>
      <c r="L140" s="665">
        <v>2</v>
      </c>
      <c r="M140" s="666">
        <v>45.76</v>
      </c>
    </row>
    <row r="141" spans="1:13" ht="14.4" customHeight="1" x14ac:dyDescent="0.3">
      <c r="A141" s="661" t="s">
        <v>580</v>
      </c>
      <c r="B141" s="662" t="s">
        <v>2773</v>
      </c>
      <c r="C141" s="662" t="s">
        <v>1743</v>
      </c>
      <c r="D141" s="662" t="s">
        <v>1053</v>
      </c>
      <c r="E141" s="662" t="s">
        <v>1744</v>
      </c>
      <c r="F141" s="665"/>
      <c r="G141" s="665"/>
      <c r="H141" s="678">
        <v>0</v>
      </c>
      <c r="I141" s="665">
        <v>13</v>
      </c>
      <c r="J141" s="665">
        <v>42899.990828198665</v>
      </c>
      <c r="K141" s="678">
        <v>1</v>
      </c>
      <c r="L141" s="665">
        <v>13</v>
      </c>
      <c r="M141" s="666">
        <v>42899.990828198665</v>
      </c>
    </row>
    <row r="142" spans="1:13" ht="14.4" customHeight="1" x14ac:dyDescent="0.3">
      <c r="A142" s="661" t="s">
        <v>580</v>
      </c>
      <c r="B142" s="662" t="s">
        <v>2773</v>
      </c>
      <c r="C142" s="662" t="s">
        <v>2429</v>
      </c>
      <c r="D142" s="662" t="s">
        <v>1634</v>
      </c>
      <c r="E142" s="662" t="s">
        <v>2430</v>
      </c>
      <c r="F142" s="665">
        <v>1</v>
      </c>
      <c r="G142" s="665">
        <v>1895.77</v>
      </c>
      <c r="H142" s="678">
        <v>1</v>
      </c>
      <c r="I142" s="665"/>
      <c r="J142" s="665"/>
      <c r="K142" s="678">
        <v>0</v>
      </c>
      <c r="L142" s="665">
        <v>1</v>
      </c>
      <c r="M142" s="666">
        <v>1895.77</v>
      </c>
    </row>
    <row r="143" spans="1:13" ht="14.4" customHeight="1" x14ac:dyDescent="0.3">
      <c r="A143" s="661" t="s">
        <v>580</v>
      </c>
      <c r="B143" s="662" t="s">
        <v>2773</v>
      </c>
      <c r="C143" s="662" t="s">
        <v>1052</v>
      </c>
      <c r="D143" s="662" t="s">
        <v>1053</v>
      </c>
      <c r="E143" s="662" t="s">
        <v>1744</v>
      </c>
      <c r="F143" s="665"/>
      <c r="G143" s="665"/>
      <c r="H143" s="678">
        <v>0</v>
      </c>
      <c r="I143" s="665">
        <v>12</v>
      </c>
      <c r="J143" s="665">
        <v>39749.900240226532</v>
      </c>
      <c r="K143" s="678">
        <v>1</v>
      </c>
      <c r="L143" s="665">
        <v>12</v>
      </c>
      <c r="M143" s="666">
        <v>39749.900240226532</v>
      </c>
    </row>
    <row r="144" spans="1:13" ht="14.4" customHeight="1" x14ac:dyDescent="0.3">
      <c r="A144" s="661" t="s">
        <v>580</v>
      </c>
      <c r="B144" s="662" t="s">
        <v>2773</v>
      </c>
      <c r="C144" s="662" t="s">
        <v>1637</v>
      </c>
      <c r="D144" s="662" t="s">
        <v>1634</v>
      </c>
      <c r="E144" s="662" t="s">
        <v>2430</v>
      </c>
      <c r="F144" s="665"/>
      <c r="G144" s="665"/>
      <c r="H144" s="678">
        <v>0</v>
      </c>
      <c r="I144" s="665">
        <v>1</v>
      </c>
      <c r="J144" s="665">
        <v>1895.7700000000007</v>
      </c>
      <c r="K144" s="678">
        <v>1</v>
      </c>
      <c r="L144" s="665">
        <v>1</v>
      </c>
      <c r="M144" s="666">
        <v>1895.7700000000007</v>
      </c>
    </row>
    <row r="145" spans="1:13" ht="14.4" customHeight="1" x14ac:dyDescent="0.3">
      <c r="A145" s="661" t="s">
        <v>580</v>
      </c>
      <c r="B145" s="662" t="s">
        <v>2892</v>
      </c>
      <c r="C145" s="662" t="s">
        <v>2419</v>
      </c>
      <c r="D145" s="662" t="s">
        <v>2420</v>
      </c>
      <c r="E145" s="662" t="s">
        <v>2421</v>
      </c>
      <c r="F145" s="665"/>
      <c r="G145" s="665"/>
      <c r="H145" s="678">
        <v>0</v>
      </c>
      <c r="I145" s="665">
        <v>1</v>
      </c>
      <c r="J145" s="665">
        <v>70.179909683465837</v>
      </c>
      <c r="K145" s="678">
        <v>1</v>
      </c>
      <c r="L145" s="665">
        <v>1</v>
      </c>
      <c r="M145" s="666">
        <v>70.179909683465837</v>
      </c>
    </row>
    <row r="146" spans="1:13" ht="14.4" customHeight="1" x14ac:dyDescent="0.3">
      <c r="A146" s="661" t="s">
        <v>580</v>
      </c>
      <c r="B146" s="662" t="s">
        <v>2892</v>
      </c>
      <c r="C146" s="662" t="s">
        <v>2422</v>
      </c>
      <c r="D146" s="662" t="s">
        <v>2420</v>
      </c>
      <c r="E146" s="662" t="s">
        <v>2423</v>
      </c>
      <c r="F146" s="665"/>
      <c r="G146" s="665"/>
      <c r="H146" s="678">
        <v>0</v>
      </c>
      <c r="I146" s="665">
        <v>3</v>
      </c>
      <c r="J146" s="665">
        <v>420.80912157713567</v>
      </c>
      <c r="K146" s="678">
        <v>1</v>
      </c>
      <c r="L146" s="665">
        <v>3</v>
      </c>
      <c r="M146" s="666">
        <v>420.80912157713567</v>
      </c>
    </row>
    <row r="147" spans="1:13" ht="14.4" customHeight="1" x14ac:dyDescent="0.3">
      <c r="A147" s="661" t="s">
        <v>580</v>
      </c>
      <c r="B147" s="662" t="s">
        <v>2893</v>
      </c>
      <c r="C147" s="662" t="s">
        <v>2348</v>
      </c>
      <c r="D147" s="662" t="s">
        <v>2325</v>
      </c>
      <c r="E147" s="662" t="s">
        <v>2894</v>
      </c>
      <c r="F147" s="665"/>
      <c r="G147" s="665"/>
      <c r="H147" s="678">
        <v>0</v>
      </c>
      <c r="I147" s="665">
        <v>19</v>
      </c>
      <c r="J147" s="665">
        <v>2461.7697987707661</v>
      </c>
      <c r="K147" s="678">
        <v>1</v>
      </c>
      <c r="L147" s="665">
        <v>19</v>
      </c>
      <c r="M147" s="666">
        <v>2461.7697987707661</v>
      </c>
    </row>
    <row r="148" spans="1:13" ht="14.4" customHeight="1" x14ac:dyDescent="0.3">
      <c r="A148" s="661" t="s">
        <v>580</v>
      </c>
      <c r="B148" s="662" t="s">
        <v>2893</v>
      </c>
      <c r="C148" s="662" t="s">
        <v>2324</v>
      </c>
      <c r="D148" s="662" t="s">
        <v>2325</v>
      </c>
      <c r="E148" s="662" t="s">
        <v>2895</v>
      </c>
      <c r="F148" s="665"/>
      <c r="G148" s="665"/>
      <c r="H148" s="678">
        <v>0</v>
      </c>
      <c r="I148" s="665">
        <v>2</v>
      </c>
      <c r="J148" s="665">
        <v>180.75983210532848</v>
      </c>
      <c r="K148" s="678">
        <v>1</v>
      </c>
      <c r="L148" s="665">
        <v>2</v>
      </c>
      <c r="M148" s="666">
        <v>180.75983210532848</v>
      </c>
    </row>
    <row r="149" spans="1:13" ht="14.4" customHeight="1" x14ac:dyDescent="0.3">
      <c r="A149" s="661" t="s">
        <v>580</v>
      </c>
      <c r="B149" s="662" t="s">
        <v>2830</v>
      </c>
      <c r="C149" s="662" t="s">
        <v>2409</v>
      </c>
      <c r="D149" s="662" t="s">
        <v>2410</v>
      </c>
      <c r="E149" s="662" t="s">
        <v>2411</v>
      </c>
      <c r="F149" s="665"/>
      <c r="G149" s="665"/>
      <c r="H149" s="678">
        <v>0</v>
      </c>
      <c r="I149" s="665">
        <v>2</v>
      </c>
      <c r="J149" s="665">
        <v>105.6</v>
      </c>
      <c r="K149" s="678">
        <v>1</v>
      </c>
      <c r="L149" s="665">
        <v>2</v>
      </c>
      <c r="M149" s="666">
        <v>105.6</v>
      </c>
    </row>
    <row r="150" spans="1:13" ht="14.4" customHeight="1" x14ac:dyDescent="0.3">
      <c r="A150" s="661" t="s">
        <v>580</v>
      </c>
      <c r="B150" s="662" t="s">
        <v>2835</v>
      </c>
      <c r="C150" s="662" t="s">
        <v>1687</v>
      </c>
      <c r="D150" s="662" t="s">
        <v>1688</v>
      </c>
      <c r="E150" s="662" t="s">
        <v>2836</v>
      </c>
      <c r="F150" s="665"/>
      <c r="G150" s="665"/>
      <c r="H150" s="678">
        <v>0</v>
      </c>
      <c r="I150" s="665">
        <v>1</v>
      </c>
      <c r="J150" s="665">
        <v>132.84000000000003</v>
      </c>
      <c r="K150" s="678">
        <v>1</v>
      </c>
      <c r="L150" s="665">
        <v>1</v>
      </c>
      <c r="M150" s="666">
        <v>132.84000000000003</v>
      </c>
    </row>
    <row r="151" spans="1:13" ht="14.4" customHeight="1" x14ac:dyDescent="0.3">
      <c r="A151" s="661" t="s">
        <v>580</v>
      </c>
      <c r="B151" s="662" t="s">
        <v>2896</v>
      </c>
      <c r="C151" s="662" t="s">
        <v>2328</v>
      </c>
      <c r="D151" s="662" t="s">
        <v>2329</v>
      </c>
      <c r="E151" s="662" t="s">
        <v>1664</v>
      </c>
      <c r="F151" s="665"/>
      <c r="G151" s="665"/>
      <c r="H151" s="678">
        <v>0</v>
      </c>
      <c r="I151" s="665">
        <v>4</v>
      </c>
      <c r="J151" s="665">
        <v>195.28000000000003</v>
      </c>
      <c r="K151" s="678">
        <v>1</v>
      </c>
      <c r="L151" s="665">
        <v>4</v>
      </c>
      <c r="M151" s="666">
        <v>195.28000000000003</v>
      </c>
    </row>
    <row r="152" spans="1:13" ht="14.4" customHeight="1" x14ac:dyDescent="0.3">
      <c r="A152" s="661" t="s">
        <v>580</v>
      </c>
      <c r="B152" s="662" t="s">
        <v>2897</v>
      </c>
      <c r="C152" s="662" t="s">
        <v>1820</v>
      </c>
      <c r="D152" s="662" t="s">
        <v>1821</v>
      </c>
      <c r="E152" s="662" t="s">
        <v>1822</v>
      </c>
      <c r="F152" s="665">
        <v>4</v>
      </c>
      <c r="G152" s="665">
        <v>457.27999999999986</v>
      </c>
      <c r="H152" s="678">
        <v>1</v>
      </c>
      <c r="I152" s="665"/>
      <c r="J152" s="665"/>
      <c r="K152" s="678">
        <v>0</v>
      </c>
      <c r="L152" s="665">
        <v>4</v>
      </c>
      <c r="M152" s="666">
        <v>457.27999999999986</v>
      </c>
    </row>
    <row r="153" spans="1:13" ht="14.4" customHeight="1" x14ac:dyDescent="0.3">
      <c r="A153" s="661" t="s">
        <v>580</v>
      </c>
      <c r="B153" s="662" t="s">
        <v>2844</v>
      </c>
      <c r="C153" s="662" t="s">
        <v>2342</v>
      </c>
      <c r="D153" s="662" t="s">
        <v>1663</v>
      </c>
      <c r="E153" s="662" t="s">
        <v>2343</v>
      </c>
      <c r="F153" s="665"/>
      <c r="G153" s="665"/>
      <c r="H153" s="678">
        <v>0</v>
      </c>
      <c r="I153" s="665">
        <v>1</v>
      </c>
      <c r="J153" s="665">
        <v>222.20999999999998</v>
      </c>
      <c r="K153" s="678">
        <v>1</v>
      </c>
      <c r="L153" s="665">
        <v>1</v>
      </c>
      <c r="M153" s="666">
        <v>222.20999999999998</v>
      </c>
    </row>
    <row r="154" spans="1:13" ht="14.4" customHeight="1" x14ac:dyDescent="0.3">
      <c r="A154" s="661" t="s">
        <v>580</v>
      </c>
      <c r="B154" s="662" t="s">
        <v>2844</v>
      </c>
      <c r="C154" s="662" t="s">
        <v>1666</v>
      </c>
      <c r="D154" s="662" t="s">
        <v>1667</v>
      </c>
      <c r="E154" s="662" t="s">
        <v>1108</v>
      </c>
      <c r="F154" s="665"/>
      <c r="G154" s="665"/>
      <c r="H154" s="678">
        <v>0</v>
      </c>
      <c r="I154" s="665">
        <v>1</v>
      </c>
      <c r="J154" s="665">
        <v>166.09</v>
      </c>
      <c r="K154" s="678">
        <v>1</v>
      </c>
      <c r="L154" s="665">
        <v>1</v>
      </c>
      <c r="M154" s="666">
        <v>166.09</v>
      </c>
    </row>
    <row r="155" spans="1:13" ht="14.4" customHeight="1" x14ac:dyDescent="0.3">
      <c r="A155" s="661" t="s">
        <v>580</v>
      </c>
      <c r="B155" s="662" t="s">
        <v>2845</v>
      </c>
      <c r="C155" s="662" t="s">
        <v>2320</v>
      </c>
      <c r="D155" s="662" t="s">
        <v>2321</v>
      </c>
      <c r="E155" s="662" t="s">
        <v>2322</v>
      </c>
      <c r="F155" s="665"/>
      <c r="G155" s="665"/>
      <c r="H155" s="678">
        <v>0</v>
      </c>
      <c r="I155" s="665">
        <v>1</v>
      </c>
      <c r="J155" s="665">
        <v>12.060000000000009</v>
      </c>
      <c r="K155" s="678">
        <v>1</v>
      </c>
      <c r="L155" s="665">
        <v>1</v>
      </c>
      <c r="M155" s="666">
        <v>12.060000000000009</v>
      </c>
    </row>
    <row r="156" spans="1:13" ht="14.4" customHeight="1" x14ac:dyDescent="0.3">
      <c r="A156" s="661" t="s">
        <v>580</v>
      </c>
      <c r="B156" s="662" t="s">
        <v>2845</v>
      </c>
      <c r="C156" s="662" t="s">
        <v>1629</v>
      </c>
      <c r="D156" s="662" t="s">
        <v>2847</v>
      </c>
      <c r="E156" s="662" t="s">
        <v>955</v>
      </c>
      <c r="F156" s="665"/>
      <c r="G156" s="665"/>
      <c r="H156" s="678">
        <v>0</v>
      </c>
      <c r="I156" s="665">
        <v>2</v>
      </c>
      <c r="J156" s="665">
        <v>72.439654125968943</v>
      </c>
      <c r="K156" s="678">
        <v>1</v>
      </c>
      <c r="L156" s="665">
        <v>2</v>
      </c>
      <c r="M156" s="666">
        <v>72.439654125968943</v>
      </c>
    </row>
    <row r="157" spans="1:13" ht="14.4" customHeight="1" x14ac:dyDescent="0.3">
      <c r="A157" s="661" t="s">
        <v>580</v>
      </c>
      <c r="B157" s="662" t="s">
        <v>2774</v>
      </c>
      <c r="C157" s="662" t="s">
        <v>1081</v>
      </c>
      <c r="D157" s="662" t="s">
        <v>2775</v>
      </c>
      <c r="E157" s="662" t="s">
        <v>1031</v>
      </c>
      <c r="F157" s="665"/>
      <c r="G157" s="665"/>
      <c r="H157" s="678">
        <v>0</v>
      </c>
      <c r="I157" s="665">
        <v>1</v>
      </c>
      <c r="J157" s="665">
        <v>118.12001601968366</v>
      </c>
      <c r="K157" s="678">
        <v>1</v>
      </c>
      <c r="L157" s="665">
        <v>1</v>
      </c>
      <c r="M157" s="666">
        <v>118.12001601968366</v>
      </c>
    </row>
    <row r="158" spans="1:13" ht="14.4" customHeight="1" x14ac:dyDescent="0.3">
      <c r="A158" s="661" t="s">
        <v>580</v>
      </c>
      <c r="B158" s="662" t="s">
        <v>2774</v>
      </c>
      <c r="C158" s="662" t="s">
        <v>2362</v>
      </c>
      <c r="D158" s="662" t="s">
        <v>2363</v>
      </c>
      <c r="E158" s="662" t="s">
        <v>1031</v>
      </c>
      <c r="F158" s="665"/>
      <c r="G158" s="665"/>
      <c r="H158" s="678">
        <v>0</v>
      </c>
      <c r="I158" s="665">
        <v>1</v>
      </c>
      <c r="J158" s="665">
        <v>191.82999999999998</v>
      </c>
      <c r="K158" s="678">
        <v>1</v>
      </c>
      <c r="L158" s="665">
        <v>1</v>
      </c>
      <c r="M158" s="666">
        <v>191.82999999999998</v>
      </c>
    </row>
    <row r="159" spans="1:13" ht="14.4" customHeight="1" x14ac:dyDescent="0.3">
      <c r="A159" s="661" t="s">
        <v>580</v>
      </c>
      <c r="B159" s="662" t="s">
        <v>2776</v>
      </c>
      <c r="C159" s="662" t="s">
        <v>1117</v>
      </c>
      <c r="D159" s="662" t="s">
        <v>1118</v>
      </c>
      <c r="E159" s="662" t="s">
        <v>1119</v>
      </c>
      <c r="F159" s="665"/>
      <c r="G159" s="665"/>
      <c r="H159" s="678">
        <v>0</v>
      </c>
      <c r="I159" s="665">
        <v>4</v>
      </c>
      <c r="J159" s="665">
        <v>389.4799999999999</v>
      </c>
      <c r="K159" s="678">
        <v>1</v>
      </c>
      <c r="L159" s="665">
        <v>4</v>
      </c>
      <c r="M159" s="666">
        <v>389.4799999999999</v>
      </c>
    </row>
    <row r="160" spans="1:13" ht="14.4" customHeight="1" x14ac:dyDescent="0.3">
      <c r="A160" s="661" t="s">
        <v>580</v>
      </c>
      <c r="B160" s="662" t="s">
        <v>2898</v>
      </c>
      <c r="C160" s="662" t="s">
        <v>2339</v>
      </c>
      <c r="D160" s="662" t="s">
        <v>2340</v>
      </c>
      <c r="E160" s="662" t="s">
        <v>1031</v>
      </c>
      <c r="F160" s="665"/>
      <c r="G160" s="665"/>
      <c r="H160" s="678">
        <v>0</v>
      </c>
      <c r="I160" s="665">
        <v>2</v>
      </c>
      <c r="J160" s="665">
        <v>220.49999853791684</v>
      </c>
      <c r="K160" s="678">
        <v>1</v>
      </c>
      <c r="L160" s="665">
        <v>2</v>
      </c>
      <c r="M160" s="666">
        <v>220.49999853791684</v>
      </c>
    </row>
    <row r="161" spans="1:13" ht="14.4" customHeight="1" x14ac:dyDescent="0.3">
      <c r="A161" s="661" t="s">
        <v>580</v>
      </c>
      <c r="B161" s="662" t="s">
        <v>2899</v>
      </c>
      <c r="C161" s="662" t="s">
        <v>2412</v>
      </c>
      <c r="D161" s="662" t="s">
        <v>2413</v>
      </c>
      <c r="E161" s="662" t="s">
        <v>1119</v>
      </c>
      <c r="F161" s="665"/>
      <c r="G161" s="665"/>
      <c r="H161" s="678">
        <v>0</v>
      </c>
      <c r="I161" s="665">
        <v>2</v>
      </c>
      <c r="J161" s="665">
        <v>256.02</v>
      </c>
      <c r="K161" s="678">
        <v>1</v>
      </c>
      <c r="L161" s="665">
        <v>2</v>
      </c>
      <c r="M161" s="666">
        <v>256.02</v>
      </c>
    </row>
    <row r="162" spans="1:13" ht="14.4" customHeight="1" x14ac:dyDescent="0.3">
      <c r="A162" s="661" t="s">
        <v>580</v>
      </c>
      <c r="B162" s="662" t="s">
        <v>2848</v>
      </c>
      <c r="C162" s="662" t="s">
        <v>2368</v>
      </c>
      <c r="D162" s="662" t="s">
        <v>2355</v>
      </c>
      <c r="E162" s="662" t="s">
        <v>1119</v>
      </c>
      <c r="F162" s="665"/>
      <c r="G162" s="665"/>
      <c r="H162" s="678">
        <v>0</v>
      </c>
      <c r="I162" s="665">
        <v>1</v>
      </c>
      <c r="J162" s="665">
        <v>115.5</v>
      </c>
      <c r="K162" s="678">
        <v>1</v>
      </c>
      <c r="L162" s="665">
        <v>1</v>
      </c>
      <c r="M162" s="666">
        <v>115.5</v>
      </c>
    </row>
    <row r="163" spans="1:13" ht="14.4" customHeight="1" x14ac:dyDescent="0.3">
      <c r="A163" s="661" t="s">
        <v>580</v>
      </c>
      <c r="B163" s="662" t="s">
        <v>2848</v>
      </c>
      <c r="C163" s="662" t="s">
        <v>2354</v>
      </c>
      <c r="D163" s="662" t="s">
        <v>2355</v>
      </c>
      <c r="E163" s="662" t="s">
        <v>2356</v>
      </c>
      <c r="F163" s="665"/>
      <c r="G163" s="665"/>
      <c r="H163" s="678">
        <v>0</v>
      </c>
      <c r="I163" s="665">
        <v>1</v>
      </c>
      <c r="J163" s="665">
        <v>352.66</v>
      </c>
      <c r="K163" s="678">
        <v>1</v>
      </c>
      <c r="L163" s="665">
        <v>1</v>
      </c>
      <c r="M163" s="666">
        <v>352.66</v>
      </c>
    </row>
    <row r="164" spans="1:13" ht="14.4" customHeight="1" x14ac:dyDescent="0.3">
      <c r="A164" s="661" t="s">
        <v>580</v>
      </c>
      <c r="B164" s="662" t="s">
        <v>2848</v>
      </c>
      <c r="C164" s="662" t="s">
        <v>2377</v>
      </c>
      <c r="D164" s="662" t="s">
        <v>2378</v>
      </c>
      <c r="E164" s="662" t="s">
        <v>1119</v>
      </c>
      <c r="F164" s="665"/>
      <c r="G164" s="665"/>
      <c r="H164" s="678">
        <v>0</v>
      </c>
      <c r="I164" s="665">
        <v>2</v>
      </c>
      <c r="J164" s="665">
        <v>341.99</v>
      </c>
      <c r="K164" s="678">
        <v>1</v>
      </c>
      <c r="L164" s="665">
        <v>2</v>
      </c>
      <c r="M164" s="666">
        <v>341.99</v>
      </c>
    </row>
    <row r="165" spans="1:13" ht="14.4" customHeight="1" x14ac:dyDescent="0.3">
      <c r="A165" s="661" t="s">
        <v>580</v>
      </c>
      <c r="B165" s="662" t="s">
        <v>2848</v>
      </c>
      <c r="C165" s="662" t="s">
        <v>2385</v>
      </c>
      <c r="D165" s="662" t="s">
        <v>2386</v>
      </c>
      <c r="E165" s="662" t="s">
        <v>1119</v>
      </c>
      <c r="F165" s="665"/>
      <c r="G165" s="665"/>
      <c r="H165" s="678">
        <v>0</v>
      </c>
      <c r="I165" s="665">
        <v>1</v>
      </c>
      <c r="J165" s="665">
        <v>139.49166666666667</v>
      </c>
      <c r="K165" s="678">
        <v>1</v>
      </c>
      <c r="L165" s="665">
        <v>1</v>
      </c>
      <c r="M165" s="666">
        <v>139.49166666666667</v>
      </c>
    </row>
    <row r="166" spans="1:13" ht="14.4" customHeight="1" x14ac:dyDescent="0.3">
      <c r="A166" s="661" t="s">
        <v>580</v>
      </c>
      <c r="B166" s="662" t="s">
        <v>2848</v>
      </c>
      <c r="C166" s="662" t="s">
        <v>1699</v>
      </c>
      <c r="D166" s="662" t="s">
        <v>1700</v>
      </c>
      <c r="E166" s="662" t="s">
        <v>1119</v>
      </c>
      <c r="F166" s="665"/>
      <c r="G166" s="665"/>
      <c r="H166" s="678">
        <v>0</v>
      </c>
      <c r="I166" s="665">
        <v>1</v>
      </c>
      <c r="J166" s="665">
        <v>160.94</v>
      </c>
      <c r="K166" s="678">
        <v>1</v>
      </c>
      <c r="L166" s="665">
        <v>1</v>
      </c>
      <c r="M166" s="666">
        <v>160.94</v>
      </c>
    </row>
    <row r="167" spans="1:13" ht="14.4" customHeight="1" x14ac:dyDescent="0.3">
      <c r="A167" s="661" t="s">
        <v>580</v>
      </c>
      <c r="B167" s="662" t="s">
        <v>2848</v>
      </c>
      <c r="C167" s="662" t="s">
        <v>2390</v>
      </c>
      <c r="D167" s="662" t="s">
        <v>1700</v>
      </c>
      <c r="E167" s="662" t="s">
        <v>2356</v>
      </c>
      <c r="F167" s="665"/>
      <c r="G167" s="665"/>
      <c r="H167" s="678">
        <v>0</v>
      </c>
      <c r="I167" s="665">
        <v>2</v>
      </c>
      <c r="J167" s="665">
        <v>982.06</v>
      </c>
      <c r="K167" s="678">
        <v>1</v>
      </c>
      <c r="L167" s="665">
        <v>2</v>
      </c>
      <c r="M167" s="666">
        <v>982.06</v>
      </c>
    </row>
    <row r="168" spans="1:13" ht="14.4" customHeight="1" x14ac:dyDescent="0.3">
      <c r="A168" s="661" t="s">
        <v>580</v>
      </c>
      <c r="B168" s="662" t="s">
        <v>2848</v>
      </c>
      <c r="C168" s="662" t="s">
        <v>2387</v>
      </c>
      <c r="D168" s="662" t="s">
        <v>2388</v>
      </c>
      <c r="E168" s="662" t="s">
        <v>1119</v>
      </c>
      <c r="F168" s="665"/>
      <c r="G168" s="665"/>
      <c r="H168" s="678">
        <v>0</v>
      </c>
      <c r="I168" s="665">
        <v>1</v>
      </c>
      <c r="J168" s="665">
        <v>121.2600111544992</v>
      </c>
      <c r="K168" s="678">
        <v>1</v>
      </c>
      <c r="L168" s="665">
        <v>1</v>
      </c>
      <c r="M168" s="666">
        <v>121.2600111544992</v>
      </c>
    </row>
    <row r="169" spans="1:13" ht="14.4" customHeight="1" x14ac:dyDescent="0.3">
      <c r="A169" s="661" t="s">
        <v>580</v>
      </c>
      <c r="B169" s="662" t="s">
        <v>2777</v>
      </c>
      <c r="C169" s="662" t="s">
        <v>2392</v>
      </c>
      <c r="D169" s="662" t="s">
        <v>1030</v>
      </c>
      <c r="E169" s="662" t="s">
        <v>1104</v>
      </c>
      <c r="F169" s="665"/>
      <c r="G169" s="665"/>
      <c r="H169" s="678">
        <v>0</v>
      </c>
      <c r="I169" s="665">
        <v>1</v>
      </c>
      <c r="J169" s="665">
        <v>135.18000000000004</v>
      </c>
      <c r="K169" s="678">
        <v>1</v>
      </c>
      <c r="L169" s="665">
        <v>1</v>
      </c>
      <c r="M169" s="666">
        <v>135.18000000000004</v>
      </c>
    </row>
    <row r="170" spans="1:13" ht="14.4" customHeight="1" x14ac:dyDescent="0.3">
      <c r="A170" s="661" t="s">
        <v>580</v>
      </c>
      <c r="B170" s="662" t="s">
        <v>2853</v>
      </c>
      <c r="C170" s="662" t="s">
        <v>1673</v>
      </c>
      <c r="D170" s="662" t="s">
        <v>1674</v>
      </c>
      <c r="E170" s="662" t="s">
        <v>755</v>
      </c>
      <c r="F170" s="665"/>
      <c r="G170" s="665"/>
      <c r="H170" s="678">
        <v>0</v>
      </c>
      <c r="I170" s="665">
        <v>1</v>
      </c>
      <c r="J170" s="665">
        <v>61.089676588459369</v>
      </c>
      <c r="K170" s="678">
        <v>1</v>
      </c>
      <c r="L170" s="665">
        <v>1</v>
      </c>
      <c r="M170" s="666">
        <v>61.089676588459369</v>
      </c>
    </row>
    <row r="171" spans="1:13" ht="14.4" customHeight="1" x14ac:dyDescent="0.3">
      <c r="A171" s="661" t="s">
        <v>580</v>
      </c>
      <c r="B171" s="662" t="s">
        <v>2857</v>
      </c>
      <c r="C171" s="662" t="s">
        <v>2351</v>
      </c>
      <c r="D171" s="662" t="s">
        <v>2352</v>
      </c>
      <c r="E171" s="662" t="s">
        <v>755</v>
      </c>
      <c r="F171" s="665"/>
      <c r="G171" s="665"/>
      <c r="H171" s="678">
        <v>0</v>
      </c>
      <c r="I171" s="665">
        <v>1</v>
      </c>
      <c r="J171" s="665">
        <v>126.26000000000002</v>
      </c>
      <c r="K171" s="678">
        <v>1</v>
      </c>
      <c r="L171" s="665">
        <v>1</v>
      </c>
      <c r="M171" s="666">
        <v>126.26000000000002</v>
      </c>
    </row>
    <row r="172" spans="1:13" ht="14.4" customHeight="1" x14ac:dyDescent="0.3">
      <c r="A172" s="661" t="s">
        <v>580</v>
      </c>
      <c r="B172" s="662" t="s">
        <v>2778</v>
      </c>
      <c r="C172" s="662" t="s">
        <v>1613</v>
      </c>
      <c r="D172" s="662" t="s">
        <v>1614</v>
      </c>
      <c r="E172" s="662" t="s">
        <v>2836</v>
      </c>
      <c r="F172" s="665"/>
      <c r="G172" s="665"/>
      <c r="H172" s="678">
        <v>0</v>
      </c>
      <c r="I172" s="665">
        <v>2</v>
      </c>
      <c r="J172" s="665">
        <v>93.640258363827868</v>
      </c>
      <c r="K172" s="678">
        <v>1</v>
      </c>
      <c r="L172" s="665">
        <v>2</v>
      </c>
      <c r="M172" s="666">
        <v>93.640258363827868</v>
      </c>
    </row>
    <row r="173" spans="1:13" ht="14.4" customHeight="1" x14ac:dyDescent="0.3">
      <c r="A173" s="661" t="s">
        <v>580</v>
      </c>
      <c r="B173" s="662" t="s">
        <v>2778</v>
      </c>
      <c r="C173" s="662" t="s">
        <v>2374</v>
      </c>
      <c r="D173" s="662" t="s">
        <v>2900</v>
      </c>
      <c r="E173" s="662" t="s">
        <v>2901</v>
      </c>
      <c r="F173" s="665"/>
      <c r="G173" s="665"/>
      <c r="H173" s="678">
        <v>0</v>
      </c>
      <c r="I173" s="665">
        <v>85</v>
      </c>
      <c r="J173" s="665">
        <v>18255.348009089088</v>
      </c>
      <c r="K173" s="678">
        <v>1</v>
      </c>
      <c r="L173" s="665">
        <v>85</v>
      </c>
      <c r="M173" s="666">
        <v>18255.348009089088</v>
      </c>
    </row>
    <row r="174" spans="1:13" ht="14.4" customHeight="1" x14ac:dyDescent="0.3">
      <c r="A174" s="661" t="s">
        <v>580</v>
      </c>
      <c r="B174" s="662" t="s">
        <v>2778</v>
      </c>
      <c r="C174" s="662" t="s">
        <v>2382</v>
      </c>
      <c r="D174" s="662" t="s">
        <v>2900</v>
      </c>
      <c r="E174" s="662" t="s">
        <v>2902</v>
      </c>
      <c r="F174" s="665"/>
      <c r="G174" s="665"/>
      <c r="H174" s="678">
        <v>0</v>
      </c>
      <c r="I174" s="665">
        <v>115</v>
      </c>
      <c r="J174" s="665">
        <v>40866.375825893032</v>
      </c>
      <c r="K174" s="678">
        <v>1</v>
      </c>
      <c r="L174" s="665">
        <v>115</v>
      </c>
      <c r="M174" s="666">
        <v>40866.375825893032</v>
      </c>
    </row>
    <row r="175" spans="1:13" ht="14.4" customHeight="1" x14ac:dyDescent="0.3">
      <c r="A175" s="661" t="s">
        <v>580</v>
      </c>
      <c r="B175" s="662" t="s">
        <v>2860</v>
      </c>
      <c r="C175" s="662" t="s">
        <v>1712</v>
      </c>
      <c r="D175" s="662" t="s">
        <v>1713</v>
      </c>
      <c r="E175" s="662" t="s">
        <v>1714</v>
      </c>
      <c r="F175" s="665"/>
      <c r="G175" s="665"/>
      <c r="H175" s="678">
        <v>0</v>
      </c>
      <c r="I175" s="665">
        <v>1</v>
      </c>
      <c r="J175" s="665">
        <v>73.470000000000013</v>
      </c>
      <c r="K175" s="678">
        <v>1</v>
      </c>
      <c r="L175" s="665">
        <v>1</v>
      </c>
      <c r="M175" s="666">
        <v>73.470000000000013</v>
      </c>
    </row>
    <row r="176" spans="1:13" ht="14.4" customHeight="1" x14ac:dyDescent="0.3">
      <c r="A176" s="661" t="s">
        <v>580</v>
      </c>
      <c r="B176" s="662" t="s">
        <v>2860</v>
      </c>
      <c r="C176" s="662" t="s">
        <v>1695</v>
      </c>
      <c r="D176" s="662" t="s">
        <v>2862</v>
      </c>
      <c r="E176" s="662" t="s">
        <v>2863</v>
      </c>
      <c r="F176" s="665"/>
      <c r="G176" s="665"/>
      <c r="H176" s="678">
        <v>0</v>
      </c>
      <c r="I176" s="665">
        <v>2</v>
      </c>
      <c r="J176" s="665">
        <v>131.89000119735772</v>
      </c>
      <c r="K176" s="678">
        <v>1</v>
      </c>
      <c r="L176" s="665">
        <v>2</v>
      </c>
      <c r="M176" s="666">
        <v>131.89000119735772</v>
      </c>
    </row>
    <row r="177" spans="1:13" ht="14.4" customHeight="1" x14ac:dyDescent="0.3">
      <c r="A177" s="661" t="s">
        <v>580</v>
      </c>
      <c r="B177" s="662" t="s">
        <v>2903</v>
      </c>
      <c r="C177" s="662" t="s">
        <v>2525</v>
      </c>
      <c r="D177" s="662" t="s">
        <v>2904</v>
      </c>
      <c r="E177" s="662" t="s">
        <v>2905</v>
      </c>
      <c r="F177" s="665"/>
      <c r="G177" s="665"/>
      <c r="H177" s="678">
        <v>0</v>
      </c>
      <c r="I177" s="665">
        <v>1</v>
      </c>
      <c r="J177" s="665">
        <v>230.67</v>
      </c>
      <c r="K177" s="678">
        <v>1</v>
      </c>
      <c r="L177" s="665">
        <v>1</v>
      </c>
      <c r="M177" s="666">
        <v>230.67</v>
      </c>
    </row>
    <row r="178" spans="1:13" ht="14.4" customHeight="1" x14ac:dyDescent="0.3">
      <c r="A178" s="661" t="s">
        <v>580</v>
      </c>
      <c r="B178" s="662" t="s">
        <v>2864</v>
      </c>
      <c r="C178" s="662" t="s">
        <v>1247</v>
      </c>
      <c r="D178" s="662" t="s">
        <v>2865</v>
      </c>
      <c r="E178" s="662" t="s">
        <v>2866</v>
      </c>
      <c r="F178" s="665">
        <v>5.9999999999999982</v>
      </c>
      <c r="G178" s="665">
        <v>3123.1399999999994</v>
      </c>
      <c r="H178" s="678">
        <v>1</v>
      </c>
      <c r="I178" s="665"/>
      <c r="J178" s="665"/>
      <c r="K178" s="678">
        <v>0</v>
      </c>
      <c r="L178" s="665">
        <v>5.9999999999999982</v>
      </c>
      <c r="M178" s="666">
        <v>3123.1399999999994</v>
      </c>
    </row>
    <row r="179" spans="1:13" ht="14.4" customHeight="1" x14ac:dyDescent="0.3">
      <c r="A179" s="661" t="s">
        <v>580</v>
      </c>
      <c r="B179" s="662" t="s">
        <v>2864</v>
      </c>
      <c r="C179" s="662" t="s">
        <v>1783</v>
      </c>
      <c r="D179" s="662" t="s">
        <v>1755</v>
      </c>
      <c r="E179" s="662" t="s">
        <v>1784</v>
      </c>
      <c r="F179" s="665"/>
      <c r="G179" s="665"/>
      <c r="H179" s="678">
        <v>0</v>
      </c>
      <c r="I179" s="665">
        <v>369</v>
      </c>
      <c r="J179" s="665">
        <v>8102.6900000000005</v>
      </c>
      <c r="K179" s="678">
        <v>1</v>
      </c>
      <c r="L179" s="665">
        <v>369</v>
      </c>
      <c r="M179" s="666">
        <v>8102.6900000000005</v>
      </c>
    </row>
    <row r="180" spans="1:13" ht="14.4" customHeight="1" x14ac:dyDescent="0.3">
      <c r="A180" s="661" t="s">
        <v>580</v>
      </c>
      <c r="B180" s="662" t="s">
        <v>2864</v>
      </c>
      <c r="C180" s="662" t="s">
        <v>2498</v>
      </c>
      <c r="D180" s="662" t="s">
        <v>2499</v>
      </c>
      <c r="E180" s="662" t="s">
        <v>1224</v>
      </c>
      <c r="F180" s="665">
        <v>7</v>
      </c>
      <c r="G180" s="665">
        <v>3181.15</v>
      </c>
      <c r="H180" s="678">
        <v>1</v>
      </c>
      <c r="I180" s="665"/>
      <c r="J180" s="665"/>
      <c r="K180" s="678">
        <v>0</v>
      </c>
      <c r="L180" s="665">
        <v>7</v>
      </c>
      <c r="M180" s="666">
        <v>3181.15</v>
      </c>
    </row>
    <row r="181" spans="1:13" ht="14.4" customHeight="1" x14ac:dyDescent="0.3">
      <c r="A181" s="661" t="s">
        <v>580</v>
      </c>
      <c r="B181" s="662" t="s">
        <v>2781</v>
      </c>
      <c r="C181" s="662" t="s">
        <v>1195</v>
      </c>
      <c r="D181" s="662" t="s">
        <v>2782</v>
      </c>
      <c r="E181" s="662" t="s">
        <v>2783</v>
      </c>
      <c r="F181" s="665"/>
      <c r="G181" s="665"/>
      <c r="H181" s="678">
        <v>0</v>
      </c>
      <c r="I181" s="665">
        <v>6</v>
      </c>
      <c r="J181" s="665">
        <v>684.75714540853528</v>
      </c>
      <c r="K181" s="678">
        <v>1</v>
      </c>
      <c r="L181" s="665">
        <v>6</v>
      </c>
      <c r="M181" s="666">
        <v>684.75714540853528</v>
      </c>
    </row>
    <row r="182" spans="1:13" ht="14.4" customHeight="1" x14ac:dyDescent="0.3">
      <c r="A182" s="661" t="s">
        <v>580</v>
      </c>
      <c r="B182" s="662" t="s">
        <v>2781</v>
      </c>
      <c r="C182" s="662" t="s">
        <v>1199</v>
      </c>
      <c r="D182" s="662" t="s">
        <v>2784</v>
      </c>
      <c r="E182" s="662" t="s">
        <v>2785</v>
      </c>
      <c r="F182" s="665"/>
      <c r="G182" s="665"/>
      <c r="H182" s="678">
        <v>0</v>
      </c>
      <c r="I182" s="665">
        <v>173</v>
      </c>
      <c r="J182" s="665">
        <v>13256.86565462848</v>
      </c>
      <c r="K182" s="678">
        <v>1</v>
      </c>
      <c r="L182" s="665">
        <v>173</v>
      </c>
      <c r="M182" s="666">
        <v>13256.86565462848</v>
      </c>
    </row>
    <row r="183" spans="1:13" ht="14.4" customHeight="1" x14ac:dyDescent="0.3">
      <c r="A183" s="661" t="s">
        <v>580</v>
      </c>
      <c r="B183" s="662" t="s">
        <v>2788</v>
      </c>
      <c r="C183" s="662" t="s">
        <v>1216</v>
      </c>
      <c r="D183" s="662" t="s">
        <v>1217</v>
      </c>
      <c r="E183" s="662" t="s">
        <v>1218</v>
      </c>
      <c r="F183" s="665"/>
      <c r="G183" s="665"/>
      <c r="H183" s="678">
        <v>0</v>
      </c>
      <c r="I183" s="665">
        <v>24.3</v>
      </c>
      <c r="J183" s="665">
        <v>11226.6</v>
      </c>
      <c r="K183" s="678">
        <v>1</v>
      </c>
      <c r="L183" s="665">
        <v>24.3</v>
      </c>
      <c r="M183" s="666">
        <v>11226.6</v>
      </c>
    </row>
    <row r="184" spans="1:13" ht="14.4" customHeight="1" x14ac:dyDescent="0.3">
      <c r="A184" s="661" t="s">
        <v>580</v>
      </c>
      <c r="B184" s="662" t="s">
        <v>2789</v>
      </c>
      <c r="C184" s="662" t="s">
        <v>1222</v>
      </c>
      <c r="D184" s="662" t="s">
        <v>1223</v>
      </c>
      <c r="E184" s="662" t="s">
        <v>1224</v>
      </c>
      <c r="F184" s="665">
        <v>11.500000000000004</v>
      </c>
      <c r="G184" s="665">
        <v>4372.9717680389076</v>
      </c>
      <c r="H184" s="678">
        <v>0.32033485590509431</v>
      </c>
      <c r="I184" s="665">
        <v>42.599999999999994</v>
      </c>
      <c r="J184" s="665">
        <v>9278.2800000000007</v>
      </c>
      <c r="K184" s="678">
        <v>0.67966514409490564</v>
      </c>
      <c r="L184" s="665">
        <v>54.099999999999994</v>
      </c>
      <c r="M184" s="666">
        <v>13651.251768038908</v>
      </c>
    </row>
    <row r="185" spans="1:13" ht="14.4" customHeight="1" x14ac:dyDescent="0.3">
      <c r="A185" s="661" t="s">
        <v>580</v>
      </c>
      <c r="B185" s="662" t="s">
        <v>2790</v>
      </c>
      <c r="C185" s="662" t="s">
        <v>2496</v>
      </c>
      <c r="D185" s="662" t="s">
        <v>2497</v>
      </c>
      <c r="E185" s="662" t="s">
        <v>1221</v>
      </c>
      <c r="F185" s="665">
        <v>20</v>
      </c>
      <c r="G185" s="665">
        <v>674.59999999999991</v>
      </c>
      <c r="H185" s="678">
        <v>1</v>
      </c>
      <c r="I185" s="665"/>
      <c r="J185" s="665"/>
      <c r="K185" s="678">
        <v>0</v>
      </c>
      <c r="L185" s="665">
        <v>20</v>
      </c>
      <c r="M185" s="666">
        <v>674.59999999999991</v>
      </c>
    </row>
    <row r="186" spans="1:13" ht="14.4" customHeight="1" x14ac:dyDescent="0.3">
      <c r="A186" s="661" t="s">
        <v>580</v>
      </c>
      <c r="B186" s="662" t="s">
        <v>2790</v>
      </c>
      <c r="C186" s="662" t="s">
        <v>1219</v>
      </c>
      <c r="D186" s="662" t="s">
        <v>1220</v>
      </c>
      <c r="E186" s="662" t="s">
        <v>1221</v>
      </c>
      <c r="F186" s="665"/>
      <c r="G186" s="665"/>
      <c r="H186" s="678">
        <v>0</v>
      </c>
      <c r="I186" s="665">
        <v>340</v>
      </c>
      <c r="J186" s="665">
        <v>10179.6</v>
      </c>
      <c r="K186" s="678">
        <v>1</v>
      </c>
      <c r="L186" s="665">
        <v>340</v>
      </c>
      <c r="M186" s="666">
        <v>10179.6</v>
      </c>
    </row>
    <row r="187" spans="1:13" ht="14.4" customHeight="1" x14ac:dyDescent="0.3">
      <c r="A187" s="661" t="s">
        <v>580</v>
      </c>
      <c r="B187" s="662" t="s">
        <v>2906</v>
      </c>
      <c r="C187" s="662" t="s">
        <v>1206</v>
      </c>
      <c r="D187" s="662" t="s">
        <v>2907</v>
      </c>
      <c r="E187" s="662" t="s">
        <v>1208</v>
      </c>
      <c r="F187" s="665"/>
      <c r="G187" s="665"/>
      <c r="H187" s="678">
        <v>0</v>
      </c>
      <c r="I187" s="665">
        <v>2</v>
      </c>
      <c r="J187" s="665">
        <v>1034</v>
      </c>
      <c r="K187" s="678">
        <v>1</v>
      </c>
      <c r="L187" s="665">
        <v>2</v>
      </c>
      <c r="M187" s="666">
        <v>1034</v>
      </c>
    </row>
    <row r="188" spans="1:13" ht="14.4" customHeight="1" x14ac:dyDescent="0.3">
      <c r="A188" s="661" t="s">
        <v>580</v>
      </c>
      <c r="B188" s="662" t="s">
        <v>2791</v>
      </c>
      <c r="C188" s="662" t="s">
        <v>1213</v>
      </c>
      <c r="D188" s="662" t="s">
        <v>1214</v>
      </c>
      <c r="E188" s="662" t="s">
        <v>1215</v>
      </c>
      <c r="F188" s="665"/>
      <c r="G188" s="665"/>
      <c r="H188" s="678">
        <v>0</v>
      </c>
      <c r="I188" s="665">
        <v>2</v>
      </c>
      <c r="J188" s="665">
        <v>748</v>
      </c>
      <c r="K188" s="678">
        <v>1</v>
      </c>
      <c r="L188" s="665">
        <v>2</v>
      </c>
      <c r="M188" s="666">
        <v>748</v>
      </c>
    </row>
    <row r="189" spans="1:13" ht="14.4" customHeight="1" x14ac:dyDescent="0.3">
      <c r="A189" s="661" t="s">
        <v>580</v>
      </c>
      <c r="B189" s="662" t="s">
        <v>2908</v>
      </c>
      <c r="C189" s="662" t="s">
        <v>2515</v>
      </c>
      <c r="D189" s="662" t="s">
        <v>2516</v>
      </c>
      <c r="E189" s="662" t="s">
        <v>2511</v>
      </c>
      <c r="F189" s="665">
        <v>1</v>
      </c>
      <c r="G189" s="665">
        <v>169.79</v>
      </c>
      <c r="H189" s="678">
        <v>1</v>
      </c>
      <c r="I189" s="665"/>
      <c r="J189" s="665"/>
      <c r="K189" s="678">
        <v>0</v>
      </c>
      <c r="L189" s="665">
        <v>1</v>
      </c>
      <c r="M189" s="666">
        <v>169.79</v>
      </c>
    </row>
    <row r="190" spans="1:13" ht="14.4" customHeight="1" x14ac:dyDescent="0.3">
      <c r="A190" s="661" t="s">
        <v>580</v>
      </c>
      <c r="B190" s="662" t="s">
        <v>2909</v>
      </c>
      <c r="C190" s="662" t="s">
        <v>2541</v>
      </c>
      <c r="D190" s="662" t="s">
        <v>2542</v>
      </c>
      <c r="E190" s="662" t="s">
        <v>2910</v>
      </c>
      <c r="F190" s="665"/>
      <c r="G190" s="665"/>
      <c r="H190" s="678">
        <v>0</v>
      </c>
      <c r="I190" s="665">
        <v>5</v>
      </c>
      <c r="J190" s="665">
        <v>3860.4</v>
      </c>
      <c r="K190" s="678">
        <v>1</v>
      </c>
      <c r="L190" s="665">
        <v>5</v>
      </c>
      <c r="M190" s="666">
        <v>3860.4</v>
      </c>
    </row>
    <row r="191" spans="1:13" ht="14.4" customHeight="1" x14ac:dyDescent="0.3">
      <c r="A191" s="661" t="s">
        <v>580</v>
      </c>
      <c r="B191" s="662" t="s">
        <v>2792</v>
      </c>
      <c r="C191" s="662" t="s">
        <v>2544</v>
      </c>
      <c r="D191" s="662" t="s">
        <v>2545</v>
      </c>
      <c r="E191" s="662" t="s">
        <v>2546</v>
      </c>
      <c r="F191" s="665"/>
      <c r="G191" s="665"/>
      <c r="H191" s="678">
        <v>0</v>
      </c>
      <c r="I191" s="665">
        <v>70</v>
      </c>
      <c r="J191" s="665">
        <v>12368.169323282347</v>
      </c>
      <c r="K191" s="678">
        <v>1</v>
      </c>
      <c r="L191" s="665">
        <v>70</v>
      </c>
      <c r="M191" s="666">
        <v>12368.169323282347</v>
      </c>
    </row>
    <row r="192" spans="1:13" ht="14.4" customHeight="1" x14ac:dyDescent="0.3">
      <c r="A192" s="661" t="s">
        <v>580</v>
      </c>
      <c r="B192" s="662" t="s">
        <v>2794</v>
      </c>
      <c r="C192" s="662" t="s">
        <v>1229</v>
      </c>
      <c r="D192" s="662" t="s">
        <v>2795</v>
      </c>
      <c r="E192" s="662" t="s">
        <v>2797</v>
      </c>
      <c r="F192" s="665">
        <v>7.3000000000000007</v>
      </c>
      <c r="G192" s="665">
        <v>7486.1267218721132</v>
      </c>
      <c r="H192" s="678">
        <v>0.8957561396134045</v>
      </c>
      <c r="I192" s="665">
        <v>3.3</v>
      </c>
      <c r="J192" s="665">
        <v>871.2</v>
      </c>
      <c r="K192" s="678">
        <v>0.10424386038659544</v>
      </c>
      <c r="L192" s="665">
        <v>10.600000000000001</v>
      </c>
      <c r="M192" s="666">
        <v>8357.3267218721139</v>
      </c>
    </row>
    <row r="193" spans="1:13" ht="14.4" customHeight="1" x14ac:dyDescent="0.3">
      <c r="A193" s="661" t="s">
        <v>580</v>
      </c>
      <c r="B193" s="662" t="s">
        <v>2800</v>
      </c>
      <c r="C193" s="662" t="s">
        <v>2493</v>
      </c>
      <c r="D193" s="662" t="s">
        <v>2911</v>
      </c>
      <c r="E193" s="662" t="s">
        <v>2495</v>
      </c>
      <c r="F193" s="665">
        <v>5.2</v>
      </c>
      <c r="G193" s="665">
        <v>3438.8504299161464</v>
      </c>
      <c r="H193" s="678">
        <v>1</v>
      </c>
      <c r="I193" s="665"/>
      <c r="J193" s="665"/>
      <c r="K193" s="678">
        <v>0</v>
      </c>
      <c r="L193" s="665">
        <v>5.2</v>
      </c>
      <c r="M193" s="666">
        <v>3438.8504299161464</v>
      </c>
    </row>
    <row r="194" spans="1:13" ht="14.4" customHeight="1" x14ac:dyDescent="0.3">
      <c r="A194" s="661" t="s">
        <v>580</v>
      </c>
      <c r="B194" s="662" t="s">
        <v>2800</v>
      </c>
      <c r="C194" s="662" t="s">
        <v>2537</v>
      </c>
      <c r="D194" s="662" t="s">
        <v>2912</v>
      </c>
      <c r="E194" s="662" t="s">
        <v>2913</v>
      </c>
      <c r="F194" s="665"/>
      <c r="G194" s="665"/>
      <c r="H194" s="678">
        <v>0</v>
      </c>
      <c r="I194" s="665">
        <v>2</v>
      </c>
      <c r="J194" s="665">
        <v>119.67252671705791</v>
      </c>
      <c r="K194" s="678">
        <v>1</v>
      </c>
      <c r="L194" s="665">
        <v>2</v>
      </c>
      <c r="M194" s="666">
        <v>119.67252671705791</v>
      </c>
    </row>
    <row r="195" spans="1:13" ht="14.4" customHeight="1" x14ac:dyDescent="0.3">
      <c r="A195" s="661" t="s">
        <v>580</v>
      </c>
      <c r="B195" s="662" t="s">
        <v>2800</v>
      </c>
      <c r="C195" s="662" t="s">
        <v>1191</v>
      </c>
      <c r="D195" s="662" t="s">
        <v>1192</v>
      </c>
      <c r="E195" s="662" t="s">
        <v>2801</v>
      </c>
      <c r="F195" s="665"/>
      <c r="G195" s="665"/>
      <c r="H195" s="678">
        <v>0</v>
      </c>
      <c r="I195" s="665">
        <v>10</v>
      </c>
      <c r="J195" s="665">
        <v>682</v>
      </c>
      <c r="K195" s="678">
        <v>1</v>
      </c>
      <c r="L195" s="665">
        <v>10</v>
      </c>
      <c r="M195" s="666">
        <v>682</v>
      </c>
    </row>
    <row r="196" spans="1:13" ht="14.4" customHeight="1" x14ac:dyDescent="0.3">
      <c r="A196" s="661" t="s">
        <v>580</v>
      </c>
      <c r="B196" s="662" t="s">
        <v>2914</v>
      </c>
      <c r="C196" s="662" t="s">
        <v>2533</v>
      </c>
      <c r="D196" s="662" t="s">
        <v>2915</v>
      </c>
      <c r="E196" s="662" t="s">
        <v>2916</v>
      </c>
      <c r="F196" s="665"/>
      <c r="G196" s="665"/>
      <c r="H196" s="678">
        <v>0</v>
      </c>
      <c r="I196" s="665">
        <v>17</v>
      </c>
      <c r="J196" s="665">
        <v>1313.4512425818064</v>
      </c>
      <c r="K196" s="678">
        <v>1</v>
      </c>
      <c r="L196" s="665">
        <v>17</v>
      </c>
      <c r="M196" s="666">
        <v>1313.4512425818064</v>
      </c>
    </row>
    <row r="197" spans="1:13" ht="14.4" customHeight="1" x14ac:dyDescent="0.3">
      <c r="A197" s="661" t="s">
        <v>580</v>
      </c>
      <c r="B197" s="662" t="s">
        <v>2917</v>
      </c>
      <c r="C197" s="662" t="s">
        <v>2529</v>
      </c>
      <c r="D197" s="662" t="s">
        <v>2530</v>
      </c>
      <c r="E197" s="662" t="s">
        <v>2918</v>
      </c>
      <c r="F197" s="665"/>
      <c r="G197" s="665"/>
      <c r="H197" s="678">
        <v>0</v>
      </c>
      <c r="I197" s="665">
        <v>16</v>
      </c>
      <c r="J197" s="665">
        <v>660.33999999999992</v>
      </c>
      <c r="K197" s="678">
        <v>1</v>
      </c>
      <c r="L197" s="665">
        <v>16</v>
      </c>
      <c r="M197" s="666">
        <v>660.33999999999992</v>
      </c>
    </row>
    <row r="198" spans="1:13" ht="14.4" customHeight="1" x14ac:dyDescent="0.3">
      <c r="A198" s="661" t="s">
        <v>580</v>
      </c>
      <c r="B198" s="662" t="s">
        <v>2802</v>
      </c>
      <c r="C198" s="662" t="s">
        <v>1225</v>
      </c>
      <c r="D198" s="662" t="s">
        <v>1226</v>
      </c>
      <c r="E198" s="662" t="s">
        <v>1227</v>
      </c>
      <c r="F198" s="665">
        <v>6</v>
      </c>
      <c r="G198" s="665">
        <v>2346.7834680020219</v>
      </c>
      <c r="H198" s="678">
        <v>0.79326547534655778</v>
      </c>
      <c r="I198" s="665">
        <v>4</v>
      </c>
      <c r="J198" s="665">
        <v>611.6</v>
      </c>
      <c r="K198" s="678">
        <v>0.20673452465344228</v>
      </c>
      <c r="L198" s="665">
        <v>10</v>
      </c>
      <c r="M198" s="666">
        <v>2958.3834680020218</v>
      </c>
    </row>
    <row r="199" spans="1:13" ht="14.4" customHeight="1" x14ac:dyDescent="0.3">
      <c r="A199" s="661" t="s">
        <v>580</v>
      </c>
      <c r="B199" s="662" t="s">
        <v>2870</v>
      </c>
      <c r="C199" s="662" t="s">
        <v>1788</v>
      </c>
      <c r="D199" s="662" t="s">
        <v>1789</v>
      </c>
      <c r="E199" s="662" t="s">
        <v>1790</v>
      </c>
      <c r="F199" s="665"/>
      <c r="G199" s="665"/>
      <c r="H199" s="678">
        <v>0</v>
      </c>
      <c r="I199" s="665">
        <v>53</v>
      </c>
      <c r="J199" s="665">
        <v>2925.0699999999997</v>
      </c>
      <c r="K199" s="678">
        <v>1</v>
      </c>
      <c r="L199" s="665">
        <v>53</v>
      </c>
      <c r="M199" s="666">
        <v>2925.0699999999997</v>
      </c>
    </row>
    <row r="200" spans="1:13" ht="14.4" customHeight="1" x14ac:dyDescent="0.3">
      <c r="A200" s="661" t="s">
        <v>580</v>
      </c>
      <c r="B200" s="662" t="s">
        <v>2919</v>
      </c>
      <c r="C200" s="662" t="s">
        <v>2518</v>
      </c>
      <c r="D200" s="662" t="s">
        <v>2920</v>
      </c>
      <c r="E200" s="662" t="s">
        <v>2921</v>
      </c>
      <c r="F200" s="665"/>
      <c r="G200" s="665"/>
      <c r="H200" s="678">
        <v>0</v>
      </c>
      <c r="I200" s="665">
        <v>6</v>
      </c>
      <c r="J200" s="665">
        <v>3593.0633458110506</v>
      </c>
      <c r="K200" s="678">
        <v>1</v>
      </c>
      <c r="L200" s="665">
        <v>6</v>
      </c>
      <c r="M200" s="666">
        <v>3593.0633458110506</v>
      </c>
    </row>
    <row r="201" spans="1:13" ht="14.4" customHeight="1" x14ac:dyDescent="0.3">
      <c r="A201" s="661" t="s">
        <v>580</v>
      </c>
      <c r="B201" s="662" t="s">
        <v>2803</v>
      </c>
      <c r="C201" s="662" t="s">
        <v>1210</v>
      </c>
      <c r="D201" s="662" t="s">
        <v>2804</v>
      </c>
      <c r="E201" s="662" t="s">
        <v>2805</v>
      </c>
      <c r="F201" s="665"/>
      <c r="G201" s="665"/>
      <c r="H201" s="678">
        <v>0</v>
      </c>
      <c r="I201" s="665">
        <v>128</v>
      </c>
      <c r="J201" s="665">
        <v>3697.8870103300023</v>
      </c>
      <c r="K201" s="678">
        <v>1</v>
      </c>
      <c r="L201" s="665">
        <v>128</v>
      </c>
      <c r="M201" s="666">
        <v>3697.8870103300023</v>
      </c>
    </row>
    <row r="202" spans="1:13" ht="14.4" customHeight="1" x14ac:dyDescent="0.3">
      <c r="A202" s="661" t="s">
        <v>580</v>
      </c>
      <c r="B202" s="662" t="s">
        <v>2922</v>
      </c>
      <c r="C202" s="662" t="s">
        <v>2562</v>
      </c>
      <c r="D202" s="662" t="s">
        <v>2563</v>
      </c>
      <c r="E202" s="662" t="s">
        <v>2564</v>
      </c>
      <c r="F202" s="665"/>
      <c r="G202" s="665"/>
      <c r="H202" s="678">
        <v>0</v>
      </c>
      <c r="I202" s="665">
        <v>13.7</v>
      </c>
      <c r="J202" s="665">
        <v>2185.15</v>
      </c>
      <c r="K202" s="678">
        <v>1</v>
      </c>
      <c r="L202" s="665">
        <v>13.7</v>
      </c>
      <c r="M202" s="666">
        <v>2185.15</v>
      </c>
    </row>
    <row r="203" spans="1:13" ht="14.4" customHeight="1" x14ac:dyDescent="0.3">
      <c r="A203" s="661" t="s">
        <v>580</v>
      </c>
      <c r="B203" s="662" t="s">
        <v>2922</v>
      </c>
      <c r="C203" s="662" t="s">
        <v>2565</v>
      </c>
      <c r="D203" s="662" t="s">
        <v>2563</v>
      </c>
      <c r="E203" s="662" t="s">
        <v>2566</v>
      </c>
      <c r="F203" s="665"/>
      <c r="G203" s="665"/>
      <c r="H203" s="678">
        <v>0</v>
      </c>
      <c r="I203" s="665">
        <v>2.8</v>
      </c>
      <c r="J203" s="665">
        <v>862.4</v>
      </c>
      <c r="K203" s="678">
        <v>1</v>
      </c>
      <c r="L203" s="665">
        <v>2.8</v>
      </c>
      <c r="M203" s="666">
        <v>862.4</v>
      </c>
    </row>
    <row r="204" spans="1:13" ht="14.4" customHeight="1" x14ac:dyDescent="0.3">
      <c r="A204" s="661" t="s">
        <v>580</v>
      </c>
      <c r="B204" s="662" t="s">
        <v>2922</v>
      </c>
      <c r="C204" s="662" t="s">
        <v>2548</v>
      </c>
      <c r="D204" s="662" t="s">
        <v>2923</v>
      </c>
      <c r="E204" s="662" t="s">
        <v>2918</v>
      </c>
      <c r="F204" s="665">
        <v>10</v>
      </c>
      <c r="G204" s="665">
        <v>302.2</v>
      </c>
      <c r="H204" s="678">
        <v>0.43478260869565222</v>
      </c>
      <c r="I204" s="665">
        <v>13</v>
      </c>
      <c r="J204" s="665">
        <v>392.8599999999999</v>
      </c>
      <c r="K204" s="678">
        <v>0.56521739130434767</v>
      </c>
      <c r="L204" s="665">
        <v>23</v>
      </c>
      <c r="M204" s="666">
        <v>695.06</v>
      </c>
    </row>
    <row r="205" spans="1:13" ht="14.4" customHeight="1" x14ac:dyDescent="0.3">
      <c r="A205" s="661" t="s">
        <v>580</v>
      </c>
      <c r="B205" s="662" t="s">
        <v>2806</v>
      </c>
      <c r="C205" s="662" t="s">
        <v>1084</v>
      </c>
      <c r="D205" s="662" t="s">
        <v>1026</v>
      </c>
      <c r="E205" s="662" t="s">
        <v>2807</v>
      </c>
      <c r="F205" s="665"/>
      <c r="G205" s="665"/>
      <c r="H205" s="678">
        <v>0</v>
      </c>
      <c r="I205" s="665">
        <v>2</v>
      </c>
      <c r="J205" s="665">
        <v>117.48000000000005</v>
      </c>
      <c r="K205" s="678">
        <v>1</v>
      </c>
      <c r="L205" s="665">
        <v>2</v>
      </c>
      <c r="M205" s="666">
        <v>117.48000000000005</v>
      </c>
    </row>
    <row r="206" spans="1:13" ht="14.4" customHeight="1" x14ac:dyDescent="0.3">
      <c r="A206" s="661" t="s">
        <v>580</v>
      </c>
      <c r="B206" s="662" t="s">
        <v>2806</v>
      </c>
      <c r="C206" s="662" t="s">
        <v>1025</v>
      </c>
      <c r="D206" s="662" t="s">
        <v>1026</v>
      </c>
      <c r="E206" s="662" t="s">
        <v>2808</v>
      </c>
      <c r="F206" s="665"/>
      <c r="G206" s="665"/>
      <c r="H206" s="678">
        <v>0</v>
      </c>
      <c r="I206" s="665">
        <v>19</v>
      </c>
      <c r="J206" s="665">
        <v>1996.3456546251357</v>
      </c>
      <c r="K206" s="678">
        <v>1</v>
      </c>
      <c r="L206" s="665">
        <v>19</v>
      </c>
      <c r="M206" s="666">
        <v>1996.3456546251357</v>
      </c>
    </row>
    <row r="207" spans="1:13" ht="14.4" customHeight="1" x14ac:dyDescent="0.3">
      <c r="A207" s="661" t="s">
        <v>580</v>
      </c>
      <c r="B207" s="662" t="s">
        <v>2924</v>
      </c>
      <c r="C207" s="662" t="s">
        <v>2394</v>
      </c>
      <c r="D207" s="662" t="s">
        <v>2395</v>
      </c>
      <c r="E207" s="662" t="s">
        <v>2396</v>
      </c>
      <c r="F207" s="665"/>
      <c r="G207" s="665"/>
      <c r="H207" s="678">
        <v>0</v>
      </c>
      <c r="I207" s="665">
        <v>166</v>
      </c>
      <c r="J207" s="665">
        <v>114843.42467683059</v>
      </c>
      <c r="K207" s="678">
        <v>1</v>
      </c>
      <c r="L207" s="665">
        <v>166</v>
      </c>
      <c r="M207" s="666">
        <v>114843.42467683059</v>
      </c>
    </row>
    <row r="208" spans="1:13" ht="14.4" customHeight="1" x14ac:dyDescent="0.3">
      <c r="A208" s="661" t="s">
        <v>580</v>
      </c>
      <c r="B208" s="662" t="s">
        <v>2925</v>
      </c>
      <c r="C208" s="662" t="s">
        <v>2030</v>
      </c>
      <c r="D208" s="662" t="s">
        <v>2031</v>
      </c>
      <c r="E208" s="662" t="s">
        <v>2032</v>
      </c>
      <c r="F208" s="665"/>
      <c r="G208" s="665"/>
      <c r="H208" s="678">
        <v>0</v>
      </c>
      <c r="I208" s="665">
        <v>39</v>
      </c>
      <c r="J208" s="665">
        <v>9929.0669990630504</v>
      </c>
      <c r="K208" s="678">
        <v>1</v>
      </c>
      <c r="L208" s="665">
        <v>39</v>
      </c>
      <c r="M208" s="666">
        <v>9929.0669990630504</v>
      </c>
    </row>
    <row r="209" spans="1:13" ht="14.4" customHeight="1" x14ac:dyDescent="0.3">
      <c r="A209" s="661" t="s">
        <v>580</v>
      </c>
      <c r="B209" s="662" t="s">
        <v>2925</v>
      </c>
      <c r="C209" s="662" t="s">
        <v>2034</v>
      </c>
      <c r="D209" s="662" t="s">
        <v>2031</v>
      </c>
      <c r="E209" s="662" t="s">
        <v>2035</v>
      </c>
      <c r="F209" s="665"/>
      <c r="G209" s="665"/>
      <c r="H209" s="678">
        <v>0</v>
      </c>
      <c r="I209" s="665">
        <v>27</v>
      </c>
      <c r="J209" s="665">
        <v>24177.599549539606</v>
      </c>
      <c r="K209" s="678">
        <v>1</v>
      </c>
      <c r="L209" s="665">
        <v>27</v>
      </c>
      <c r="M209" s="666">
        <v>24177.599549539606</v>
      </c>
    </row>
    <row r="210" spans="1:13" ht="14.4" customHeight="1" x14ac:dyDescent="0.3">
      <c r="A210" s="661" t="s">
        <v>580</v>
      </c>
      <c r="B210" s="662" t="s">
        <v>2809</v>
      </c>
      <c r="C210" s="662" t="s">
        <v>1037</v>
      </c>
      <c r="D210" s="662" t="s">
        <v>1038</v>
      </c>
      <c r="E210" s="662" t="s">
        <v>1039</v>
      </c>
      <c r="F210" s="665"/>
      <c r="G210" s="665"/>
      <c r="H210" s="678">
        <v>0</v>
      </c>
      <c r="I210" s="665">
        <v>2</v>
      </c>
      <c r="J210" s="665">
        <v>77.199824696331106</v>
      </c>
      <c r="K210" s="678">
        <v>1</v>
      </c>
      <c r="L210" s="665">
        <v>2</v>
      </c>
      <c r="M210" s="666">
        <v>77.199824696331106</v>
      </c>
    </row>
    <row r="211" spans="1:13" ht="14.4" customHeight="1" x14ac:dyDescent="0.3">
      <c r="A211" s="661" t="s">
        <v>580</v>
      </c>
      <c r="B211" s="662" t="s">
        <v>2809</v>
      </c>
      <c r="C211" s="662" t="s">
        <v>1045</v>
      </c>
      <c r="D211" s="662" t="s">
        <v>1046</v>
      </c>
      <c r="E211" s="662" t="s">
        <v>1047</v>
      </c>
      <c r="F211" s="665"/>
      <c r="G211" s="665"/>
      <c r="H211" s="678">
        <v>0</v>
      </c>
      <c r="I211" s="665">
        <v>2</v>
      </c>
      <c r="J211" s="665">
        <v>112.64000000000003</v>
      </c>
      <c r="K211" s="678">
        <v>1</v>
      </c>
      <c r="L211" s="665">
        <v>2</v>
      </c>
      <c r="M211" s="666">
        <v>112.64000000000003</v>
      </c>
    </row>
    <row r="212" spans="1:13" ht="14.4" customHeight="1" x14ac:dyDescent="0.3">
      <c r="A212" s="661" t="s">
        <v>580</v>
      </c>
      <c r="B212" s="662" t="s">
        <v>2809</v>
      </c>
      <c r="C212" s="662" t="s">
        <v>2406</v>
      </c>
      <c r="D212" s="662" t="s">
        <v>2407</v>
      </c>
      <c r="E212" s="662" t="s">
        <v>709</v>
      </c>
      <c r="F212" s="665"/>
      <c r="G212" s="665"/>
      <c r="H212" s="678">
        <v>0</v>
      </c>
      <c r="I212" s="665">
        <v>2</v>
      </c>
      <c r="J212" s="665">
        <v>255.33926532943315</v>
      </c>
      <c r="K212" s="678">
        <v>1</v>
      </c>
      <c r="L212" s="665">
        <v>2</v>
      </c>
      <c r="M212" s="666">
        <v>255.33926532943315</v>
      </c>
    </row>
    <row r="213" spans="1:13" ht="14.4" customHeight="1" x14ac:dyDescent="0.3">
      <c r="A213" s="661" t="s">
        <v>580</v>
      </c>
      <c r="B213" s="662" t="s">
        <v>2809</v>
      </c>
      <c r="C213" s="662" t="s">
        <v>1060</v>
      </c>
      <c r="D213" s="662" t="s">
        <v>1057</v>
      </c>
      <c r="E213" s="662" t="s">
        <v>2810</v>
      </c>
      <c r="F213" s="665"/>
      <c r="G213" s="665"/>
      <c r="H213" s="678">
        <v>0</v>
      </c>
      <c r="I213" s="665">
        <v>1</v>
      </c>
      <c r="J213" s="665">
        <v>117.40000000000002</v>
      </c>
      <c r="K213" s="678">
        <v>1</v>
      </c>
      <c r="L213" s="665">
        <v>1</v>
      </c>
      <c r="M213" s="666">
        <v>117.40000000000002</v>
      </c>
    </row>
    <row r="214" spans="1:13" ht="14.4" customHeight="1" x14ac:dyDescent="0.3">
      <c r="A214" s="661" t="s">
        <v>580</v>
      </c>
      <c r="B214" s="662" t="s">
        <v>2811</v>
      </c>
      <c r="C214" s="662" t="s">
        <v>2398</v>
      </c>
      <c r="D214" s="662" t="s">
        <v>2399</v>
      </c>
      <c r="E214" s="662" t="s">
        <v>2400</v>
      </c>
      <c r="F214" s="665"/>
      <c r="G214" s="665"/>
      <c r="H214" s="678">
        <v>0</v>
      </c>
      <c r="I214" s="665">
        <v>174</v>
      </c>
      <c r="J214" s="665">
        <v>167139.20537721275</v>
      </c>
      <c r="K214" s="678">
        <v>1</v>
      </c>
      <c r="L214" s="665">
        <v>174</v>
      </c>
      <c r="M214" s="666">
        <v>167139.20537721275</v>
      </c>
    </row>
    <row r="215" spans="1:13" ht="14.4" customHeight="1" x14ac:dyDescent="0.3">
      <c r="A215" s="661" t="s">
        <v>580</v>
      </c>
      <c r="B215" s="662" t="s">
        <v>2811</v>
      </c>
      <c r="C215" s="662" t="s">
        <v>1716</v>
      </c>
      <c r="D215" s="662" t="s">
        <v>2814</v>
      </c>
      <c r="E215" s="662" t="s">
        <v>2873</v>
      </c>
      <c r="F215" s="665"/>
      <c r="G215" s="665"/>
      <c r="H215" s="678">
        <v>0</v>
      </c>
      <c r="I215" s="665">
        <v>2</v>
      </c>
      <c r="J215" s="665">
        <v>715.33594152088324</v>
      </c>
      <c r="K215" s="678">
        <v>1</v>
      </c>
      <c r="L215" s="665">
        <v>2</v>
      </c>
      <c r="M215" s="666">
        <v>715.33594152088324</v>
      </c>
    </row>
    <row r="216" spans="1:13" ht="14.4" customHeight="1" x14ac:dyDescent="0.3">
      <c r="A216" s="661" t="s">
        <v>580</v>
      </c>
      <c r="B216" s="662" t="s">
        <v>2811</v>
      </c>
      <c r="C216" s="662" t="s">
        <v>1099</v>
      </c>
      <c r="D216" s="662" t="s">
        <v>2814</v>
      </c>
      <c r="E216" s="662" t="s">
        <v>2815</v>
      </c>
      <c r="F216" s="665"/>
      <c r="G216" s="665"/>
      <c r="H216" s="678">
        <v>0</v>
      </c>
      <c r="I216" s="665">
        <v>4</v>
      </c>
      <c r="J216" s="665">
        <v>393.67834761678728</v>
      </c>
      <c r="K216" s="678">
        <v>1</v>
      </c>
      <c r="L216" s="665">
        <v>4</v>
      </c>
      <c r="M216" s="666">
        <v>393.67834761678728</v>
      </c>
    </row>
    <row r="217" spans="1:13" ht="14.4" customHeight="1" x14ac:dyDescent="0.3">
      <c r="A217" s="661" t="s">
        <v>580</v>
      </c>
      <c r="B217" s="662" t="s">
        <v>2874</v>
      </c>
      <c r="C217" s="662" t="s">
        <v>1644</v>
      </c>
      <c r="D217" s="662" t="s">
        <v>2877</v>
      </c>
      <c r="E217" s="662" t="s">
        <v>2878</v>
      </c>
      <c r="F217" s="665"/>
      <c r="G217" s="665"/>
      <c r="H217" s="678">
        <v>0</v>
      </c>
      <c r="I217" s="665">
        <v>2</v>
      </c>
      <c r="J217" s="665">
        <v>645.59859136946227</v>
      </c>
      <c r="K217" s="678">
        <v>1</v>
      </c>
      <c r="L217" s="665">
        <v>2</v>
      </c>
      <c r="M217" s="666">
        <v>645.59859136946227</v>
      </c>
    </row>
    <row r="218" spans="1:13" ht="14.4" customHeight="1" x14ac:dyDescent="0.3">
      <c r="A218" s="661" t="s">
        <v>580</v>
      </c>
      <c r="B218" s="662" t="s">
        <v>2880</v>
      </c>
      <c r="C218" s="662" t="s">
        <v>1856</v>
      </c>
      <c r="D218" s="662" t="s">
        <v>1857</v>
      </c>
      <c r="E218" s="662" t="s">
        <v>2926</v>
      </c>
      <c r="F218" s="665"/>
      <c r="G218" s="665"/>
      <c r="H218" s="678">
        <v>0</v>
      </c>
      <c r="I218" s="665">
        <v>1</v>
      </c>
      <c r="J218" s="665">
        <v>379.5</v>
      </c>
      <c r="K218" s="678">
        <v>1</v>
      </c>
      <c r="L218" s="665">
        <v>1</v>
      </c>
      <c r="M218" s="666">
        <v>379.5</v>
      </c>
    </row>
    <row r="219" spans="1:13" ht="14.4" customHeight="1" x14ac:dyDescent="0.3">
      <c r="A219" s="661" t="s">
        <v>580</v>
      </c>
      <c r="B219" s="662" t="s">
        <v>2927</v>
      </c>
      <c r="C219" s="662" t="s">
        <v>2415</v>
      </c>
      <c r="D219" s="662" t="s">
        <v>2416</v>
      </c>
      <c r="E219" s="662" t="s">
        <v>2417</v>
      </c>
      <c r="F219" s="665"/>
      <c r="G219" s="665"/>
      <c r="H219" s="678">
        <v>0</v>
      </c>
      <c r="I219" s="665">
        <v>1</v>
      </c>
      <c r="J219" s="665">
        <v>95.09999999999998</v>
      </c>
      <c r="K219" s="678">
        <v>1</v>
      </c>
      <c r="L219" s="665">
        <v>1</v>
      </c>
      <c r="M219" s="666">
        <v>95.09999999999998</v>
      </c>
    </row>
    <row r="220" spans="1:13" ht="14.4" customHeight="1" x14ac:dyDescent="0.3">
      <c r="A220" s="661" t="s">
        <v>580</v>
      </c>
      <c r="B220" s="662" t="s">
        <v>2816</v>
      </c>
      <c r="C220" s="662" t="s">
        <v>1648</v>
      </c>
      <c r="D220" s="662" t="s">
        <v>2883</v>
      </c>
      <c r="E220" s="662" t="s">
        <v>2884</v>
      </c>
      <c r="F220" s="665"/>
      <c r="G220" s="665"/>
      <c r="H220" s="678">
        <v>0</v>
      </c>
      <c r="I220" s="665">
        <v>2</v>
      </c>
      <c r="J220" s="665">
        <v>90.559999999999988</v>
      </c>
      <c r="K220" s="678">
        <v>1</v>
      </c>
      <c r="L220" s="665">
        <v>2</v>
      </c>
      <c r="M220" s="666">
        <v>90.559999999999988</v>
      </c>
    </row>
    <row r="221" spans="1:13" ht="14.4" customHeight="1" x14ac:dyDescent="0.3">
      <c r="A221" s="661" t="s">
        <v>580</v>
      </c>
      <c r="B221" s="662" t="s">
        <v>2928</v>
      </c>
      <c r="C221" s="662" t="s">
        <v>2402</v>
      </c>
      <c r="D221" s="662" t="s">
        <v>2929</v>
      </c>
      <c r="E221" s="662" t="s">
        <v>2930</v>
      </c>
      <c r="F221" s="665"/>
      <c r="G221" s="665"/>
      <c r="H221" s="678">
        <v>0</v>
      </c>
      <c r="I221" s="665">
        <v>1</v>
      </c>
      <c r="J221" s="665">
        <v>994.94000000000017</v>
      </c>
      <c r="K221" s="678">
        <v>1</v>
      </c>
      <c r="L221" s="665">
        <v>1</v>
      </c>
      <c r="M221" s="666">
        <v>994.94000000000017</v>
      </c>
    </row>
    <row r="222" spans="1:13" ht="14.4" customHeight="1" x14ac:dyDescent="0.3">
      <c r="A222" s="661" t="s">
        <v>580</v>
      </c>
      <c r="B222" s="662" t="s">
        <v>2928</v>
      </c>
      <c r="C222" s="662" t="s">
        <v>2370</v>
      </c>
      <c r="D222" s="662" t="s">
        <v>2371</v>
      </c>
      <c r="E222" s="662" t="s">
        <v>2372</v>
      </c>
      <c r="F222" s="665"/>
      <c r="G222" s="665"/>
      <c r="H222" s="678">
        <v>0</v>
      </c>
      <c r="I222" s="665">
        <v>426</v>
      </c>
      <c r="J222" s="665">
        <v>60426.692685585127</v>
      </c>
      <c r="K222" s="678">
        <v>1</v>
      </c>
      <c r="L222" s="665">
        <v>426</v>
      </c>
      <c r="M222" s="666">
        <v>60426.692685585127</v>
      </c>
    </row>
    <row r="223" spans="1:13" ht="14.4" customHeight="1" x14ac:dyDescent="0.3">
      <c r="A223" s="661" t="s">
        <v>580</v>
      </c>
      <c r="B223" s="662" t="s">
        <v>2818</v>
      </c>
      <c r="C223" s="662" t="s">
        <v>1087</v>
      </c>
      <c r="D223" s="662" t="s">
        <v>1088</v>
      </c>
      <c r="E223" s="662" t="s">
        <v>1108</v>
      </c>
      <c r="F223" s="665"/>
      <c r="G223" s="665"/>
      <c r="H223" s="678">
        <v>0</v>
      </c>
      <c r="I223" s="665">
        <v>3</v>
      </c>
      <c r="J223" s="665">
        <v>148.57918401332225</v>
      </c>
      <c r="K223" s="678">
        <v>1</v>
      </c>
      <c r="L223" s="665">
        <v>3</v>
      </c>
      <c r="M223" s="666">
        <v>148.57918401332225</v>
      </c>
    </row>
    <row r="224" spans="1:13" ht="14.4" customHeight="1" x14ac:dyDescent="0.3">
      <c r="A224" s="661" t="s">
        <v>580</v>
      </c>
      <c r="B224" s="662" t="s">
        <v>2888</v>
      </c>
      <c r="C224" s="662" t="s">
        <v>837</v>
      </c>
      <c r="D224" s="662" t="s">
        <v>2365</v>
      </c>
      <c r="E224" s="662" t="s">
        <v>2366</v>
      </c>
      <c r="F224" s="665"/>
      <c r="G224" s="665"/>
      <c r="H224" s="678">
        <v>0</v>
      </c>
      <c r="I224" s="665">
        <v>2</v>
      </c>
      <c r="J224" s="665">
        <v>155.61972113900902</v>
      </c>
      <c r="K224" s="678">
        <v>1</v>
      </c>
      <c r="L224" s="665">
        <v>2</v>
      </c>
      <c r="M224" s="666">
        <v>155.61972113900902</v>
      </c>
    </row>
    <row r="225" spans="1:13" ht="14.4" customHeight="1" x14ac:dyDescent="0.3">
      <c r="A225" s="661" t="s">
        <v>580</v>
      </c>
      <c r="B225" s="662" t="s">
        <v>2820</v>
      </c>
      <c r="C225" s="662" t="s">
        <v>2335</v>
      </c>
      <c r="D225" s="662" t="s">
        <v>2336</v>
      </c>
      <c r="E225" s="662" t="s">
        <v>2931</v>
      </c>
      <c r="F225" s="665"/>
      <c r="G225" s="665"/>
      <c r="H225" s="678">
        <v>0</v>
      </c>
      <c r="I225" s="665">
        <v>8</v>
      </c>
      <c r="J225" s="665">
        <v>634.31999999999994</v>
      </c>
      <c r="K225" s="678">
        <v>1</v>
      </c>
      <c r="L225" s="665">
        <v>8</v>
      </c>
      <c r="M225" s="666">
        <v>634.31999999999994</v>
      </c>
    </row>
    <row r="226" spans="1:13" ht="14.4" customHeight="1" x14ac:dyDescent="0.3">
      <c r="A226" s="661" t="s">
        <v>580</v>
      </c>
      <c r="B226" s="662" t="s">
        <v>2822</v>
      </c>
      <c r="C226" s="662" t="s">
        <v>1067</v>
      </c>
      <c r="D226" s="662" t="s">
        <v>1064</v>
      </c>
      <c r="E226" s="662" t="s">
        <v>1108</v>
      </c>
      <c r="F226" s="665"/>
      <c r="G226" s="665"/>
      <c r="H226" s="678">
        <v>0</v>
      </c>
      <c r="I226" s="665">
        <v>2</v>
      </c>
      <c r="J226" s="665">
        <v>145.13999999999996</v>
      </c>
      <c r="K226" s="678">
        <v>1</v>
      </c>
      <c r="L226" s="665">
        <v>2</v>
      </c>
      <c r="M226" s="666">
        <v>145.13999999999996</v>
      </c>
    </row>
    <row r="227" spans="1:13" ht="14.4" customHeight="1" x14ac:dyDescent="0.3">
      <c r="A227" s="661" t="s">
        <v>580</v>
      </c>
      <c r="B227" s="662" t="s">
        <v>2932</v>
      </c>
      <c r="C227" s="662" t="s">
        <v>2345</v>
      </c>
      <c r="D227" s="662" t="s">
        <v>2346</v>
      </c>
      <c r="E227" s="662" t="s">
        <v>1664</v>
      </c>
      <c r="F227" s="665"/>
      <c r="G227" s="665"/>
      <c r="H227" s="678">
        <v>0</v>
      </c>
      <c r="I227" s="665">
        <v>1</v>
      </c>
      <c r="J227" s="665">
        <v>85.37</v>
      </c>
      <c r="K227" s="678">
        <v>1</v>
      </c>
      <c r="L227" s="665">
        <v>1</v>
      </c>
      <c r="M227" s="666">
        <v>85.37</v>
      </c>
    </row>
    <row r="228" spans="1:13" ht="14.4" customHeight="1" x14ac:dyDescent="0.3">
      <c r="A228" s="661" t="s">
        <v>580</v>
      </c>
      <c r="B228" s="662" t="s">
        <v>2932</v>
      </c>
      <c r="C228" s="662" t="s">
        <v>2380</v>
      </c>
      <c r="D228" s="662" t="s">
        <v>2346</v>
      </c>
      <c r="E228" s="662" t="s">
        <v>2343</v>
      </c>
      <c r="F228" s="665"/>
      <c r="G228" s="665"/>
      <c r="H228" s="678">
        <v>0</v>
      </c>
      <c r="I228" s="665">
        <v>2</v>
      </c>
      <c r="J228" s="665">
        <v>418.34939884078085</v>
      </c>
      <c r="K228" s="678">
        <v>1</v>
      </c>
      <c r="L228" s="665">
        <v>2</v>
      </c>
      <c r="M228" s="666">
        <v>418.34939884078085</v>
      </c>
    </row>
    <row r="229" spans="1:13" ht="14.4" customHeight="1" x14ac:dyDescent="0.3">
      <c r="A229" s="661" t="s">
        <v>580</v>
      </c>
      <c r="B229" s="662" t="s">
        <v>2933</v>
      </c>
      <c r="C229" s="662" t="s">
        <v>2442</v>
      </c>
      <c r="D229" s="662" t="s">
        <v>2934</v>
      </c>
      <c r="E229" s="662" t="s">
        <v>2444</v>
      </c>
      <c r="F229" s="665"/>
      <c r="G229" s="665"/>
      <c r="H229" s="678">
        <v>0</v>
      </c>
      <c r="I229" s="665">
        <v>9</v>
      </c>
      <c r="J229" s="665">
        <v>430.2889902579991</v>
      </c>
      <c r="K229" s="678">
        <v>1</v>
      </c>
      <c r="L229" s="665">
        <v>9</v>
      </c>
      <c r="M229" s="666">
        <v>430.2889902579991</v>
      </c>
    </row>
    <row r="230" spans="1:13" ht="14.4" customHeight="1" x14ac:dyDescent="0.3">
      <c r="A230" s="661" t="s">
        <v>580</v>
      </c>
      <c r="B230" s="662" t="s">
        <v>2933</v>
      </c>
      <c r="C230" s="662" t="s">
        <v>2446</v>
      </c>
      <c r="D230" s="662" t="s">
        <v>2935</v>
      </c>
      <c r="E230" s="662" t="s">
        <v>2444</v>
      </c>
      <c r="F230" s="665"/>
      <c r="G230" s="665"/>
      <c r="H230" s="678">
        <v>0</v>
      </c>
      <c r="I230" s="665">
        <v>26</v>
      </c>
      <c r="J230" s="665">
        <v>1243.0587463421948</v>
      </c>
      <c r="K230" s="678">
        <v>1</v>
      </c>
      <c r="L230" s="665">
        <v>26</v>
      </c>
      <c r="M230" s="666">
        <v>1243.0587463421948</v>
      </c>
    </row>
    <row r="231" spans="1:13" ht="14.4" customHeight="1" x14ac:dyDescent="0.3">
      <c r="A231" s="661" t="s">
        <v>580</v>
      </c>
      <c r="B231" s="662" t="s">
        <v>2933</v>
      </c>
      <c r="C231" s="662" t="s">
        <v>2469</v>
      </c>
      <c r="D231" s="662" t="s">
        <v>2470</v>
      </c>
      <c r="E231" s="662" t="s">
        <v>1825</v>
      </c>
      <c r="F231" s="665"/>
      <c r="G231" s="665"/>
      <c r="H231" s="678">
        <v>0</v>
      </c>
      <c r="I231" s="665">
        <v>1</v>
      </c>
      <c r="J231" s="665">
        <v>123.21000000000002</v>
      </c>
      <c r="K231" s="678">
        <v>1</v>
      </c>
      <c r="L231" s="665">
        <v>1</v>
      </c>
      <c r="M231" s="666">
        <v>123.21000000000002</v>
      </c>
    </row>
    <row r="232" spans="1:13" ht="14.4" customHeight="1" x14ac:dyDescent="0.3">
      <c r="A232" s="661" t="s">
        <v>580</v>
      </c>
      <c r="B232" s="662" t="s">
        <v>2933</v>
      </c>
      <c r="C232" s="662" t="s">
        <v>2457</v>
      </c>
      <c r="D232" s="662" t="s">
        <v>2458</v>
      </c>
      <c r="E232" s="662" t="s">
        <v>2452</v>
      </c>
      <c r="F232" s="665"/>
      <c r="G232" s="665"/>
      <c r="H232" s="678">
        <v>0</v>
      </c>
      <c r="I232" s="665">
        <v>2</v>
      </c>
      <c r="J232" s="665">
        <v>852.67860254026675</v>
      </c>
      <c r="K232" s="678">
        <v>1</v>
      </c>
      <c r="L232" s="665">
        <v>2</v>
      </c>
      <c r="M232" s="666">
        <v>852.67860254026675</v>
      </c>
    </row>
    <row r="233" spans="1:13" ht="14.4" customHeight="1" x14ac:dyDescent="0.3">
      <c r="A233" s="661" t="s">
        <v>580</v>
      </c>
      <c r="B233" s="662" t="s">
        <v>2933</v>
      </c>
      <c r="C233" s="662" t="s">
        <v>2454</v>
      </c>
      <c r="D233" s="662" t="s">
        <v>2455</v>
      </c>
      <c r="E233" s="662" t="s">
        <v>2452</v>
      </c>
      <c r="F233" s="665"/>
      <c r="G233" s="665"/>
      <c r="H233" s="678">
        <v>0</v>
      </c>
      <c r="I233" s="665">
        <v>112</v>
      </c>
      <c r="J233" s="665">
        <v>23257.839575747759</v>
      </c>
      <c r="K233" s="678">
        <v>1</v>
      </c>
      <c r="L233" s="665">
        <v>112</v>
      </c>
      <c r="M233" s="666">
        <v>23257.839575747759</v>
      </c>
    </row>
    <row r="234" spans="1:13" ht="14.4" customHeight="1" x14ac:dyDescent="0.3">
      <c r="A234" s="661" t="s">
        <v>580</v>
      </c>
      <c r="B234" s="662" t="s">
        <v>2933</v>
      </c>
      <c r="C234" s="662" t="s">
        <v>2450</v>
      </c>
      <c r="D234" s="662" t="s">
        <v>2451</v>
      </c>
      <c r="E234" s="662" t="s">
        <v>2452</v>
      </c>
      <c r="F234" s="665"/>
      <c r="G234" s="665"/>
      <c r="H234" s="678">
        <v>0</v>
      </c>
      <c r="I234" s="665">
        <v>48</v>
      </c>
      <c r="J234" s="665">
        <v>12174.157647384329</v>
      </c>
      <c r="K234" s="678">
        <v>1</v>
      </c>
      <c r="L234" s="665">
        <v>48</v>
      </c>
      <c r="M234" s="666">
        <v>12174.157647384329</v>
      </c>
    </row>
    <row r="235" spans="1:13" ht="14.4" customHeight="1" x14ac:dyDescent="0.3">
      <c r="A235" s="661" t="s">
        <v>580</v>
      </c>
      <c r="B235" s="662" t="s">
        <v>2933</v>
      </c>
      <c r="C235" s="662" t="s">
        <v>2448</v>
      </c>
      <c r="D235" s="662" t="s">
        <v>2449</v>
      </c>
      <c r="E235" s="662" t="s">
        <v>1825</v>
      </c>
      <c r="F235" s="665"/>
      <c r="G235" s="665"/>
      <c r="H235" s="678">
        <v>0</v>
      </c>
      <c r="I235" s="665">
        <v>1</v>
      </c>
      <c r="J235" s="665">
        <v>135.35999999999999</v>
      </c>
      <c r="K235" s="678">
        <v>1</v>
      </c>
      <c r="L235" s="665">
        <v>1</v>
      </c>
      <c r="M235" s="666">
        <v>135.35999999999999</v>
      </c>
    </row>
    <row r="236" spans="1:13" ht="14.4" customHeight="1" x14ac:dyDescent="0.3">
      <c r="A236" s="661" t="s">
        <v>580</v>
      </c>
      <c r="B236" s="662" t="s">
        <v>2933</v>
      </c>
      <c r="C236" s="662" t="s">
        <v>2472</v>
      </c>
      <c r="D236" s="662" t="s">
        <v>2473</v>
      </c>
      <c r="E236" s="662" t="s">
        <v>2461</v>
      </c>
      <c r="F236" s="665"/>
      <c r="G236" s="665"/>
      <c r="H236" s="678">
        <v>0</v>
      </c>
      <c r="I236" s="665">
        <v>5</v>
      </c>
      <c r="J236" s="665">
        <v>581.24939917199572</v>
      </c>
      <c r="K236" s="678">
        <v>1</v>
      </c>
      <c r="L236" s="665">
        <v>5</v>
      </c>
      <c r="M236" s="666">
        <v>581.24939917199572</v>
      </c>
    </row>
    <row r="237" spans="1:13" ht="14.4" customHeight="1" x14ac:dyDescent="0.3">
      <c r="A237" s="661" t="s">
        <v>580</v>
      </c>
      <c r="B237" s="662" t="s">
        <v>2933</v>
      </c>
      <c r="C237" s="662" t="s">
        <v>2459</v>
      </c>
      <c r="D237" s="662" t="s">
        <v>2460</v>
      </c>
      <c r="E237" s="662" t="s">
        <v>2461</v>
      </c>
      <c r="F237" s="665"/>
      <c r="G237" s="665"/>
      <c r="H237" s="678">
        <v>0</v>
      </c>
      <c r="I237" s="665">
        <v>9</v>
      </c>
      <c r="J237" s="665">
        <v>1046.2499528777234</v>
      </c>
      <c r="K237" s="678">
        <v>1</v>
      </c>
      <c r="L237" s="665">
        <v>9</v>
      </c>
      <c r="M237" s="666">
        <v>1046.2499528777234</v>
      </c>
    </row>
    <row r="238" spans="1:13" ht="14.4" customHeight="1" x14ac:dyDescent="0.3">
      <c r="A238" s="661" t="s">
        <v>580</v>
      </c>
      <c r="B238" s="662" t="s">
        <v>2933</v>
      </c>
      <c r="C238" s="662" t="s">
        <v>2462</v>
      </c>
      <c r="D238" s="662" t="s">
        <v>2463</v>
      </c>
      <c r="E238" s="662" t="s">
        <v>2461</v>
      </c>
      <c r="F238" s="665"/>
      <c r="G238" s="665"/>
      <c r="H238" s="678">
        <v>0</v>
      </c>
      <c r="I238" s="665">
        <v>6</v>
      </c>
      <c r="J238" s="665">
        <v>697.49939917199572</v>
      </c>
      <c r="K238" s="678">
        <v>1</v>
      </c>
      <c r="L238" s="665">
        <v>6</v>
      </c>
      <c r="M238" s="666">
        <v>697.49939917199572</v>
      </c>
    </row>
    <row r="239" spans="1:13" ht="14.4" customHeight="1" x14ac:dyDescent="0.3">
      <c r="A239" s="661" t="s">
        <v>580</v>
      </c>
      <c r="B239" s="662" t="s">
        <v>2933</v>
      </c>
      <c r="C239" s="662" t="s">
        <v>2465</v>
      </c>
      <c r="D239" s="662" t="s">
        <v>2936</v>
      </c>
      <c r="E239" s="662" t="s">
        <v>2461</v>
      </c>
      <c r="F239" s="665"/>
      <c r="G239" s="665"/>
      <c r="H239" s="678">
        <v>0</v>
      </c>
      <c r="I239" s="665">
        <v>8</v>
      </c>
      <c r="J239" s="665">
        <v>912.8</v>
      </c>
      <c r="K239" s="678">
        <v>1</v>
      </c>
      <c r="L239" s="665">
        <v>8</v>
      </c>
      <c r="M239" s="666">
        <v>912.8</v>
      </c>
    </row>
    <row r="240" spans="1:13" ht="14.4" customHeight="1" x14ac:dyDescent="0.3">
      <c r="A240" s="661" t="s">
        <v>580</v>
      </c>
      <c r="B240" s="662" t="s">
        <v>2933</v>
      </c>
      <c r="C240" s="662" t="s">
        <v>2474</v>
      </c>
      <c r="D240" s="662" t="s">
        <v>2475</v>
      </c>
      <c r="E240" s="662" t="s">
        <v>2426</v>
      </c>
      <c r="F240" s="665"/>
      <c r="G240" s="665"/>
      <c r="H240" s="678">
        <v>0</v>
      </c>
      <c r="I240" s="665">
        <v>1.25</v>
      </c>
      <c r="J240" s="665">
        <v>239.02489077505825</v>
      </c>
      <c r="K240" s="678">
        <v>1</v>
      </c>
      <c r="L240" s="665">
        <v>1.25</v>
      </c>
      <c r="M240" s="666">
        <v>239.02489077505825</v>
      </c>
    </row>
    <row r="241" spans="1:13" ht="14.4" customHeight="1" x14ac:dyDescent="0.3">
      <c r="A241" s="661" t="s">
        <v>580</v>
      </c>
      <c r="B241" s="662" t="s">
        <v>2933</v>
      </c>
      <c r="C241" s="662" t="s">
        <v>2478</v>
      </c>
      <c r="D241" s="662" t="s">
        <v>2479</v>
      </c>
      <c r="E241" s="662" t="s">
        <v>2426</v>
      </c>
      <c r="F241" s="665"/>
      <c r="G241" s="665"/>
      <c r="H241" s="678">
        <v>0</v>
      </c>
      <c r="I241" s="665">
        <v>5</v>
      </c>
      <c r="J241" s="665">
        <v>814.04693345905741</v>
      </c>
      <c r="K241" s="678">
        <v>1</v>
      </c>
      <c r="L241" s="665">
        <v>5</v>
      </c>
      <c r="M241" s="666">
        <v>814.04693345905741</v>
      </c>
    </row>
    <row r="242" spans="1:13" ht="14.4" customHeight="1" x14ac:dyDescent="0.3">
      <c r="A242" s="661" t="s">
        <v>580</v>
      </c>
      <c r="B242" s="662" t="s">
        <v>2933</v>
      </c>
      <c r="C242" s="662" t="s">
        <v>2476</v>
      </c>
      <c r="D242" s="662" t="s">
        <v>2477</v>
      </c>
      <c r="E242" s="662" t="s">
        <v>2426</v>
      </c>
      <c r="F242" s="665"/>
      <c r="G242" s="665"/>
      <c r="H242" s="678">
        <v>0</v>
      </c>
      <c r="I242" s="665">
        <v>7</v>
      </c>
      <c r="J242" s="665">
        <v>1138.6293541824396</v>
      </c>
      <c r="K242" s="678">
        <v>1</v>
      </c>
      <c r="L242" s="665">
        <v>7</v>
      </c>
      <c r="M242" s="666">
        <v>1138.6293541824396</v>
      </c>
    </row>
    <row r="243" spans="1:13" ht="14.4" customHeight="1" x14ac:dyDescent="0.3">
      <c r="A243" s="661" t="s">
        <v>580</v>
      </c>
      <c r="B243" s="662" t="s">
        <v>2933</v>
      </c>
      <c r="C243" s="662" t="s">
        <v>2424</v>
      </c>
      <c r="D243" s="662" t="s">
        <v>2425</v>
      </c>
      <c r="E243" s="662" t="s">
        <v>2426</v>
      </c>
      <c r="F243" s="665"/>
      <c r="G243" s="665"/>
      <c r="H243" s="678">
        <v>0</v>
      </c>
      <c r="I243" s="665">
        <v>1.25</v>
      </c>
      <c r="J243" s="665">
        <v>244.31439962339348</v>
      </c>
      <c r="K243" s="678">
        <v>1</v>
      </c>
      <c r="L243" s="665">
        <v>1.25</v>
      </c>
      <c r="M243" s="666">
        <v>244.31439962339348</v>
      </c>
    </row>
    <row r="244" spans="1:13" ht="14.4" customHeight="1" x14ac:dyDescent="0.3">
      <c r="A244" s="661" t="s">
        <v>580</v>
      </c>
      <c r="B244" s="662" t="s">
        <v>2933</v>
      </c>
      <c r="C244" s="662" t="s">
        <v>2484</v>
      </c>
      <c r="D244" s="662" t="s">
        <v>2485</v>
      </c>
      <c r="E244" s="662" t="s">
        <v>2426</v>
      </c>
      <c r="F244" s="665"/>
      <c r="G244" s="665"/>
      <c r="H244" s="678">
        <v>0</v>
      </c>
      <c r="I244" s="665">
        <v>1.25</v>
      </c>
      <c r="J244" s="665">
        <v>246.29899937232244</v>
      </c>
      <c r="K244" s="678">
        <v>1</v>
      </c>
      <c r="L244" s="665">
        <v>1.25</v>
      </c>
      <c r="M244" s="666">
        <v>246.29899937232244</v>
      </c>
    </row>
    <row r="245" spans="1:13" ht="14.4" customHeight="1" x14ac:dyDescent="0.3">
      <c r="A245" s="661" t="s">
        <v>580</v>
      </c>
      <c r="B245" s="662" t="s">
        <v>2933</v>
      </c>
      <c r="C245" s="662" t="s">
        <v>2427</v>
      </c>
      <c r="D245" s="662" t="s">
        <v>2428</v>
      </c>
      <c r="E245" s="662" t="s">
        <v>2426</v>
      </c>
      <c r="F245" s="665"/>
      <c r="G245" s="665"/>
      <c r="H245" s="678">
        <v>0</v>
      </c>
      <c r="I245" s="665">
        <v>2</v>
      </c>
      <c r="J245" s="665">
        <v>344.9</v>
      </c>
      <c r="K245" s="678">
        <v>1</v>
      </c>
      <c r="L245" s="665">
        <v>2</v>
      </c>
      <c r="M245" s="666">
        <v>344.9</v>
      </c>
    </row>
    <row r="246" spans="1:13" ht="14.4" customHeight="1" x14ac:dyDescent="0.3">
      <c r="A246" s="661" t="s">
        <v>580</v>
      </c>
      <c r="B246" s="662" t="s">
        <v>2933</v>
      </c>
      <c r="C246" s="662" t="s">
        <v>2486</v>
      </c>
      <c r="D246" s="662" t="s">
        <v>2487</v>
      </c>
      <c r="E246" s="662" t="s">
        <v>2426</v>
      </c>
      <c r="F246" s="665"/>
      <c r="G246" s="665"/>
      <c r="H246" s="678">
        <v>0</v>
      </c>
      <c r="I246" s="665">
        <v>0.5</v>
      </c>
      <c r="J246" s="665">
        <v>68.539843399696579</v>
      </c>
      <c r="K246" s="678">
        <v>1</v>
      </c>
      <c r="L246" s="665">
        <v>0.5</v>
      </c>
      <c r="M246" s="666">
        <v>68.539843399696579</v>
      </c>
    </row>
    <row r="247" spans="1:13" ht="14.4" customHeight="1" x14ac:dyDescent="0.3">
      <c r="A247" s="661" t="s">
        <v>580</v>
      </c>
      <c r="B247" s="662" t="s">
        <v>2933</v>
      </c>
      <c r="C247" s="662" t="s">
        <v>2480</v>
      </c>
      <c r="D247" s="662" t="s">
        <v>2481</v>
      </c>
      <c r="E247" s="662" t="s">
        <v>2426</v>
      </c>
      <c r="F247" s="665"/>
      <c r="G247" s="665"/>
      <c r="H247" s="678">
        <v>0</v>
      </c>
      <c r="I247" s="665">
        <v>1</v>
      </c>
      <c r="J247" s="665">
        <v>178.65000134431611</v>
      </c>
      <c r="K247" s="678">
        <v>1</v>
      </c>
      <c r="L247" s="665">
        <v>1</v>
      </c>
      <c r="M247" s="666">
        <v>178.65000134431611</v>
      </c>
    </row>
    <row r="248" spans="1:13" ht="14.4" customHeight="1" x14ac:dyDescent="0.3">
      <c r="A248" s="661" t="s">
        <v>580</v>
      </c>
      <c r="B248" s="662" t="s">
        <v>2933</v>
      </c>
      <c r="C248" s="662" t="s">
        <v>2482</v>
      </c>
      <c r="D248" s="662" t="s">
        <v>2483</v>
      </c>
      <c r="E248" s="662" t="s">
        <v>2426</v>
      </c>
      <c r="F248" s="665"/>
      <c r="G248" s="665"/>
      <c r="H248" s="678">
        <v>0</v>
      </c>
      <c r="I248" s="665">
        <v>1</v>
      </c>
      <c r="J248" s="665">
        <v>179.00250033607904</v>
      </c>
      <c r="K248" s="678">
        <v>1</v>
      </c>
      <c r="L248" s="665">
        <v>1</v>
      </c>
      <c r="M248" s="666">
        <v>179.00250033607904</v>
      </c>
    </row>
    <row r="249" spans="1:13" ht="14.4" customHeight="1" x14ac:dyDescent="0.3">
      <c r="A249" s="661" t="s">
        <v>580</v>
      </c>
      <c r="B249" s="662" t="s">
        <v>2933</v>
      </c>
      <c r="C249" s="662" t="s">
        <v>2432</v>
      </c>
      <c r="D249" s="662" t="s">
        <v>2433</v>
      </c>
      <c r="E249" s="662" t="s">
        <v>1825</v>
      </c>
      <c r="F249" s="665">
        <v>0.75</v>
      </c>
      <c r="G249" s="665">
        <v>92.422499999999999</v>
      </c>
      <c r="H249" s="678">
        <v>1</v>
      </c>
      <c r="I249" s="665"/>
      <c r="J249" s="665"/>
      <c r="K249" s="678">
        <v>0</v>
      </c>
      <c r="L249" s="665">
        <v>0.75</v>
      </c>
      <c r="M249" s="666">
        <v>92.422499999999999</v>
      </c>
    </row>
    <row r="250" spans="1:13" ht="14.4" customHeight="1" thickBot="1" x14ac:dyDescent="0.35">
      <c r="A250" s="667" t="s">
        <v>580</v>
      </c>
      <c r="B250" s="668" t="s">
        <v>2933</v>
      </c>
      <c r="C250" s="668" t="s">
        <v>1823</v>
      </c>
      <c r="D250" s="668" t="s">
        <v>1824</v>
      </c>
      <c r="E250" s="668" t="s">
        <v>1825</v>
      </c>
      <c r="F250" s="671">
        <v>0.75</v>
      </c>
      <c r="G250" s="671">
        <v>92.422500000000028</v>
      </c>
      <c r="H250" s="679">
        <v>1</v>
      </c>
      <c r="I250" s="671"/>
      <c r="J250" s="671"/>
      <c r="K250" s="679">
        <v>0</v>
      </c>
      <c r="L250" s="671">
        <v>0.75</v>
      </c>
      <c r="M250" s="672">
        <v>92.422500000000028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3079</v>
      </c>
      <c r="C3" s="459">
        <f>SUM(C6:C1048576)</f>
        <v>1122</v>
      </c>
      <c r="D3" s="459">
        <f>SUM(D6:D1048576)</f>
        <v>1267</v>
      </c>
      <c r="E3" s="460">
        <f>SUM(E6:E1048576)</f>
        <v>0</v>
      </c>
      <c r="F3" s="457">
        <f>IF(SUM($B3:$E3)=0,"",B3/SUM($B3:$E3))</f>
        <v>0.5630943672275055</v>
      </c>
      <c r="G3" s="455">
        <f t="shared" ref="G3:I3" si="0">IF(SUM($B3:$E3)=0,"",C3/SUM($B3:$E3))</f>
        <v>0.20519385515727873</v>
      </c>
      <c r="H3" s="455">
        <f t="shared" si="0"/>
        <v>0.2317117776152158</v>
      </c>
      <c r="I3" s="456">
        <f t="shared" si="0"/>
        <v>0</v>
      </c>
      <c r="J3" s="459">
        <f>SUM(J6:J1048576)</f>
        <v>436</v>
      </c>
      <c r="K3" s="459">
        <f>SUM(K6:K1048576)</f>
        <v>448</v>
      </c>
      <c r="L3" s="459">
        <f>SUM(L6:L1048576)</f>
        <v>1267</v>
      </c>
      <c r="M3" s="460">
        <f>SUM(M6:M1048576)</f>
        <v>0</v>
      </c>
      <c r="N3" s="457">
        <f>IF(SUM($J3:$M3)=0,"",J3/SUM($J3:$M3))</f>
        <v>0.20269642026964202</v>
      </c>
      <c r="O3" s="455">
        <f t="shared" ref="O3:Q3" si="1">IF(SUM($J3:$M3)=0,"",K3/SUM($J3:$M3))</f>
        <v>0.20827522082752209</v>
      </c>
      <c r="P3" s="455">
        <f t="shared" si="1"/>
        <v>0.58902835890283589</v>
      </c>
      <c r="Q3" s="456">
        <f t="shared" si="1"/>
        <v>0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2938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2939</v>
      </c>
      <c r="B7" s="710">
        <v>550</v>
      </c>
      <c r="C7" s="665">
        <v>224</v>
      </c>
      <c r="D7" s="665">
        <v>523</v>
      </c>
      <c r="E7" s="666"/>
      <c r="F7" s="707">
        <v>0.42405551272166536</v>
      </c>
      <c r="G7" s="678">
        <v>0.17270624518118735</v>
      </c>
      <c r="H7" s="678">
        <v>0.40323824209714726</v>
      </c>
      <c r="I7" s="713">
        <v>0</v>
      </c>
      <c r="J7" s="710">
        <v>85</v>
      </c>
      <c r="K7" s="665">
        <v>84</v>
      </c>
      <c r="L7" s="665">
        <v>523</v>
      </c>
      <c r="M7" s="666"/>
      <c r="N7" s="707">
        <v>0.12283236994219653</v>
      </c>
      <c r="O7" s="678">
        <v>0.12138728323699421</v>
      </c>
      <c r="P7" s="678">
        <v>0.7557803468208093</v>
      </c>
      <c r="Q7" s="701">
        <v>0</v>
      </c>
    </row>
    <row r="8" spans="1:17" ht="14.4" customHeight="1" x14ac:dyDescent="0.3">
      <c r="A8" s="704" t="s">
        <v>2940</v>
      </c>
      <c r="B8" s="710">
        <v>388</v>
      </c>
      <c r="C8" s="665">
        <v>325</v>
      </c>
      <c r="D8" s="665">
        <v>371</v>
      </c>
      <c r="E8" s="666"/>
      <c r="F8" s="707">
        <v>0.35793357933579334</v>
      </c>
      <c r="G8" s="678">
        <v>0.29981549815498154</v>
      </c>
      <c r="H8" s="678">
        <v>0.34225092250922512</v>
      </c>
      <c r="I8" s="713">
        <v>0</v>
      </c>
      <c r="J8" s="710">
        <v>62</v>
      </c>
      <c r="K8" s="665">
        <v>134</v>
      </c>
      <c r="L8" s="665">
        <v>371</v>
      </c>
      <c r="M8" s="666"/>
      <c r="N8" s="707">
        <v>0.10934744268077601</v>
      </c>
      <c r="O8" s="678">
        <v>0.23633156966490299</v>
      </c>
      <c r="P8" s="678">
        <v>0.65432098765432101</v>
      </c>
      <c r="Q8" s="701">
        <v>0</v>
      </c>
    </row>
    <row r="9" spans="1:17" ht="14.4" customHeight="1" x14ac:dyDescent="0.3">
      <c r="A9" s="704" t="s">
        <v>2941</v>
      </c>
      <c r="B9" s="710">
        <v>51</v>
      </c>
      <c r="C9" s="665">
        <v>5</v>
      </c>
      <c r="D9" s="665"/>
      <c r="E9" s="666"/>
      <c r="F9" s="707">
        <v>0.9107142857142857</v>
      </c>
      <c r="G9" s="678">
        <v>8.9285714285714288E-2</v>
      </c>
      <c r="H9" s="678">
        <v>0</v>
      </c>
      <c r="I9" s="713">
        <v>0</v>
      </c>
      <c r="J9" s="710">
        <v>18</v>
      </c>
      <c r="K9" s="665">
        <v>1</v>
      </c>
      <c r="L9" s="665"/>
      <c r="M9" s="666"/>
      <c r="N9" s="707">
        <v>0.94736842105263153</v>
      </c>
      <c r="O9" s="678">
        <v>5.2631578947368418E-2</v>
      </c>
      <c r="P9" s="678">
        <v>0</v>
      </c>
      <c r="Q9" s="701">
        <v>0</v>
      </c>
    </row>
    <row r="10" spans="1:17" ht="14.4" customHeight="1" x14ac:dyDescent="0.3">
      <c r="A10" s="704" t="s">
        <v>2942</v>
      </c>
      <c r="B10" s="710">
        <v>1389</v>
      </c>
      <c r="C10" s="665">
        <v>568</v>
      </c>
      <c r="D10" s="665">
        <v>373</v>
      </c>
      <c r="E10" s="666"/>
      <c r="F10" s="707">
        <v>0.59613733905579402</v>
      </c>
      <c r="G10" s="678">
        <v>0.24377682403433476</v>
      </c>
      <c r="H10" s="678">
        <v>0.16008583690987124</v>
      </c>
      <c r="I10" s="713">
        <v>0</v>
      </c>
      <c r="J10" s="710">
        <v>145</v>
      </c>
      <c r="K10" s="665">
        <v>229</v>
      </c>
      <c r="L10" s="665">
        <v>373</v>
      </c>
      <c r="M10" s="666"/>
      <c r="N10" s="707">
        <v>0.19410977242302543</v>
      </c>
      <c r="O10" s="678">
        <v>0.30655957161981257</v>
      </c>
      <c r="P10" s="678">
        <v>0.49933065595716197</v>
      </c>
      <c r="Q10" s="701">
        <v>0</v>
      </c>
    </row>
    <row r="11" spans="1:17" ht="14.4" customHeight="1" thickBot="1" x14ac:dyDescent="0.35">
      <c r="A11" s="705" t="s">
        <v>2943</v>
      </c>
      <c r="B11" s="711">
        <v>701</v>
      </c>
      <c r="C11" s="671"/>
      <c r="D11" s="671"/>
      <c r="E11" s="672"/>
      <c r="F11" s="708">
        <v>1</v>
      </c>
      <c r="G11" s="679">
        <v>0</v>
      </c>
      <c r="H11" s="679">
        <v>0</v>
      </c>
      <c r="I11" s="714">
        <v>0</v>
      </c>
      <c r="J11" s="711">
        <v>126</v>
      </c>
      <c r="K11" s="671"/>
      <c r="L11" s="671"/>
      <c r="M11" s="672"/>
      <c r="N11" s="708">
        <v>1</v>
      </c>
      <c r="O11" s="679">
        <v>0</v>
      </c>
      <c r="P11" s="679">
        <v>0</v>
      </c>
      <c r="Q11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6</v>
      </c>
      <c r="B5" s="646" t="s">
        <v>564</v>
      </c>
      <c r="C5" s="649">
        <v>671754.89000000013</v>
      </c>
      <c r="D5" s="649">
        <v>581</v>
      </c>
      <c r="E5" s="649">
        <v>612972.74000000011</v>
      </c>
      <c r="F5" s="715">
        <v>0.91249464518226286</v>
      </c>
      <c r="G5" s="649">
        <v>477</v>
      </c>
      <c r="H5" s="715">
        <v>0.82099827882960408</v>
      </c>
      <c r="I5" s="649">
        <v>58782.150000000009</v>
      </c>
      <c r="J5" s="715">
        <v>8.7505354817737163E-2</v>
      </c>
      <c r="K5" s="649">
        <v>104</v>
      </c>
      <c r="L5" s="715">
        <v>0.17900172117039587</v>
      </c>
      <c r="M5" s="649" t="s">
        <v>74</v>
      </c>
      <c r="N5" s="277"/>
    </row>
    <row r="6" spans="1:14" ht="14.4" customHeight="1" x14ac:dyDescent="0.3">
      <c r="A6" s="645">
        <v>6</v>
      </c>
      <c r="B6" s="646" t="s">
        <v>2944</v>
      </c>
      <c r="C6" s="649">
        <v>35374.720000000016</v>
      </c>
      <c r="D6" s="649">
        <v>116</v>
      </c>
      <c r="E6" s="649">
        <v>15865.230000000003</v>
      </c>
      <c r="F6" s="715">
        <v>0.44849061702820536</v>
      </c>
      <c r="G6" s="649">
        <v>55</v>
      </c>
      <c r="H6" s="715">
        <v>0.47413793103448276</v>
      </c>
      <c r="I6" s="649">
        <v>19509.490000000009</v>
      </c>
      <c r="J6" s="715">
        <v>0.55150938297179453</v>
      </c>
      <c r="K6" s="649">
        <v>61</v>
      </c>
      <c r="L6" s="715">
        <v>0.52586206896551724</v>
      </c>
      <c r="M6" s="649" t="s">
        <v>1</v>
      </c>
      <c r="N6" s="277"/>
    </row>
    <row r="7" spans="1:14" ht="14.4" customHeight="1" x14ac:dyDescent="0.3">
      <c r="A7" s="645">
        <v>6</v>
      </c>
      <c r="B7" s="646" t="s">
        <v>2945</v>
      </c>
      <c r="C7" s="649">
        <v>636380.17000000016</v>
      </c>
      <c r="D7" s="649">
        <v>465</v>
      </c>
      <c r="E7" s="649">
        <v>597107.51000000013</v>
      </c>
      <c r="F7" s="715">
        <v>0.93828742338090132</v>
      </c>
      <c r="G7" s="649">
        <v>422</v>
      </c>
      <c r="H7" s="715">
        <v>0.90752688172043006</v>
      </c>
      <c r="I7" s="649">
        <v>39272.660000000003</v>
      </c>
      <c r="J7" s="715">
        <v>6.1712576619098604E-2</v>
      </c>
      <c r="K7" s="649">
        <v>43</v>
      </c>
      <c r="L7" s="715">
        <v>9.2473118279569888E-2</v>
      </c>
      <c r="M7" s="649" t="s">
        <v>1</v>
      </c>
      <c r="N7" s="277"/>
    </row>
    <row r="8" spans="1:14" ht="14.4" customHeight="1" x14ac:dyDescent="0.3">
      <c r="A8" s="645" t="s">
        <v>2946</v>
      </c>
      <c r="B8" s="646" t="s">
        <v>3</v>
      </c>
      <c r="C8" s="649">
        <v>671754.89000000013</v>
      </c>
      <c r="D8" s="649">
        <v>581</v>
      </c>
      <c r="E8" s="649">
        <v>612972.74000000011</v>
      </c>
      <c r="F8" s="715">
        <v>0.91249464518226286</v>
      </c>
      <c r="G8" s="649">
        <v>477</v>
      </c>
      <c r="H8" s="715">
        <v>0.82099827882960408</v>
      </c>
      <c r="I8" s="649">
        <v>58782.150000000009</v>
      </c>
      <c r="J8" s="715">
        <v>8.7505354817737163E-2</v>
      </c>
      <c r="K8" s="649">
        <v>104</v>
      </c>
      <c r="L8" s="715">
        <v>0.17900172117039587</v>
      </c>
      <c r="M8" s="649" t="s">
        <v>568</v>
      </c>
      <c r="N8" s="277"/>
    </row>
    <row r="10" spans="1:14" ht="14.4" customHeight="1" x14ac:dyDescent="0.3">
      <c r="A10" s="645">
        <v>6</v>
      </c>
      <c r="B10" s="646" t="s">
        <v>564</v>
      </c>
      <c r="C10" s="649" t="s">
        <v>565</v>
      </c>
      <c r="D10" s="649" t="s">
        <v>565</v>
      </c>
      <c r="E10" s="649" t="s">
        <v>565</v>
      </c>
      <c r="F10" s="715" t="s">
        <v>565</v>
      </c>
      <c r="G10" s="649" t="s">
        <v>565</v>
      </c>
      <c r="H10" s="715" t="s">
        <v>565</v>
      </c>
      <c r="I10" s="649" t="s">
        <v>565</v>
      </c>
      <c r="J10" s="715" t="s">
        <v>565</v>
      </c>
      <c r="K10" s="649" t="s">
        <v>565</v>
      </c>
      <c r="L10" s="715" t="s">
        <v>565</v>
      </c>
      <c r="M10" s="649" t="s">
        <v>74</v>
      </c>
      <c r="N10" s="277"/>
    </row>
    <row r="11" spans="1:14" ht="14.4" customHeight="1" x14ac:dyDescent="0.3">
      <c r="A11" s="645" t="s">
        <v>2947</v>
      </c>
      <c r="B11" s="646" t="s">
        <v>2944</v>
      </c>
      <c r="C11" s="649">
        <v>3797.0600000000004</v>
      </c>
      <c r="D11" s="649">
        <v>5</v>
      </c>
      <c r="E11" s="649">
        <v>3649.7500000000005</v>
      </c>
      <c r="F11" s="715">
        <v>0.96120419482441677</v>
      </c>
      <c r="G11" s="649">
        <v>4</v>
      </c>
      <c r="H11" s="715">
        <v>0.8</v>
      </c>
      <c r="I11" s="649">
        <v>147.31</v>
      </c>
      <c r="J11" s="715">
        <v>3.879580517558321E-2</v>
      </c>
      <c r="K11" s="649">
        <v>1</v>
      </c>
      <c r="L11" s="715">
        <v>0.2</v>
      </c>
      <c r="M11" s="649" t="s">
        <v>1</v>
      </c>
      <c r="N11" s="277"/>
    </row>
    <row r="12" spans="1:14" ht="14.4" customHeight="1" x14ac:dyDescent="0.3">
      <c r="A12" s="645" t="s">
        <v>2947</v>
      </c>
      <c r="B12" s="646" t="s">
        <v>2945</v>
      </c>
      <c r="C12" s="649">
        <v>6686.66</v>
      </c>
      <c r="D12" s="649">
        <v>5</v>
      </c>
      <c r="E12" s="649">
        <v>6686.66</v>
      </c>
      <c r="F12" s="715">
        <v>1</v>
      </c>
      <c r="G12" s="649">
        <v>5</v>
      </c>
      <c r="H12" s="715">
        <v>1</v>
      </c>
      <c r="I12" s="649" t="s">
        <v>565</v>
      </c>
      <c r="J12" s="715">
        <v>0</v>
      </c>
      <c r="K12" s="649" t="s">
        <v>565</v>
      </c>
      <c r="L12" s="715">
        <v>0</v>
      </c>
      <c r="M12" s="649" t="s">
        <v>1</v>
      </c>
      <c r="N12" s="277"/>
    </row>
    <row r="13" spans="1:14" ht="14.4" customHeight="1" x14ac:dyDescent="0.3">
      <c r="A13" s="645" t="s">
        <v>2947</v>
      </c>
      <c r="B13" s="646" t="s">
        <v>2948</v>
      </c>
      <c r="C13" s="649">
        <v>10483.720000000001</v>
      </c>
      <c r="D13" s="649">
        <v>10</v>
      </c>
      <c r="E13" s="649">
        <v>10336.41</v>
      </c>
      <c r="F13" s="715">
        <v>0.98594868996882779</v>
      </c>
      <c r="G13" s="649">
        <v>9</v>
      </c>
      <c r="H13" s="715">
        <v>0.9</v>
      </c>
      <c r="I13" s="649">
        <v>147.31</v>
      </c>
      <c r="J13" s="715">
        <v>1.405131003117214E-2</v>
      </c>
      <c r="K13" s="649">
        <v>1</v>
      </c>
      <c r="L13" s="715">
        <v>0.1</v>
      </c>
      <c r="M13" s="649" t="s">
        <v>572</v>
      </c>
      <c r="N13" s="277"/>
    </row>
    <row r="14" spans="1:14" ht="14.4" customHeight="1" x14ac:dyDescent="0.3">
      <c r="A14" s="645" t="s">
        <v>565</v>
      </c>
      <c r="B14" s="646" t="s">
        <v>565</v>
      </c>
      <c r="C14" s="649" t="s">
        <v>565</v>
      </c>
      <c r="D14" s="649" t="s">
        <v>565</v>
      </c>
      <c r="E14" s="649" t="s">
        <v>565</v>
      </c>
      <c r="F14" s="715" t="s">
        <v>565</v>
      </c>
      <c r="G14" s="649" t="s">
        <v>565</v>
      </c>
      <c r="H14" s="715" t="s">
        <v>565</v>
      </c>
      <c r="I14" s="649" t="s">
        <v>565</v>
      </c>
      <c r="J14" s="715" t="s">
        <v>565</v>
      </c>
      <c r="K14" s="649" t="s">
        <v>565</v>
      </c>
      <c r="L14" s="715" t="s">
        <v>565</v>
      </c>
      <c r="M14" s="649" t="s">
        <v>573</v>
      </c>
      <c r="N14" s="277"/>
    </row>
    <row r="15" spans="1:14" ht="14.4" customHeight="1" x14ac:dyDescent="0.3">
      <c r="A15" s="645" t="s">
        <v>2949</v>
      </c>
      <c r="B15" s="646" t="s">
        <v>2944</v>
      </c>
      <c r="C15" s="649">
        <v>31577.660000000014</v>
      </c>
      <c r="D15" s="649">
        <v>111</v>
      </c>
      <c r="E15" s="649">
        <v>12215.480000000003</v>
      </c>
      <c r="F15" s="715">
        <v>0.38683930348227191</v>
      </c>
      <c r="G15" s="649">
        <v>51</v>
      </c>
      <c r="H15" s="715">
        <v>0.45945945945945948</v>
      </c>
      <c r="I15" s="649">
        <v>19362.180000000011</v>
      </c>
      <c r="J15" s="715">
        <v>0.61316069651772809</v>
      </c>
      <c r="K15" s="649">
        <v>60</v>
      </c>
      <c r="L15" s="715">
        <v>0.54054054054054057</v>
      </c>
      <c r="M15" s="649" t="s">
        <v>1</v>
      </c>
      <c r="N15" s="277"/>
    </row>
    <row r="16" spans="1:14" ht="14.4" customHeight="1" x14ac:dyDescent="0.3">
      <c r="A16" s="645" t="s">
        <v>2949</v>
      </c>
      <c r="B16" s="646" t="s">
        <v>2945</v>
      </c>
      <c r="C16" s="649">
        <v>629693.51000000013</v>
      </c>
      <c r="D16" s="649">
        <v>460</v>
      </c>
      <c r="E16" s="649">
        <v>590420.85000000009</v>
      </c>
      <c r="F16" s="715">
        <v>0.93763210295751653</v>
      </c>
      <c r="G16" s="649">
        <v>417</v>
      </c>
      <c r="H16" s="715">
        <v>0.90652173913043477</v>
      </c>
      <c r="I16" s="649">
        <v>39272.660000000003</v>
      </c>
      <c r="J16" s="715">
        <v>6.2367897042483404E-2</v>
      </c>
      <c r="K16" s="649">
        <v>43</v>
      </c>
      <c r="L16" s="715">
        <v>9.3478260869565219E-2</v>
      </c>
      <c r="M16" s="649" t="s">
        <v>1</v>
      </c>
      <c r="N16" s="277"/>
    </row>
    <row r="17" spans="1:14" ht="14.4" customHeight="1" x14ac:dyDescent="0.3">
      <c r="A17" s="645" t="s">
        <v>2949</v>
      </c>
      <c r="B17" s="646" t="s">
        <v>2950</v>
      </c>
      <c r="C17" s="649">
        <v>661271.17000000016</v>
      </c>
      <c r="D17" s="649">
        <v>571</v>
      </c>
      <c r="E17" s="649">
        <v>602636.33000000007</v>
      </c>
      <c r="F17" s="715">
        <v>0.91133011287941057</v>
      </c>
      <c r="G17" s="649">
        <v>468</v>
      </c>
      <c r="H17" s="715">
        <v>0.81961471103327499</v>
      </c>
      <c r="I17" s="649">
        <v>58634.840000000011</v>
      </c>
      <c r="J17" s="715">
        <v>8.8669887120589264E-2</v>
      </c>
      <c r="K17" s="649">
        <v>103</v>
      </c>
      <c r="L17" s="715">
        <v>0.18038528896672504</v>
      </c>
      <c r="M17" s="649" t="s">
        <v>572</v>
      </c>
      <c r="N17" s="277"/>
    </row>
    <row r="18" spans="1:14" ht="14.4" customHeight="1" x14ac:dyDescent="0.3">
      <c r="A18" s="645" t="s">
        <v>565</v>
      </c>
      <c r="B18" s="646" t="s">
        <v>565</v>
      </c>
      <c r="C18" s="649" t="s">
        <v>565</v>
      </c>
      <c r="D18" s="649" t="s">
        <v>565</v>
      </c>
      <c r="E18" s="649" t="s">
        <v>565</v>
      </c>
      <c r="F18" s="715" t="s">
        <v>565</v>
      </c>
      <c r="G18" s="649" t="s">
        <v>565</v>
      </c>
      <c r="H18" s="715" t="s">
        <v>565</v>
      </c>
      <c r="I18" s="649" t="s">
        <v>565</v>
      </c>
      <c r="J18" s="715" t="s">
        <v>565</v>
      </c>
      <c r="K18" s="649" t="s">
        <v>565</v>
      </c>
      <c r="L18" s="715" t="s">
        <v>565</v>
      </c>
      <c r="M18" s="649" t="s">
        <v>573</v>
      </c>
      <c r="N18" s="277"/>
    </row>
    <row r="19" spans="1:14" ht="14.4" customHeight="1" x14ac:dyDescent="0.3">
      <c r="A19" s="645" t="s">
        <v>2946</v>
      </c>
      <c r="B19" s="646" t="s">
        <v>567</v>
      </c>
      <c r="C19" s="649">
        <v>671754.89000000013</v>
      </c>
      <c r="D19" s="649">
        <v>581</v>
      </c>
      <c r="E19" s="649">
        <v>612972.74000000011</v>
      </c>
      <c r="F19" s="715">
        <v>0.91249464518226286</v>
      </c>
      <c r="G19" s="649">
        <v>477</v>
      </c>
      <c r="H19" s="715">
        <v>0.82099827882960408</v>
      </c>
      <c r="I19" s="649">
        <v>58782.150000000016</v>
      </c>
      <c r="J19" s="715">
        <v>8.7505354817737177E-2</v>
      </c>
      <c r="K19" s="649">
        <v>104</v>
      </c>
      <c r="L19" s="715">
        <v>0.17900172117039587</v>
      </c>
      <c r="M19" s="649" t="s">
        <v>568</v>
      </c>
      <c r="N19" s="277"/>
    </row>
    <row r="20" spans="1:14" ht="14.4" customHeight="1" x14ac:dyDescent="0.3">
      <c r="A20" s="716" t="s">
        <v>2951</v>
      </c>
    </row>
    <row r="21" spans="1:14" ht="14.4" customHeight="1" x14ac:dyDescent="0.3">
      <c r="A21" s="717" t="s">
        <v>2952</v>
      </c>
    </row>
    <row r="22" spans="1:14" ht="14.4" customHeight="1" x14ac:dyDescent="0.3">
      <c r="A22" s="716" t="s">
        <v>2953</v>
      </c>
    </row>
  </sheetData>
  <autoFilter ref="A4:M4"/>
  <mergeCells count="4">
    <mergeCell ref="E3:H3"/>
    <mergeCell ref="C3:D3"/>
    <mergeCell ref="I3:L3"/>
    <mergeCell ref="A1:L1"/>
  </mergeCells>
  <conditionalFormatting sqref="F4 F9 F20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19">
    <cfRule type="expression" dxfId="46" priority="4">
      <formula>AND(LEFT(M10,6)&lt;&gt;"mezera",M10&lt;&gt;"")</formula>
    </cfRule>
  </conditionalFormatting>
  <conditionalFormatting sqref="A10:A19">
    <cfRule type="expression" dxfId="45" priority="2">
      <formula>AND(M10&lt;&gt;"",M10&lt;&gt;"mezeraKL")</formula>
    </cfRule>
  </conditionalFormatting>
  <conditionalFormatting sqref="F10:F19">
    <cfRule type="cellIs" dxfId="44" priority="1" operator="lessThan">
      <formula>0.6</formula>
    </cfRule>
  </conditionalFormatting>
  <conditionalFormatting sqref="B10:L19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19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2954</v>
      </c>
      <c r="B5" s="709">
        <v>18674.850000000002</v>
      </c>
      <c r="C5" s="656">
        <v>1</v>
      </c>
      <c r="D5" s="722">
        <v>10</v>
      </c>
      <c r="E5" s="725" t="s">
        <v>2954</v>
      </c>
      <c r="F5" s="709">
        <v>16695.910000000003</v>
      </c>
      <c r="G5" s="677">
        <v>0.89403181283919286</v>
      </c>
      <c r="H5" s="659">
        <v>9</v>
      </c>
      <c r="I5" s="700">
        <v>0.9</v>
      </c>
      <c r="J5" s="728">
        <v>1978.94</v>
      </c>
      <c r="K5" s="677">
        <v>0.10596818716080718</v>
      </c>
      <c r="L5" s="659">
        <v>1</v>
      </c>
      <c r="M5" s="700">
        <v>0.1</v>
      </c>
    </row>
    <row r="6" spans="1:13" ht="14.4" customHeight="1" x14ac:dyDescent="0.3">
      <c r="A6" s="719" t="s">
        <v>2955</v>
      </c>
      <c r="B6" s="710">
        <v>757.59999999999991</v>
      </c>
      <c r="C6" s="662">
        <v>1</v>
      </c>
      <c r="D6" s="723">
        <v>5</v>
      </c>
      <c r="E6" s="726" t="s">
        <v>2955</v>
      </c>
      <c r="F6" s="710">
        <v>757.59999999999991</v>
      </c>
      <c r="G6" s="678">
        <v>1</v>
      </c>
      <c r="H6" s="665">
        <v>5</v>
      </c>
      <c r="I6" s="701">
        <v>1</v>
      </c>
      <c r="J6" s="729"/>
      <c r="K6" s="678">
        <v>0</v>
      </c>
      <c r="L6" s="665"/>
      <c r="M6" s="701">
        <v>0</v>
      </c>
    </row>
    <row r="7" spans="1:13" ht="14.4" customHeight="1" x14ac:dyDescent="0.3">
      <c r="A7" s="719" t="s">
        <v>2956</v>
      </c>
      <c r="B7" s="710">
        <v>172520.97000000003</v>
      </c>
      <c r="C7" s="662">
        <v>1</v>
      </c>
      <c r="D7" s="723">
        <v>142</v>
      </c>
      <c r="E7" s="726" t="s">
        <v>2956</v>
      </c>
      <c r="F7" s="710">
        <v>163619.63000000003</v>
      </c>
      <c r="G7" s="678">
        <v>0.94840430122784491</v>
      </c>
      <c r="H7" s="665">
        <v>127</v>
      </c>
      <c r="I7" s="701">
        <v>0.89436619718309862</v>
      </c>
      <c r="J7" s="729">
        <v>8901.34</v>
      </c>
      <c r="K7" s="678">
        <v>5.1595698772155051E-2</v>
      </c>
      <c r="L7" s="665">
        <v>15</v>
      </c>
      <c r="M7" s="701">
        <v>0.10563380281690141</v>
      </c>
    </row>
    <row r="8" spans="1:13" ht="14.4" customHeight="1" x14ac:dyDescent="0.3">
      <c r="A8" s="719" t="s">
        <v>2957</v>
      </c>
      <c r="B8" s="710">
        <v>132753.87</v>
      </c>
      <c r="C8" s="662">
        <v>1</v>
      </c>
      <c r="D8" s="723">
        <v>147</v>
      </c>
      <c r="E8" s="726" t="s">
        <v>2957</v>
      </c>
      <c r="F8" s="710">
        <v>105204.68000000001</v>
      </c>
      <c r="G8" s="678">
        <v>0.79247919476848405</v>
      </c>
      <c r="H8" s="665">
        <v>90</v>
      </c>
      <c r="I8" s="701">
        <v>0.61224489795918369</v>
      </c>
      <c r="J8" s="729">
        <v>27549.190000000002</v>
      </c>
      <c r="K8" s="678">
        <v>0.20752080523151606</v>
      </c>
      <c r="L8" s="665">
        <v>57</v>
      </c>
      <c r="M8" s="701">
        <v>0.38775510204081631</v>
      </c>
    </row>
    <row r="9" spans="1:13" ht="14.4" customHeight="1" x14ac:dyDescent="0.3">
      <c r="A9" s="719" t="s">
        <v>2958</v>
      </c>
      <c r="B9" s="710">
        <v>30186.539999999997</v>
      </c>
      <c r="C9" s="662">
        <v>1</v>
      </c>
      <c r="D9" s="723">
        <v>26</v>
      </c>
      <c r="E9" s="726" t="s">
        <v>2958</v>
      </c>
      <c r="F9" s="710">
        <v>28054.17</v>
      </c>
      <c r="G9" s="678">
        <v>0.92936023803986811</v>
      </c>
      <c r="H9" s="665">
        <v>20</v>
      </c>
      <c r="I9" s="701">
        <v>0.76923076923076927</v>
      </c>
      <c r="J9" s="729">
        <v>2132.37</v>
      </c>
      <c r="K9" s="678">
        <v>7.06397619601319E-2</v>
      </c>
      <c r="L9" s="665">
        <v>6</v>
      </c>
      <c r="M9" s="701">
        <v>0.23076923076923078</v>
      </c>
    </row>
    <row r="10" spans="1:13" ht="14.4" customHeight="1" x14ac:dyDescent="0.3">
      <c r="A10" s="719" t="s">
        <v>2959</v>
      </c>
      <c r="B10" s="710">
        <v>1270.97</v>
      </c>
      <c r="C10" s="662">
        <v>1</v>
      </c>
      <c r="D10" s="723">
        <v>4</v>
      </c>
      <c r="E10" s="726" t="s">
        <v>2959</v>
      </c>
      <c r="F10" s="710">
        <v>1270.97</v>
      </c>
      <c r="G10" s="678">
        <v>1</v>
      </c>
      <c r="H10" s="665">
        <v>4</v>
      </c>
      <c r="I10" s="701">
        <v>1</v>
      </c>
      <c r="J10" s="729"/>
      <c r="K10" s="678">
        <v>0</v>
      </c>
      <c r="L10" s="665"/>
      <c r="M10" s="701">
        <v>0</v>
      </c>
    </row>
    <row r="11" spans="1:13" ht="14.4" customHeight="1" x14ac:dyDescent="0.3">
      <c r="A11" s="719" t="s">
        <v>2960</v>
      </c>
      <c r="B11" s="710">
        <v>46157.639999999992</v>
      </c>
      <c r="C11" s="662">
        <v>1</v>
      </c>
      <c r="D11" s="723">
        <v>38</v>
      </c>
      <c r="E11" s="726" t="s">
        <v>2960</v>
      </c>
      <c r="F11" s="710">
        <v>46088.499999999993</v>
      </c>
      <c r="G11" s="678">
        <v>0.99850208979488553</v>
      </c>
      <c r="H11" s="665">
        <v>35</v>
      </c>
      <c r="I11" s="701">
        <v>0.92105263157894735</v>
      </c>
      <c r="J11" s="729">
        <v>69.14</v>
      </c>
      <c r="K11" s="678">
        <v>1.4979102051144732E-3</v>
      </c>
      <c r="L11" s="665">
        <v>3</v>
      </c>
      <c r="M11" s="701">
        <v>7.8947368421052627E-2</v>
      </c>
    </row>
    <row r="12" spans="1:13" ht="14.4" customHeight="1" x14ac:dyDescent="0.3">
      <c r="A12" s="719" t="s">
        <v>2961</v>
      </c>
      <c r="B12" s="710">
        <v>5621.88</v>
      </c>
      <c r="C12" s="662">
        <v>1</v>
      </c>
      <c r="D12" s="723">
        <v>12</v>
      </c>
      <c r="E12" s="726" t="s">
        <v>2961</v>
      </c>
      <c r="F12" s="710">
        <v>4518.08</v>
      </c>
      <c r="G12" s="678">
        <v>0.80365998562758367</v>
      </c>
      <c r="H12" s="665">
        <v>10</v>
      </c>
      <c r="I12" s="701">
        <v>0.83333333333333337</v>
      </c>
      <c r="J12" s="729">
        <v>1103.8</v>
      </c>
      <c r="K12" s="678">
        <v>0.19634001437241633</v>
      </c>
      <c r="L12" s="665">
        <v>2</v>
      </c>
      <c r="M12" s="701">
        <v>0.16666666666666666</v>
      </c>
    </row>
    <row r="13" spans="1:13" ht="14.4" customHeight="1" x14ac:dyDescent="0.3">
      <c r="A13" s="719" t="s">
        <v>2962</v>
      </c>
      <c r="B13" s="710">
        <v>74834.410000000033</v>
      </c>
      <c r="C13" s="662">
        <v>1</v>
      </c>
      <c r="D13" s="723">
        <v>50</v>
      </c>
      <c r="E13" s="726" t="s">
        <v>2962</v>
      </c>
      <c r="F13" s="710">
        <v>71591.11000000003</v>
      </c>
      <c r="G13" s="678">
        <v>0.95666031174696242</v>
      </c>
      <c r="H13" s="665">
        <v>46</v>
      </c>
      <c r="I13" s="701">
        <v>0.92</v>
      </c>
      <c r="J13" s="729">
        <v>3243.3</v>
      </c>
      <c r="K13" s="678">
        <v>4.3339688253037592E-2</v>
      </c>
      <c r="L13" s="665">
        <v>4</v>
      </c>
      <c r="M13" s="701">
        <v>0.08</v>
      </c>
    </row>
    <row r="14" spans="1:13" ht="14.4" customHeight="1" x14ac:dyDescent="0.3">
      <c r="A14" s="719" t="s">
        <v>2963</v>
      </c>
      <c r="B14" s="710">
        <v>141322.35000000003</v>
      </c>
      <c r="C14" s="662">
        <v>1</v>
      </c>
      <c r="D14" s="723">
        <v>111</v>
      </c>
      <c r="E14" s="726" t="s">
        <v>2963</v>
      </c>
      <c r="F14" s="710">
        <v>136999.54000000004</v>
      </c>
      <c r="G14" s="678">
        <v>0.96941170310287084</v>
      </c>
      <c r="H14" s="665">
        <v>104</v>
      </c>
      <c r="I14" s="701">
        <v>0.93693693693693691</v>
      </c>
      <c r="J14" s="729">
        <v>4322.8099999999995</v>
      </c>
      <c r="K14" s="678">
        <v>3.0588296897129139E-2</v>
      </c>
      <c r="L14" s="665">
        <v>7</v>
      </c>
      <c r="M14" s="701">
        <v>6.3063063063063057E-2</v>
      </c>
    </row>
    <row r="15" spans="1:13" ht="14.4" customHeight="1" thickBot="1" x14ac:dyDescent="0.35">
      <c r="A15" s="720" t="s">
        <v>2964</v>
      </c>
      <c r="B15" s="711">
        <v>47653.81</v>
      </c>
      <c r="C15" s="668">
        <v>1</v>
      </c>
      <c r="D15" s="724">
        <v>36</v>
      </c>
      <c r="E15" s="727" t="s">
        <v>2964</v>
      </c>
      <c r="F15" s="711">
        <v>38172.549999999996</v>
      </c>
      <c r="G15" s="679">
        <v>0.80103878367752757</v>
      </c>
      <c r="H15" s="671">
        <v>27</v>
      </c>
      <c r="I15" s="702">
        <v>0.75</v>
      </c>
      <c r="J15" s="730">
        <v>9481.26</v>
      </c>
      <c r="K15" s="679">
        <v>0.19896121632247243</v>
      </c>
      <c r="L15" s="671">
        <v>9</v>
      </c>
      <c r="M15" s="702">
        <v>0.25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8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3247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671754.89000000025</v>
      </c>
      <c r="N3" s="70">
        <f>SUBTOTAL(9,N7:N1048576)</f>
        <v>698</v>
      </c>
      <c r="O3" s="70">
        <f>SUBTOTAL(9,O7:O1048576)</f>
        <v>581</v>
      </c>
      <c r="P3" s="70">
        <f>SUBTOTAL(9,P7:P1048576)</f>
        <v>612972.74000000011</v>
      </c>
      <c r="Q3" s="71">
        <f>IF(M3=0,0,P3/M3)</f>
        <v>0.91249464518226264</v>
      </c>
      <c r="R3" s="70">
        <f>SUBTOTAL(9,R7:R1048576)</f>
        <v>527</v>
      </c>
      <c r="S3" s="71">
        <f>IF(N3=0,0,R3/N3)</f>
        <v>0.75501432664756452</v>
      </c>
      <c r="T3" s="70">
        <f>SUBTOTAL(9,T7:T1048576)</f>
        <v>477</v>
      </c>
      <c r="U3" s="72">
        <f>IF(O3=0,0,T3/O3)</f>
        <v>0.82099827882960408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6</v>
      </c>
      <c r="B7" s="737" t="s">
        <v>564</v>
      </c>
      <c r="C7" s="737" t="s">
        <v>2947</v>
      </c>
      <c r="D7" s="738" t="s">
        <v>3245</v>
      </c>
      <c r="E7" s="739" t="s">
        <v>2956</v>
      </c>
      <c r="F7" s="737" t="s">
        <v>2945</v>
      </c>
      <c r="G7" s="737" t="s">
        <v>2965</v>
      </c>
      <c r="H7" s="737" t="s">
        <v>565</v>
      </c>
      <c r="I7" s="737" t="s">
        <v>2966</v>
      </c>
      <c r="J7" s="737" t="s">
        <v>2967</v>
      </c>
      <c r="K7" s="737" t="s">
        <v>2968</v>
      </c>
      <c r="L7" s="740">
        <v>864.39</v>
      </c>
      <c r="M7" s="740">
        <v>864.39</v>
      </c>
      <c r="N7" s="737">
        <v>1</v>
      </c>
      <c r="O7" s="741">
        <v>1</v>
      </c>
      <c r="P7" s="740">
        <v>864.39</v>
      </c>
      <c r="Q7" s="742">
        <v>1</v>
      </c>
      <c r="R7" s="737">
        <v>1</v>
      </c>
      <c r="S7" s="742">
        <v>1</v>
      </c>
      <c r="T7" s="741">
        <v>1</v>
      </c>
      <c r="U7" s="235">
        <v>1</v>
      </c>
    </row>
    <row r="8" spans="1:21" ht="14.4" customHeight="1" x14ac:dyDescent="0.3">
      <c r="A8" s="661">
        <v>6</v>
      </c>
      <c r="B8" s="662" t="s">
        <v>564</v>
      </c>
      <c r="C8" s="662" t="s">
        <v>2947</v>
      </c>
      <c r="D8" s="743" t="s">
        <v>3245</v>
      </c>
      <c r="E8" s="744" t="s">
        <v>2956</v>
      </c>
      <c r="F8" s="662" t="s">
        <v>2945</v>
      </c>
      <c r="G8" s="662" t="s">
        <v>2965</v>
      </c>
      <c r="H8" s="662" t="s">
        <v>565</v>
      </c>
      <c r="I8" s="662" t="s">
        <v>2969</v>
      </c>
      <c r="J8" s="662" t="s">
        <v>2970</v>
      </c>
      <c r="K8" s="662" t="s">
        <v>2971</v>
      </c>
      <c r="L8" s="663">
        <v>1978.94</v>
      </c>
      <c r="M8" s="663">
        <v>1978.94</v>
      </c>
      <c r="N8" s="662">
        <v>1</v>
      </c>
      <c r="O8" s="745">
        <v>1</v>
      </c>
      <c r="P8" s="663">
        <v>1978.94</v>
      </c>
      <c r="Q8" s="678">
        <v>1</v>
      </c>
      <c r="R8" s="662">
        <v>1</v>
      </c>
      <c r="S8" s="678">
        <v>1</v>
      </c>
      <c r="T8" s="745">
        <v>1</v>
      </c>
      <c r="U8" s="701">
        <v>1</v>
      </c>
    </row>
    <row r="9" spans="1:21" ht="14.4" customHeight="1" x14ac:dyDescent="0.3">
      <c r="A9" s="661">
        <v>6</v>
      </c>
      <c r="B9" s="662" t="s">
        <v>564</v>
      </c>
      <c r="C9" s="662" t="s">
        <v>2947</v>
      </c>
      <c r="D9" s="743" t="s">
        <v>3245</v>
      </c>
      <c r="E9" s="744" t="s">
        <v>2957</v>
      </c>
      <c r="F9" s="662" t="s">
        <v>2945</v>
      </c>
      <c r="G9" s="662" t="s">
        <v>2965</v>
      </c>
      <c r="H9" s="662" t="s">
        <v>565</v>
      </c>
      <c r="I9" s="662" t="s">
        <v>2966</v>
      </c>
      <c r="J9" s="662" t="s">
        <v>2967</v>
      </c>
      <c r="K9" s="662" t="s">
        <v>2968</v>
      </c>
      <c r="L9" s="663">
        <v>864.39</v>
      </c>
      <c r="M9" s="663">
        <v>864.39</v>
      </c>
      <c r="N9" s="662">
        <v>1</v>
      </c>
      <c r="O9" s="745">
        <v>1</v>
      </c>
      <c r="P9" s="663">
        <v>864.39</v>
      </c>
      <c r="Q9" s="678">
        <v>1</v>
      </c>
      <c r="R9" s="662">
        <v>1</v>
      </c>
      <c r="S9" s="678">
        <v>1</v>
      </c>
      <c r="T9" s="745">
        <v>1</v>
      </c>
      <c r="U9" s="701">
        <v>1</v>
      </c>
    </row>
    <row r="10" spans="1:21" ht="14.4" customHeight="1" x14ac:dyDescent="0.3">
      <c r="A10" s="661">
        <v>6</v>
      </c>
      <c r="B10" s="662" t="s">
        <v>564</v>
      </c>
      <c r="C10" s="662" t="s">
        <v>2947</v>
      </c>
      <c r="D10" s="743" t="s">
        <v>3245</v>
      </c>
      <c r="E10" s="744" t="s">
        <v>2958</v>
      </c>
      <c r="F10" s="662" t="s">
        <v>2944</v>
      </c>
      <c r="G10" s="662" t="s">
        <v>2972</v>
      </c>
      <c r="H10" s="662" t="s">
        <v>565</v>
      </c>
      <c r="I10" s="662" t="s">
        <v>2973</v>
      </c>
      <c r="J10" s="662" t="s">
        <v>1158</v>
      </c>
      <c r="K10" s="662" t="s">
        <v>1159</v>
      </c>
      <c r="L10" s="663">
        <v>147.31</v>
      </c>
      <c r="M10" s="663">
        <v>147.31</v>
      </c>
      <c r="N10" s="662">
        <v>1</v>
      </c>
      <c r="O10" s="745">
        <v>1</v>
      </c>
      <c r="P10" s="663"/>
      <c r="Q10" s="678">
        <v>0</v>
      </c>
      <c r="R10" s="662"/>
      <c r="S10" s="678">
        <v>0</v>
      </c>
      <c r="T10" s="745"/>
      <c r="U10" s="701">
        <v>0</v>
      </c>
    </row>
    <row r="11" spans="1:21" ht="14.4" customHeight="1" x14ac:dyDescent="0.3">
      <c r="A11" s="661">
        <v>6</v>
      </c>
      <c r="B11" s="662" t="s">
        <v>564</v>
      </c>
      <c r="C11" s="662" t="s">
        <v>2947</v>
      </c>
      <c r="D11" s="743" t="s">
        <v>3245</v>
      </c>
      <c r="E11" s="744" t="s">
        <v>2962</v>
      </c>
      <c r="F11" s="662" t="s">
        <v>2945</v>
      </c>
      <c r="G11" s="662" t="s">
        <v>2965</v>
      </c>
      <c r="H11" s="662" t="s">
        <v>565</v>
      </c>
      <c r="I11" s="662" t="s">
        <v>2969</v>
      </c>
      <c r="J11" s="662" t="s">
        <v>2970</v>
      </c>
      <c r="K11" s="662" t="s">
        <v>2971</v>
      </c>
      <c r="L11" s="663">
        <v>1978.94</v>
      </c>
      <c r="M11" s="663">
        <v>1978.94</v>
      </c>
      <c r="N11" s="662">
        <v>1</v>
      </c>
      <c r="O11" s="745">
        <v>1</v>
      </c>
      <c r="P11" s="663">
        <v>1978.94</v>
      </c>
      <c r="Q11" s="678">
        <v>1</v>
      </c>
      <c r="R11" s="662">
        <v>1</v>
      </c>
      <c r="S11" s="678">
        <v>1</v>
      </c>
      <c r="T11" s="745">
        <v>1</v>
      </c>
      <c r="U11" s="701">
        <v>1</v>
      </c>
    </row>
    <row r="12" spans="1:21" ht="14.4" customHeight="1" x14ac:dyDescent="0.3">
      <c r="A12" s="661">
        <v>6</v>
      </c>
      <c r="B12" s="662" t="s">
        <v>564</v>
      </c>
      <c r="C12" s="662" t="s">
        <v>2947</v>
      </c>
      <c r="D12" s="743" t="s">
        <v>3245</v>
      </c>
      <c r="E12" s="744" t="s">
        <v>2963</v>
      </c>
      <c r="F12" s="662" t="s">
        <v>2944</v>
      </c>
      <c r="G12" s="662" t="s">
        <v>2974</v>
      </c>
      <c r="H12" s="662" t="s">
        <v>1017</v>
      </c>
      <c r="I12" s="662" t="s">
        <v>1195</v>
      </c>
      <c r="J12" s="662" t="s">
        <v>2782</v>
      </c>
      <c r="K12" s="662" t="s">
        <v>2783</v>
      </c>
      <c r="L12" s="663">
        <v>154.36000000000001</v>
      </c>
      <c r="M12" s="663">
        <v>154.36000000000001</v>
      </c>
      <c r="N12" s="662">
        <v>1</v>
      </c>
      <c r="O12" s="745">
        <v>1</v>
      </c>
      <c r="P12" s="663">
        <v>154.36000000000001</v>
      </c>
      <c r="Q12" s="678">
        <v>1</v>
      </c>
      <c r="R12" s="662">
        <v>1</v>
      </c>
      <c r="S12" s="678">
        <v>1</v>
      </c>
      <c r="T12" s="745">
        <v>1</v>
      </c>
      <c r="U12" s="701">
        <v>1</v>
      </c>
    </row>
    <row r="13" spans="1:21" ht="14.4" customHeight="1" x14ac:dyDescent="0.3">
      <c r="A13" s="661">
        <v>6</v>
      </c>
      <c r="B13" s="662" t="s">
        <v>564</v>
      </c>
      <c r="C13" s="662" t="s">
        <v>2947</v>
      </c>
      <c r="D13" s="743" t="s">
        <v>3245</v>
      </c>
      <c r="E13" s="744" t="s">
        <v>2963</v>
      </c>
      <c r="F13" s="662" t="s">
        <v>2944</v>
      </c>
      <c r="G13" s="662" t="s">
        <v>2975</v>
      </c>
      <c r="H13" s="662" t="s">
        <v>565</v>
      </c>
      <c r="I13" s="662" t="s">
        <v>1150</v>
      </c>
      <c r="J13" s="662" t="s">
        <v>1151</v>
      </c>
      <c r="K13" s="662" t="s">
        <v>2867</v>
      </c>
      <c r="L13" s="663">
        <v>78.33</v>
      </c>
      <c r="M13" s="663">
        <v>234.99</v>
      </c>
      <c r="N13" s="662">
        <v>3</v>
      </c>
      <c r="O13" s="745">
        <v>1</v>
      </c>
      <c r="P13" s="663">
        <v>234.99</v>
      </c>
      <c r="Q13" s="678">
        <v>1</v>
      </c>
      <c r="R13" s="662">
        <v>3</v>
      </c>
      <c r="S13" s="678">
        <v>1</v>
      </c>
      <c r="T13" s="745">
        <v>1</v>
      </c>
      <c r="U13" s="701">
        <v>1</v>
      </c>
    </row>
    <row r="14" spans="1:21" ht="14.4" customHeight="1" x14ac:dyDescent="0.3">
      <c r="A14" s="661">
        <v>6</v>
      </c>
      <c r="B14" s="662" t="s">
        <v>564</v>
      </c>
      <c r="C14" s="662" t="s">
        <v>2947</v>
      </c>
      <c r="D14" s="743" t="s">
        <v>3245</v>
      </c>
      <c r="E14" s="744" t="s">
        <v>2963</v>
      </c>
      <c r="F14" s="662" t="s">
        <v>2944</v>
      </c>
      <c r="G14" s="662" t="s">
        <v>2972</v>
      </c>
      <c r="H14" s="662" t="s">
        <v>565</v>
      </c>
      <c r="I14" s="662" t="s">
        <v>2976</v>
      </c>
      <c r="J14" s="662" t="s">
        <v>1158</v>
      </c>
      <c r="K14" s="662" t="s">
        <v>2977</v>
      </c>
      <c r="L14" s="663">
        <v>0</v>
      </c>
      <c r="M14" s="663">
        <v>0</v>
      </c>
      <c r="N14" s="662">
        <v>1</v>
      </c>
      <c r="O14" s="745">
        <v>0.5</v>
      </c>
      <c r="P14" s="663">
        <v>0</v>
      </c>
      <c r="Q14" s="678"/>
      <c r="R14" s="662">
        <v>1</v>
      </c>
      <c r="S14" s="678">
        <v>1</v>
      </c>
      <c r="T14" s="745">
        <v>0.5</v>
      </c>
      <c r="U14" s="701">
        <v>1</v>
      </c>
    </row>
    <row r="15" spans="1:21" ht="14.4" customHeight="1" x14ac:dyDescent="0.3">
      <c r="A15" s="661">
        <v>6</v>
      </c>
      <c r="B15" s="662" t="s">
        <v>564</v>
      </c>
      <c r="C15" s="662" t="s">
        <v>2947</v>
      </c>
      <c r="D15" s="743" t="s">
        <v>3245</v>
      </c>
      <c r="E15" s="744" t="s">
        <v>2963</v>
      </c>
      <c r="F15" s="662" t="s">
        <v>2944</v>
      </c>
      <c r="G15" s="662" t="s">
        <v>2978</v>
      </c>
      <c r="H15" s="662" t="s">
        <v>1017</v>
      </c>
      <c r="I15" s="662" t="s">
        <v>2979</v>
      </c>
      <c r="J15" s="662" t="s">
        <v>2980</v>
      </c>
      <c r="K15" s="662" t="s">
        <v>1742</v>
      </c>
      <c r="L15" s="663">
        <v>815.1</v>
      </c>
      <c r="M15" s="663">
        <v>2445.3000000000002</v>
      </c>
      <c r="N15" s="662">
        <v>3</v>
      </c>
      <c r="O15" s="745">
        <v>0.5</v>
      </c>
      <c r="P15" s="663">
        <v>2445.3000000000002</v>
      </c>
      <c r="Q15" s="678">
        <v>1</v>
      </c>
      <c r="R15" s="662">
        <v>3</v>
      </c>
      <c r="S15" s="678">
        <v>1</v>
      </c>
      <c r="T15" s="745">
        <v>0.5</v>
      </c>
      <c r="U15" s="701">
        <v>1</v>
      </c>
    </row>
    <row r="16" spans="1:21" ht="14.4" customHeight="1" x14ac:dyDescent="0.3">
      <c r="A16" s="661">
        <v>6</v>
      </c>
      <c r="B16" s="662" t="s">
        <v>564</v>
      </c>
      <c r="C16" s="662" t="s">
        <v>2947</v>
      </c>
      <c r="D16" s="743" t="s">
        <v>3245</v>
      </c>
      <c r="E16" s="744" t="s">
        <v>2964</v>
      </c>
      <c r="F16" s="662" t="s">
        <v>2944</v>
      </c>
      <c r="G16" s="662" t="s">
        <v>2978</v>
      </c>
      <c r="H16" s="662" t="s">
        <v>1017</v>
      </c>
      <c r="I16" s="662" t="s">
        <v>2979</v>
      </c>
      <c r="J16" s="662" t="s">
        <v>2980</v>
      </c>
      <c r="K16" s="662" t="s">
        <v>1742</v>
      </c>
      <c r="L16" s="663">
        <v>815.1</v>
      </c>
      <c r="M16" s="663">
        <v>815.1</v>
      </c>
      <c r="N16" s="662">
        <v>1</v>
      </c>
      <c r="O16" s="745">
        <v>1</v>
      </c>
      <c r="P16" s="663">
        <v>815.1</v>
      </c>
      <c r="Q16" s="678">
        <v>1</v>
      </c>
      <c r="R16" s="662">
        <v>1</v>
      </c>
      <c r="S16" s="678">
        <v>1</v>
      </c>
      <c r="T16" s="745">
        <v>1</v>
      </c>
      <c r="U16" s="701">
        <v>1</v>
      </c>
    </row>
    <row r="17" spans="1:21" ht="14.4" customHeight="1" x14ac:dyDescent="0.3">
      <c r="A17" s="661">
        <v>6</v>
      </c>
      <c r="B17" s="662" t="s">
        <v>564</v>
      </c>
      <c r="C17" s="662" t="s">
        <v>2947</v>
      </c>
      <c r="D17" s="743" t="s">
        <v>3245</v>
      </c>
      <c r="E17" s="744" t="s">
        <v>2964</v>
      </c>
      <c r="F17" s="662" t="s">
        <v>2945</v>
      </c>
      <c r="G17" s="662" t="s">
        <v>2965</v>
      </c>
      <c r="H17" s="662" t="s">
        <v>565</v>
      </c>
      <c r="I17" s="662" t="s">
        <v>2981</v>
      </c>
      <c r="J17" s="662" t="s">
        <v>2982</v>
      </c>
      <c r="K17" s="662" t="s">
        <v>2983</v>
      </c>
      <c r="L17" s="663">
        <v>1000</v>
      </c>
      <c r="M17" s="663">
        <v>1000</v>
      </c>
      <c r="N17" s="662">
        <v>1</v>
      </c>
      <c r="O17" s="745">
        <v>1</v>
      </c>
      <c r="P17" s="663">
        <v>1000</v>
      </c>
      <c r="Q17" s="678">
        <v>1</v>
      </c>
      <c r="R17" s="662">
        <v>1</v>
      </c>
      <c r="S17" s="678">
        <v>1</v>
      </c>
      <c r="T17" s="745">
        <v>1</v>
      </c>
      <c r="U17" s="701">
        <v>1</v>
      </c>
    </row>
    <row r="18" spans="1:21" ht="14.4" customHeight="1" x14ac:dyDescent="0.3">
      <c r="A18" s="661">
        <v>6</v>
      </c>
      <c r="B18" s="662" t="s">
        <v>564</v>
      </c>
      <c r="C18" s="662" t="s">
        <v>2949</v>
      </c>
      <c r="D18" s="743" t="s">
        <v>3246</v>
      </c>
      <c r="E18" s="744" t="s">
        <v>2954</v>
      </c>
      <c r="F18" s="662" t="s">
        <v>2945</v>
      </c>
      <c r="G18" s="662" t="s">
        <v>2965</v>
      </c>
      <c r="H18" s="662" t="s">
        <v>565</v>
      </c>
      <c r="I18" s="662" t="s">
        <v>2966</v>
      </c>
      <c r="J18" s="662" t="s">
        <v>2967</v>
      </c>
      <c r="K18" s="662" t="s">
        <v>2968</v>
      </c>
      <c r="L18" s="663">
        <v>864.39</v>
      </c>
      <c r="M18" s="663">
        <v>864.39</v>
      </c>
      <c r="N18" s="662">
        <v>1</v>
      </c>
      <c r="O18" s="745">
        <v>1</v>
      </c>
      <c r="P18" s="663">
        <v>864.39</v>
      </c>
      <c r="Q18" s="678">
        <v>1</v>
      </c>
      <c r="R18" s="662">
        <v>1</v>
      </c>
      <c r="S18" s="678">
        <v>1</v>
      </c>
      <c r="T18" s="745">
        <v>1</v>
      </c>
      <c r="U18" s="701">
        <v>1</v>
      </c>
    </row>
    <row r="19" spans="1:21" ht="14.4" customHeight="1" x14ac:dyDescent="0.3">
      <c r="A19" s="661">
        <v>6</v>
      </c>
      <c r="B19" s="662" t="s">
        <v>564</v>
      </c>
      <c r="C19" s="662" t="s">
        <v>2949</v>
      </c>
      <c r="D19" s="743" t="s">
        <v>3246</v>
      </c>
      <c r="E19" s="744" t="s">
        <v>2954</v>
      </c>
      <c r="F19" s="662" t="s">
        <v>2945</v>
      </c>
      <c r="G19" s="662" t="s">
        <v>2965</v>
      </c>
      <c r="H19" s="662" t="s">
        <v>565</v>
      </c>
      <c r="I19" s="662" t="s">
        <v>2969</v>
      </c>
      <c r="J19" s="662" t="s">
        <v>2970</v>
      </c>
      <c r="K19" s="662" t="s">
        <v>2971</v>
      </c>
      <c r="L19" s="663">
        <v>1978.94</v>
      </c>
      <c r="M19" s="663">
        <v>17810.460000000003</v>
      </c>
      <c r="N19" s="662">
        <v>9</v>
      </c>
      <c r="O19" s="745">
        <v>9</v>
      </c>
      <c r="P19" s="663">
        <v>15831.520000000002</v>
      </c>
      <c r="Q19" s="678">
        <v>0.88888888888888884</v>
      </c>
      <c r="R19" s="662">
        <v>8</v>
      </c>
      <c r="S19" s="678">
        <v>0.88888888888888884</v>
      </c>
      <c r="T19" s="745">
        <v>8</v>
      </c>
      <c r="U19" s="701">
        <v>0.88888888888888884</v>
      </c>
    </row>
    <row r="20" spans="1:21" ht="14.4" customHeight="1" x14ac:dyDescent="0.3">
      <c r="A20" s="661">
        <v>6</v>
      </c>
      <c r="B20" s="662" t="s">
        <v>564</v>
      </c>
      <c r="C20" s="662" t="s">
        <v>2949</v>
      </c>
      <c r="D20" s="743" t="s">
        <v>3246</v>
      </c>
      <c r="E20" s="744" t="s">
        <v>2955</v>
      </c>
      <c r="F20" s="662" t="s">
        <v>2944</v>
      </c>
      <c r="G20" s="662" t="s">
        <v>2984</v>
      </c>
      <c r="H20" s="662" t="s">
        <v>565</v>
      </c>
      <c r="I20" s="662" t="s">
        <v>1312</v>
      </c>
      <c r="J20" s="662" t="s">
        <v>1313</v>
      </c>
      <c r="K20" s="662" t="s">
        <v>2985</v>
      </c>
      <c r="L20" s="663">
        <v>156.77000000000001</v>
      </c>
      <c r="M20" s="663">
        <v>313.54000000000002</v>
      </c>
      <c r="N20" s="662">
        <v>2</v>
      </c>
      <c r="O20" s="745">
        <v>1</v>
      </c>
      <c r="P20" s="663">
        <v>313.54000000000002</v>
      </c>
      <c r="Q20" s="678">
        <v>1</v>
      </c>
      <c r="R20" s="662">
        <v>2</v>
      </c>
      <c r="S20" s="678">
        <v>1</v>
      </c>
      <c r="T20" s="745">
        <v>1</v>
      </c>
      <c r="U20" s="701">
        <v>1</v>
      </c>
    </row>
    <row r="21" spans="1:21" ht="14.4" customHeight="1" x14ac:dyDescent="0.3">
      <c r="A21" s="661">
        <v>6</v>
      </c>
      <c r="B21" s="662" t="s">
        <v>564</v>
      </c>
      <c r="C21" s="662" t="s">
        <v>2949</v>
      </c>
      <c r="D21" s="743" t="s">
        <v>3246</v>
      </c>
      <c r="E21" s="744" t="s">
        <v>2955</v>
      </c>
      <c r="F21" s="662" t="s">
        <v>2944</v>
      </c>
      <c r="G21" s="662" t="s">
        <v>2984</v>
      </c>
      <c r="H21" s="662" t="s">
        <v>565</v>
      </c>
      <c r="I21" s="662" t="s">
        <v>1312</v>
      </c>
      <c r="J21" s="662" t="s">
        <v>1313</v>
      </c>
      <c r="K21" s="662" t="s">
        <v>2985</v>
      </c>
      <c r="L21" s="663">
        <v>107.27</v>
      </c>
      <c r="M21" s="663">
        <v>214.54</v>
      </c>
      <c r="N21" s="662">
        <v>2</v>
      </c>
      <c r="O21" s="745">
        <v>1</v>
      </c>
      <c r="P21" s="663">
        <v>214.54</v>
      </c>
      <c r="Q21" s="678">
        <v>1</v>
      </c>
      <c r="R21" s="662">
        <v>2</v>
      </c>
      <c r="S21" s="678">
        <v>1</v>
      </c>
      <c r="T21" s="745">
        <v>1</v>
      </c>
      <c r="U21" s="701">
        <v>1</v>
      </c>
    </row>
    <row r="22" spans="1:21" ht="14.4" customHeight="1" x14ac:dyDescent="0.3">
      <c r="A22" s="661">
        <v>6</v>
      </c>
      <c r="B22" s="662" t="s">
        <v>564</v>
      </c>
      <c r="C22" s="662" t="s">
        <v>2949</v>
      </c>
      <c r="D22" s="743" t="s">
        <v>3246</v>
      </c>
      <c r="E22" s="744" t="s">
        <v>2955</v>
      </c>
      <c r="F22" s="662" t="s">
        <v>2944</v>
      </c>
      <c r="G22" s="662" t="s">
        <v>2986</v>
      </c>
      <c r="H22" s="662" t="s">
        <v>1017</v>
      </c>
      <c r="I22" s="662" t="s">
        <v>2987</v>
      </c>
      <c r="J22" s="662" t="s">
        <v>2988</v>
      </c>
      <c r="K22" s="662" t="s">
        <v>2989</v>
      </c>
      <c r="L22" s="663">
        <v>30.2</v>
      </c>
      <c r="M22" s="663">
        <v>30.2</v>
      </c>
      <c r="N22" s="662">
        <v>1</v>
      </c>
      <c r="O22" s="745">
        <v>1</v>
      </c>
      <c r="P22" s="663">
        <v>30.2</v>
      </c>
      <c r="Q22" s="678">
        <v>1</v>
      </c>
      <c r="R22" s="662">
        <v>1</v>
      </c>
      <c r="S22" s="678">
        <v>1</v>
      </c>
      <c r="T22" s="745">
        <v>1</v>
      </c>
      <c r="U22" s="701">
        <v>1</v>
      </c>
    </row>
    <row r="23" spans="1:21" ht="14.4" customHeight="1" x14ac:dyDescent="0.3">
      <c r="A23" s="661">
        <v>6</v>
      </c>
      <c r="B23" s="662" t="s">
        <v>564</v>
      </c>
      <c r="C23" s="662" t="s">
        <v>2949</v>
      </c>
      <c r="D23" s="743" t="s">
        <v>3246</v>
      </c>
      <c r="E23" s="744" t="s">
        <v>2955</v>
      </c>
      <c r="F23" s="662" t="s">
        <v>2944</v>
      </c>
      <c r="G23" s="662" t="s">
        <v>2986</v>
      </c>
      <c r="H23" s="662" t="s">
        <v>1017</v>
      </c>
      <c r="I23" s="662" t="s">
        <v>2990</v>
      </c>
      <c r="J23" s="662" t="s">
        <v>2991</v>
      </c>
      <c r="K23" s="662" t="s">
        <v>2992</v>
      </c>
      <c r="L23" s="663">
        <v>99.66</v>
      </c>
      <c r="M23" s="663">
        <v>199.32</v>
      </c>
      <c r="N23" s="662">
        <v>2</v>
      </c>
      <c r="O23" s="745">
        <v>2</v>
      </c>
      <c r="P23" s="663">
        <v>199.32</v>
      </c>
      <c r="Q23" s="678">
        <v>1</v>
      </c>
      <c r="R23" s="662">
        <v>2</v>
      </c>
      <c r="S23" s="678">
        <v>1</v>
      </c>
      <c r="T23" s="745">
        <v>2</v>
      </c>
      <c r="U23" s="701">
        <v>1</v>
      </c>
    </row>
    <row r="24" spans="1:21" ht="14.4" customHeight="1" x14ac:dyDescent="0.3">
      <c r="A24" s="661">
        <v>6</v>
      </c>
      <c r="B24" s="662" t="s">
        <v>564</v>
      </c>
      <c r="C24" s="662" t="s">
        <v>2949</v>
      </c>
      <c r="D24" s="743" t="s">
        <v>3246</v>
      </c>
      <c r="E24" s="744" t="s">
        <v>2956</v>
      </c>
      <c r="F24" s="662" t="s">
        <v>2944</v>
      </c>
      <c r="G24" s="662" t="s">
        <v>2993</v>
      </c>
      <c r="H24" s="662" t="s">
        <v>1017</v>
      </c>
      <c r="I24" s="662" t="s">
        <v>2994</v>
      </c>
      <c r="J24" s="662" t="s">
        <v>2995</v>
      </c>
      <c r="K24" s="662" t="s">
        <v>2996</v>
      </c>
      <c r="L24" s="663">
        <v>119.7</v>
      </c>
      <c r="M24" s="663">
        <v>119.7</v>
      </c>
      <c r="N24" s="662">
        <v>1</v>
      </c>
      <c r="O24" s="745">
        <v>1</v>
      </c>
      <c r="P24" s="663"/>
      <c r="Q24" s="678">
        <v>0</v>
      </c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6</v>
      </c>
      <c r="B25" s="662" t="s">
        <v>564</v>
      </c>
      <c r="C25" s="662" t="s">
        <v>2949</v>
      </c>
      <c r="D25" s="743" t="s">
        <v>3246</v>
      </c>
      <c r="E25" s="744" t="s">
        <v>2956</v>
      </c>
      <c r="F25" s="662" t="s">
        <v>2944</v>
      </c>
      <c r="G25" s="662" t="s">
        <v>2993</v>
      </c>
      <c r="H25" s="662" t="s">
        <v>1017</v>
      </c>
      <c r="I25" s="662" t="s">
        <v>2994</v>
      </c>
      <c r="J25" s="662" t="s">
        <v>2995</v>
      </c>
      <c r="K25" s="662" t="s">
        <v>2996</v>
      </c>
      <c r="L25" s="663">
        <v>70.540000000000006</v>
      </c>
      <c r="M25" s="663">
        <v>70.540000000000006</v>
      </c>
      <c r="N25" s="662">
        <v>1</v>
      </c>
      <c r="O25" s="745">
        <v>1</v>
      </c>
      <c r="P25" s="663"/>
      <c r="Q25" s="678">
        <v>0</v>
      </c>
      <c r="R25" s="662"/>
      <c r="S25" s="678">
        <v>0</v>
      </c>
      <c r="T25" s="745"/>
      <c r="U25" s="701">
        <v>0</v>
      </c>
    </row>
    <row r="26" spans="1:21" ht="14.4" customHeight="1" x14ac:dyDescent="0.3">
      <c r="A26" s="661">
        <v>6</v>
      </c>
      <c r="B26" s="662" t="s">
        <v>564</v>
      </c>
      <c r="C26" s="662" t="s">
        <v>2949</v>
      </c>
      <c r="D26" s="743" t="s">
        <v>3246</v>
      </c>
      <c r="E26" s="744" t="s">
        <v>2956</v>
      </c>
      <c r="F26" s="662" t="s">
        <v>2944</v>
      </c>
      <c r="G26" s="662" t="s">
        <v>2993</v>
      </c>
      <c r="H26" s="662" t="s">
        <v>1017</v>
      </c>
      <c r="I26" s="662" t="s">
        <v>2997</v>
      </c>
      <c r="J26" s="662" t="s">
        <v>2995</v>
      </c>
      <c r="K26" s="662" t="s">
        <v>2998</v>
      </c>
      <c r="L26" s="663">
        <v>425.17</v>
      </c>
      <c r="M26" s="663">
        <v>425.17</v>
      </c>
      <c r="N26" s="662">
        <v>1</v>
      </c>
      <c r="O26" s="745">
        <v>1</v>
      </c>
      <c r="P26" s="663"/>
      <c r="Q26" s="678">
        <v>0</v>
      </c>
      <c r="R26" s="662"/>
      <c r="S26" s="678">
        <v>0</v>
      </c>
      <c r="T26" s="745"/>
      <c r="U26" s="701">
        <v>0</v>
      </c>
    </row>
    <row r="27" spans="1:21" ht="14.4" customHeight="1" x14ac:dyDescent="0.3">
      <c r="A27" s="661">
        <v>6</v>
      </c>
      <c r="B27" s="662" t="s">
        <v>564</v>
      </c>
      <c r="C27" s="662" t="s">
        <v>2949</v>
      </c>
      <c r="D27" s="743" t="s">
        <v>3246</v>
      </c>
      <c r="E27" s="744" t="s">
        <v>2956</v>
      </c>
      <c r="F27" s="662" t="s">
        <v>2944</v>
      </c>
      <c r="G27" s="662" t="s">
        <v>2999</v>
      </c>
      <c r="H27" s="662" t="s">
        <v>565</v>
      </c>
      <c r="I27" s="662" t="s">
        <v>3000</v>
      </c>
      <c r="J27" s="662" t="s">
        <v>3001</v>
      </c>
      <c r="K27" s="662" t="s">
        <v>3002</v>
      </c>
      <c r="L27" s="663">
        <v>84.99</v>
      </c>
      <c r="M27" s="663">
        <v>84.99</v>
      </c>
      <c r="N27" s="662">
        <v>1</v>
      </c>
      <c r="O27" s="745">
        <v>1</v>
      </c>
      <c r="P27" s="663"/>
      <c r="Q27" s="678">
        <v>0</v>
      </c>
      <c r="R27" s="662"/>
      <c r="S27" s="678">
        <v>0</v>
      </c>
      <c r="T27" s="745"/>
      <c r="U27" s="701">
        <v>0</v>
      </c>
    </row>
    <row r="28" spans="1:21" ht="14.4" customHeight="1" x14ac:dyDescent="0.3">
      <c r="A28" s="661">
        <v>6</v>
      </c>
      <c r="B28" s="662" t="s">
        <v>564</v>
      </c>
      <c r="C28" s="662" t="s">
        <v>2949</v>
      </c>
      <c r="D28" s="743" t="s">
        <v>3246</v>
      </c>
      <c r="E28" s="744" t="s">
        <v>2956</v>
      </c>
      <c r="F28" s="662" t="s">
        <v>2944</v>
      </c>
      <c r="G28" s="662" t="s">
        <v>3003</v>
      </c>
      <c r="H28" s="662" t="s">
        <v>1017</v>
      </c>
      <c r="I28" s="662" t="s">
        <v>1640</v>
      </c>
      <c r="J28" s="662" t="s">
        <v>2875</v>
      </c>
      <c r="K28" s="662" t="s">
        <v>2876</v>
      </c>
      <c r="L28" s="663">
        <v>537.12</v>
      </c>
      <c r="M28" s="663">
        <v>537.12</v>
      </c>
      <c r="N28" s="662">
        <v>1</v>
      </c>
      <c r="O28" s="745">
        <v>1</v>
      </c>
      <c r="P28" s="663">
        <v>537.12</v>
      </c>
      <c r="Q28" s="678">
        <v>1</v>
      </c>
      <c r="R28" s="662">
        <v>1</v>
      </c>
      <c r="S28" s="678">
        <v>1</v>
      </c>
      <c r="T28" s="745">
        <v>1</v>
      </c>
      <c r="U28" s="701">
        <v>1</v>
      </c>
    </row>
    <row r="29" spans="1:21" ht="14.4" customHeight="1" x14ac:dyDescent="0.3">
      <c r="A29" s="661">
        <v>6</v>
      </c>
      <c r="B29" s="662" t="s">
        <v>564</v>
      </c>
      <c r="C29" s="662" t="s">
        <v>2949</v>
      </c>
      <c r="D29" s="743" t="s">
        <v>3246</v>
      </c>
      <c r="E29" s="744" t="s">
        <v>2956</v>
      </c>
      <c r="F29" s="662" t="s">
        <v>2944</v>
      </c>
      <c r="G29" s="662" t="s">
        <v>2984</v>
      </c>
      <c r="H29" s="662" t="s">
        <v>565</v>
      </c>
      <c r="I29" s="662" t="s">
        <v>1312</v>
      </c>
      <c r="J29" s="662" t="s">
        <v>1313</v>
      </c>
      <c r="K29" s="662" t="s">
        <v>2985</v>
      </c>
      <c r="L29" s="663">
        <v>156.77000000000001</v>
      </c>
      <c r="M29" s="663">
        <v>313.54000000000002</v>
      </c>
      <c r="N29" s="662">
        <v>2</v>
      </c>
      <c r="O29" s="745">
        <v>1</v>
      </c>
      <c r="P29" s="663"/>
      <c r="Q29" s="678">
        <v>0</v>
      </c>
      <c r="R29" s="662"/>
      <c r="S29" s="678">
        <v>0</v>
      </c>
      <c r="T29" s="745"/>
      <c r="U29" s="701">
        <v>0</v>
      </c>
    </row>
    <row r="30" spans="1:21" ht="14.4" customHeight="1" x14ac:dyDescent="0.3">
      <c r="A30" s="661">
        <v>6</v>
      </c>
      <c r="B30" s="662" t="s">
        <v>564</v>
      </c>
      <c r="C30" s="662" t="s">
        <v>2949</v>
      </c>
      <c r="D30" s="743" t="s">
        <v>3246</v>
      </c>
      <c r="E30" s="744" t="s">
        <v>2956</v>
      </c>
      <c r="F30" s="662" t="s">
        <v>2944</v>
      </c>
      <c r="G30" s="662" t="s">
        <v>3004</v>
      </c>
      <c r="H30" s="662" t="s">
        <v>1017</v>
      </c>
      <c r="I30" s="662" t="s">
        <v>2422</v>
      </c>
      <c r="J30" s="662" t="s">
        <v>2420</v>
      </c>
      <c r="K30" s="662" t="s">
        <v>2423</v>
      </c>
      <c r="L30" s="663">
        <v>186.87</v>
      </c>
      <c r="M30" s="663">
        <v>186.87</v>
      </c>
      <c r="N30" s="662">
        <v>1</v>
      </c>
      <c r="O30" s="745">
        <v>1</v>
      </c>
      <c r="P30" s="663"/>
      <c r="Q30" s="678">
        <v>0</v>
      </c>
      <c r="R30" s="662"/>
      <c r="S30" s="678">
        <v>0</v>
      </c>
      <c r="T30" s="745"/>
      <c r="U30" s="701">
        <v>0</v>
      </c>
    </row>
    <row r="31" spans="1:21" ht="14.4" customHeight="1" x14ac:dyDescent="0.3">
      <c r="A31" s="661">
        <v>6</v>
      </c>
      <c r="B31" s="662" t="s">
        <v>564</v>
      </c>
      <c r="C31" s="662" t="s">
        <v>2949</v>
      </c>
      <c r="D31" s="743" t="s">
        <v>3246</v>
      </c>
      <c r="E31" s="744" t="s">
        <v>2956</v>
      </c>
      <c r="F31" s="662" t="s">
        <v>2944</v>
      </c>
      <c r="G31" s="662" t="s">
        <v>3005</v>
      </c>
      <c r="H31" s="662" t="s">
        <v>1017</v>
      </c>
      <c r="I31" s="662" t="s">
        <v>3006</v>
      </c>
      <c r="J31" s="662" t="s">
        <v>2346</v>
      </c>
      <c r="K31" s="662" t="s">
        <v>2343</v>
      </c>
      <c r="L31" s="663">
        <v>0</v>
      </c>
      <c r="M31" s="663">
        <v>0</v>
      </c>
      <c r="N31" s="662">
        <v>1</v>
      </c>
      <c r="O31" s="745">
        <v>1</v>
      </c>
      <c r="P31" s="663"/>
      <c r="Q31" s="678"/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6</v>
      </c>
      <c r="B32" s="662" t="s">
        <v>564</v>
      </c>
      <c r="C32" s="662" t="s">
        <v>2949</v>
      </c>
      <c r="D32" s="743" t="s">
        <v>3246</v>
      </c>
      <c r="E32" s="744" t="s">
        <v>2956</v>
      </c>
      <c r="F32" s="662" t="s">
        <v>2944</v>
      </c>
      <c r="G32" s="662" t="s">
        <v>2986</v>
      </c>
      <c r="H32" s="662" t="s">
        <v>1017</v>
      </c>
      <c r="I32" s="662" t="s">
        <v>2990</v>
      </c>
      <c r="J32" s="662" t="s">
        <v>2991</v>
      </c>
      <c r="K32" s="662" t="s">
        <v>2992</v>
      </c>
      <c r="L32" s="663">
        <v>99.66</v>
      </c>
      <c r="M32" s="663">
        <v>199.32</v>
      </c>
      <c r="N32" s="662">
        <v>2</v>
      </c>
      <c r="O32" s="745">
        <v>1</v>
      </c>
      <c r="P32" s="663"/>
      <c r="Q32" s="678">
        <v>0</v>
      </c>
      <c r="R32" s="662"/>
      <c r="S32" s="678">
        <v>0</v>
      </c>
      <c r="T32" s="745"/>
      <c r="U32" s="701">
        <v>0</v>
      </c>
    </row>
    <row r="33" spans="1:21" ht="14.4" customHeight="1" x14ac:dyDescent="0.3">
      <c r="A33" s="661">
        <v>6</v>
      </c>
      <c r="B33" s="662" t="s">
        <v>564</v>
      </c>
      <c r="C33" s="662" t="s">
        <v>2949</v>
      </c>
      <c r="D33" s="743" t="s">
        <v>3246</v>
      </c>
      <c r="E33" s="744" t="s">
        <v>2956</v>
      </c>
      <c r="F33" s="662" t="s">
        <v>2945</v>
      </c>
      <c r="G33" s="662" t="s">
        <v>2965</v>
      </c>
      <c r="H33" s="662" t="s">
        <v>565</v>
      </c>
      <c r="I33" s="662" t="s">
        <v>2966</v>
      </c>
      <c r="J33" s="662" t="s">
        <v>2967</v>
      </c>
      <c r="K33" s="662" t="s">
        <v>2968</v>
      </c>
      <c r="L33" s="663">
        <v>864.39</v>
      </c>
      <c r="M33" s="663">
        <v>54456.569999999971</v>
      </c>
      <c r="N33" s="662">
        <v>63</v>
      </c>
      <c r="O33" s="745">
        <v>63</v>
      </c>
      <c r="P33" s="663">
        <v>53592.179999999971</v>
      </c>
      <c r="Q33" s="678">
        <v>0.98412698412698418</v>
      </c>
      <c r="R33" s="662">
        <v>62</v>
      </c>
      <c r="S33" s="678">
        <v>0.98412698412698407</v>
      </c>
      <c r="T33" s="745">
        <v>62</v>
      </c>
      <c r="U33" s="701">
        <v>0.98412698412698407</v>
      </c>
    </row>
    <row r="34" spans="1:21" ht="14.4" customHeight="1" x14ac:dyDescent="0.3">
      <c r="A34" s="661">
        <v>6</v>
      </c>
      <c r="B34" s="662" t="s">
        <v>564</v>
      </c>
      <c r="C34" s="662" t="s">
        <v>2949</v>
      </c>
      <c r="D34" s="743" t="s">
        <v>3246</v>
      </c>
      <c r="E34" s="744" t="s">
        <v>2956</v>
      </c>
      <c r="F34" s="662" t="s">
        <v>2945</v>
      </c>
      <c r="G34" s="662" t="s">
        <v>2965</v>
      </c>
      <c r="H34" s="662" t="s">
        <v>565</v>
      </c>
      <c r="I34" s="662" t="s">
        <v>2969</v>
      </c>
      <c r="J34" s="662" t="s">
        <v>2970</v>
      </c>
      <c r="K34" s="662" t="s">
        <v>2971</v>
      </c>
      <c r="L34" s="663">
        <v>1978.94</v>
      </c>
      <c r="M34" s="663">
        <v>104883.82000000007</v>
      </c>
      <c r="N34" s="662">
        <v>53</v>
      </c>
      <c r="O34" s="745">
        <v>53</v>
      </c>
      <c r="P34" s="663">
        <v>98947.000000000073</v>
      </c>
      <c r="Q34" s="678">
        <v>0.94339622641509446</v>
      </c>
      <c r="R34" s="662">
        <v>50</v>
      </c>
      <c r="S34" s="678">
        <v>0.94339622641509435</v>
      </c>
      <c r="T34" s="745">
        <v>50</v>
      </c>
      <c r="U34" s="701">
        <v>0.94339622641509435</v>
      </c>
    </row>
    <row r="35" spans="1:21" ht="14.4" customHeight="1" x14ac:dyDescent="0.3">
      <c r="A35" s="661">
        <v>6</v>
      </c>
      <c r="B35" s="662" t="s">
        <v>564</v>
      </c>
      <c r="C35" s="662" t="s">
        <v>2949</v>
      </c>
      <c r="D35" s="743" t="s">
        <v>3246</v>
      </c>
      <c r="E35" s="744" t="s">
        <v>2956</v>
      </c>
      <c r="F35" s="662" t="s">
        <v>2945</v>
      </c>
      <c r="G35" s="662" t="s">
        <v>2965</v>
      </c>
      <c r="H35" s="662" t="s">
        <v>565</v>
      </c>
      <c r="I35" s="662" t="s">
        <v>3007</v>
      </c>
      <c r="J35" s="662" t="s">
        <v>3008</v>
      </c>
      <c r="K35" s="662" t="s">
        <v>3009</v>
      </c>
      <c r="L35" s="663">
        <v>700</v>
      </c>
      <c r="M35" s="663">
        <v>3500</v>
      </c>
      <c r="N35" s="662">
        <v>5</v>
      </c>
      <c r="O35" s="745">
        <v>5</v>
      </c>
      <c r="P35" s="663">
        <v>2800</v>
      </c>
      <c r="Q35" s="678">
        <v>0.8</v>
      </c>
      <c r="R35" s="662">
        <v>4</v>
      </c>
      <c r="S35" s="678">
        <v>0.8</v>
      </c>
      <c r="T35" s="745">
        <v>4</v>
      </c>
      <c r="U35" s="701">
        <v>0.8</v>
      </c>
    </row>
    <row r="36" spans="1:21" ht="14.4" customHeight="1" x14ac:dyDescent="0.3">
      <c r="A36" s="661">
        <v>6</v>
      </c>
      <c r="B36" s="662" t="s">
        <v>564</v>
      </c>
      <c r="C36" s="662" t="s">
        <v>2949</v>
      </c>
      <c r="D36" s="743" t="s">
        <v>3246</v>
      </c>
      <c r="E36" s="744" t="s">
        <v>2956</v>
      </c>
      <c r="F36" s="662" t="s">
        <v>2945</v>
      </c>
      <c r="G36" s="662" t="s">
        <v>2965</v>
      </c>
      <c r="H36" s="662" t="s">
        <v>565</v>
      </c>
      <c r="I36" s="662" t="s">
        <v>3010</v>
      </c>
      <c r="J36" s="662" t="s">
        <v>3011</v>
      </c>
      <c r="K36" s="662" t="s">
        <v>3012</v>
      </c>
      <c r="L36" s="663">
        <v>700</v>
      </c>
      <c r="M36" s="663">
        <v>4900</v>
      </c>
      <c r="N36" s="662">
        <v>7</v>
      </c>
      <c r="O36" s="745">
        <v>7</v>
      </c>
      <c r="P36" s="663">
        <v>4900</v>
      </c>
      <c r="Q36" s="678">
        <v>1</v>
      </c>
      <c r="R36" s="662">
        <v>7</v>
      </c>
      <c r="S36" s="678">
        <v>1</v>
      </c>
      <c r="T36" s="745">
        <v>7</v>
      </c>
      <c r="U36" s="701">
        <v>1</v>
      </c>
    </row>
    <row r="37" spans="1:21" ht="14.4" customHeight="1" x14ac:dyDescent="0.3">
      <c r="A37" s="661">
        <v>6</v>
      </c>
      <c r="B37" s="662" t="s">
        <v>564</v>
      </c>
      <c r="C37" s="662" t="s">
        <v>2949</v>
      </c>
      <c r="D37" s="743" t="s">
        <v>3246</v>
      </c>
      <c r="E37" s="744" t="s">
        <v>2956</v>
      </c>
      <c r="F37" s="662" t="s">
        <v>2945</v>
      </c>
      <c r="G37" s="662" t="s">
        <v>3013</v>
      </c>
      <c r="H37" s="662" t="s">
        <v>565</v>
      </c>
      <c r="I37" s="662" t="s">
        <v>3014</v>
      </c>
      <c r="J37" s="662" t="s">
        <v>3015</v>
      </c>
      <c r="K37" s="662" t="s">
        <v>3016</v>
      </c>
      <c r="L37" s="663">
        <v>0</v>
      </c>
      <c r="M37" s="663">
        <v>0</v>
      </c>
      <c r="N37" s="662">
        <v>3</v>
      </c>
      <c r="O37" s="745">
        <v>3</v>
      </c>
      <c r="P37" s="663">
        <v>0</v>
      </c>
      <c r="Q37" s="678"/>
      <c r="R37" s="662">
        <v>1</v>
      </c>
      <c r="S37" s="678">
        <v>0.33333333333333331</v>
      </c>
      <c r="T37" s="745">
        <v>1</v>
      </c>
      <c r="U37" s="701">
        <v>0.33333333333333331</v>
      </c>
    </row>
    <row r="38" spans="1:21" ht="14.4" customHeight="1" x14ac:dyDescent="0.3">
      <c r="A38" s="661">
        <v>6</v>
      </c>
      <c r="B38" s="662" t="s">
        <v>564</v>
      </c>
      <c r="C38" s="662" t="s">
        <v>2949</v>
      </c>
      <c r="D38" s="743" t="s">
        <v>3246</v>
      </c>
      <c r="E38" s="744" t="s">
        <v>2957</v>
      </c>
      <c r="F38" s="662" t="s">
        <v>2944</v>
      </c>
      <c r="G38" s="662" t="s">
        <v>2974</v>
      </c>
      <c r="H38" s="662" t="s">
        <v>565</v>
      </c>
      <c r="I38" s="662" t="s">
        <v>3017</v>
      </c>
      <c r="J38" s="662" t="s">
        <v>3018</v>
      </c>
      <c r="K38" s="662" t="s">
        <v>3019</v>
      </c>
      <c r="L38" s="663">
        <v>154.36000000000001</v>
      </c>
      <c r="M38" s="663">
        <v>308.72000000000003</v>
      </c>
      <c r="N38" s="662">
        <v>2</v>
      </c>
      <c r="O38" s="745">
        <v>1</v>
      </c>
      <c r="P38" s="663"/>
      <c r="Q38" s="678">
        <v>0</v>
      </c>
      <c r="R38" s="662"/>
      <c r="S38" s="678">
        <v>0</v>
      </c>
      <c r="T38" s="745"/>
      <c r="U38" s="701">
        <v>0</v>
      </c>
    </row>
    <row r="39" spans="1:21" ht="14.4" customHeight="1" x14ac:dyDescent="0.3">
      <c r="A39" s="661">
        <v>6</v>
      </c>
      <c r="B39" s="662" t="s">
        <v>564</v>
      </c>
      <c r="C39" s="662" t="s">
        <v>2949</v>
      </c>
      <c r="D39" s="743" t="s">
        <v>3246</v>
      </c>
      <c r="E39" s="744" t="s">
        <v>2957</v>
      </c>
      <c r="F39" s="662" t="s">
        <v>2944</v>
      </c>
      <c r="G39" s="662" t="s">
        <v>2974</v>
      </c>
      <c r="H39" s="662" t="s">
        <v>565</v>
      </c>
      <c r="I39" s="662" t="s">
        <v>3020</v>
      </c>
      <c r="J39" s="662" t="s">
        <v>3021</v>
      </c>
      <c r="K39" s="662" t="s">
        <v>3022</v>
      </c>
      <c r="L39" s="663">
        <v>270.12</v>
      </c>
      <c r="M39" s="663">
        <v>270.12</v>
      </c>
      <c r="N39" s="662">
        <v>1</v>
      </c>
      <c r="O39" s="745">
        <v>1</v>
      </c>
      <c r="P39" s="663"/>
      <c r="Q39" s="678">
        <v>0</v>
      </c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6</v>
      </c>
      <c r="B40" s="662" t="s">
        <v>564</v>
      </c>
      <c r="C40" s="662" t="s">
        <v>2949</v>
      </c>
      <c r="D40" s="743" t="s">
        <v>3246</v>
      </c>
      <c r="E40" s="744" t="s">
        <v>2957</v>
      </c>
      <c r="F40" s="662" t="s">
        <v>2944</v>
      </c>
      <c r="G40" s="662" t="s">
        <v>3023</v>
      </c>
      <c r="H40" s="662" t="s">
        <v>565</v>
      </c>
      <c r="I40" s="662" t="s">
        <v>3024</v>
      </c>
      <c r="J40" s="662" t="s">
        <v>3025</v>
      </c>
      <c r="K40" s="662" t="s">
        <v>3026</v>
      </c>
      <c r="L40" s="663">
        <v>303.47000000000003</v>
      </c>
      <c r="M40" s="663">
        <v>3034.7000000000003</v>
      </c>
      <c r="N40" s="662">
        <v>10</v>
      </c>
      <c r="O40" s="745">
        <v>3</v>
      </c>
      <c r="P40" s="663"/>
      <c r="Q40" s="678">
        <v>0</v>
      </c>
      <c r="R40" s="662"/>
      <c r="S40" s="678">
        <v>0</v>
      </c>
      <c r="T40" s="745"/>
      <c r="U40" s="701">
        <v>0</v>
      </c>
    </row>
    <row r="41" spans="1:21" ht="14.4" customHeight="1" x14ac:dyDescent="0.3">
      <c r="A41" s="661">
        <v>6</v>
      </c>
      <c r="B41" s="662" t="s">
        <v>564</v>
      </c>
      <c r="C41" s="662" t="s">
        <v>2949</v>
      </c>
      <c r="D41" s="743" t="s">
        <v>3246</v>
      </c>
      <c r="E41" s="744" t="s">
        <v>2957</v>
      </c>
      <c r="F41" s="662" t="s">
        <v>2944</v>
      </c>
      <c r="G41" s="662" t="s">
        <v>3027</v>
      </c>
      <c r="H41" s="662" t="s">
        <v>1017</v>
      </c>
      <c r="I41" s="662" t="s">
        <v>1654</v>
      </c>
      <c r="J41" s="662" t="s">
        <v>2856</v>
      </c>
      <c r="K41" s="662" t="s">
        <v>755</v>
      </c>
      <c r="L41" s="663">
        <v>117.73</v>
      </c>
      <c r="M41" s="663">
        <v>353.19</v>
      </c>
      <c r="N41" s="662">
        <v>3</v>
      </c>
      <c r="O41" s="745"/>
      <c r="P41" s="663"/>
      <c r="Q41" s="678">
        <v>0</v>
      </c>
      <c r="R41" s="662"/>
      <c r="S41" s="678">
        <v>0</v>
      </c>
      <c r="T41" s="745"/>
      <c r="U41" s="701"/>
    </row>
    <row r="42" spans="1:21" ht="14.4" customHeight="1" x14ac:dyDescent="0.3">
      <c r="A42" s="661">
        <v>6</v>
      </c>
      <c r="B42" s="662" t="s">
        <v>564</v>
      </c>
      <c r="C42" s="662" t="s">
        <v>2949</v>
      </c>
      <c r="D42" s="743" t="s">
        <v>3246</v>
      </c>
      <c r="E42" s="744" t="s">
        <v>2957</v>
      </c>
      <c r="F42" s="662" t="s">
        <v>2944</v>
      </c>
      <c r="G42" s="662" t="s">
        <v>3028</v>
      </c>
      <c r="H42" s="662" t="s">
        <v>1017</v>
      </c>
      <c r="I42" s="662" t="s">
        <v>837</v>
      </c>
      <c r="J42" s="662" t="s">
        <v>2365</v>
      </c>
      <c r="K42" s="662" t="s">
        <v>2366</v>
      </c>
      <c r="L42" s="663">
        <v>103.8</v>
      </c>
      <c r="M42" s="663">
        <v>207.6</v>
      </c>
      <c r="N42" s="662">
        <v>2</v>
      </c>
      <c r="O42" s="745">
        <v>0.5</v>
      </c>
      <c r="P42" s="663"/>
      <c r="Q42" s="678">
        <v>0</v>
      </c>
      <c r="R42" s="662"/>
      <c r="S42" s="678">
        <v>0</v>
      </c>
      <c r="T42" s="745"/>
      <c r="U42" s="701">
        <v>0</v>
      </c>
    </row>
    <row r="43" spans="1:21" ht="14.4" customHeight="1" x14ac:dyDescent="0.3">
      <c r="A43" s="661">
        <v>6</v>
      </c>
      <c r="B43" s="662" t="s">
        <v>564</v>
      </c>
      <c r="C43" s="662" t="s">
        <v>2949</v>
      </c>
      <c r="D43" s="743" t="s">
        <v>3246</v>
      </c>
      <c r="E43" s="744" t="s">
        <v>2957</v>
      </c>
      <c r="F43" s="662" t="s">
        <v>2944</v>
      </c>
      <c r="G43" s="662" t="s">
        <v>3029</v>
      </c>
      <c r="H43" s="662" t="s">
        <v>1017</v>
      </c>
      <c r="I43" s="662" t="s">
        <v>1625</v>
      </c>
      <c r="J43" s="662" t="s">
        <v>1626</v>
      </c>
      <c r="K43" s="662" t="s">
        <v>1627</v>
      </c>
      <c r="L43" s="663">
        <v>65.540000000000006</v>
      </c>
      <c r="M43" s="663">
        <v>196.62</v>
      </c>
      <c r="N43" s="662">
        <v>3</v>
      </c>
      <c r="O43" s="745">
        <v>0.5</v>
      </c>
      <c r="P43" s="663"/>
      <c r="Q43" s="678">
        <v>0</v>
      </c>
      <c r="R43" s="662"/>
      <c r="S43" s="678">
        <v>0</v>
      </c>
      <c r="T43" s="745"/>
      <c r="U43" s="701">
        <v>0</v>
      </c>
    </row>
    <row r="44" spans="1:21" ht="14.4" customHeight="1" x14ac:dyDescent="0.3">
      <c r="A44" s="661">
        <v>6</v>
      </c>
      <c r="B44" s="662" t="s">
        <v>564</v>
      </c>
      <c r="C44" s="662" t="s">
        <v>2949</v>
      </c>
      <c r="D44" s="743" t="s">
        <v>3246</v>
      </c>
      <c r="E44" s="744" t="s">
        <v>2957</v>
      </c>
      <c r="F44" s="662" t="s">
        <v>2944</v>
      </c>
      <c r="G44" s="662" t="s">
        <v>2975</v>
      </c>
      <c r="H44" s="662" t="s">
        <v>565</v>
      </c>
      <c r="I44" s="662" t="s">
        <v>3030</v>
      </c>
      <c r="J44" s="662" t="s">
        <v>3031</v>
      </c>
      <c r="K44" s="662" t="s">
        <v>3032</v>
      </c>
      <c r="L44" s="663">
        <v>75.819999999999993</v>
      </c>
      <c r="M44" s="663">
        <v>151.63999999999999</v>
      </c>
      <c r="N44" s="662">
        <v>2</v>
      </c>
      <c r="O44" s="745">
        <v>0.5</v>
      </c>
      <c r="P44" s="663">
        <v>151.63999999999999</v>
      </c>
      <c r="Q44" s="678">
        <v>1</v>
      </c>
      <c r="R44" s="662">
        <v>2</v>
      </c>
      <c r="S44" s="678">
        <v>1</v>
      </c>
      <c r="T44" s="745">
        <v>0.5</v>
      </c>
      <c r="U44" s="701">
        <v>1</v>
      </c>
    </row>
    <row r="45" spans="1:21" ht="14.4" customHeight="1" x14ac:dyDescent="0.3">
      <c r="A45" s="661">
        <v>6</v>
      </c>
      <c r="B45" s="662" t="s">
        <v>564</v>
      </c>
      <c r="C45" s="662" t="s">
        <v>2949</v>
      </c>
      <c r="D45" s="743" t="s">
        <v>3246</v>
      </c>
      <c r="E45" s="744" t="s">
        <v>2957</v>
      </c>
      <c r="F45" s="662" t="s">
        <v>2944</v>
      </c>
      <c r="G45" s="662" t="s">
        <v>3033</v>
      </c>
      <c r="H45" s="662" t="s">
        <v>565</v>
      </c>
      <c r="I45" s="662" t="s">
        <v>3034</v>
      </c>
      <c r="J45" s="662" t="s">
        <v>3035</v>
      </c>
      <c r="K45" s="662" t="s">
        <v>3036</v>
      </c>
      <c r="L45" s="663">
        <v>0</v>
      </c>
      <c r="M45" s="663">
        <v>0</v>
      </c>
      <c r="N45" s="662">
        <v>2</v>
      </c>
      <c r="O45" s="745">
        <v>0.5</v>
      </c>
      <c r="P45" s="663"/>
      <c r="Q45" s="678"/>
      <c r="R45" s="662"/>
      <c r="S45" s="678">
        <v>0</v>
      </c>
      <c r="T45" s="745"/>
      <c r="U45" s="701">
        <v>0</v>
      </c>
    </row>
    <row r="46" spans="1:21" ht="14.4" customHeight="1" x14ac:dyDescent="0.3">
      <c r="A46" s="661">
        <v>6</v>
      </c>
      <c r="B46" s="662" t="s">
        <v>564</v>
      </c>
      <c r="C46" s="662" t="s">
        <v>2949</v>
      </c>
      <c r="D46" s="743" t="s">
        <v>3246</v>
      </c>
      <c r="E46" s="744" t="s">
        <v>2957</v>
      </c>
      <c r="F46" s="662" t="s">
        <v>2944</v>
      </c>
      <c r="G46" s="662" t="s">
        <v>3033</v>
      </c>
      <c r="H46" s="662" t="s">
        <v>565</v>
      </c>
      <c r="I46" s="662" t="s">
        <v>3037</v>
      </c>
      <c r="J46" s="662" t="s">
        <v>3035</v>
      </c>
      <c r="K46" s="662" t="s">
        <v>3038</v>
      </c>
      <c r="L46" s="663">
        <v>340.97</v>
      </c>
      <c r="M46" s="663">
        <v>340.97</v>
      </c>
      <c r="N46" s="662">
        <v>1</v>
      </c>
      <c r="O46" s="745">
        <v>0.5</v>
      </c>
      <c r="P46" s="663"/>
      <c r="Q46" s="678">
        <v>0</v>
      </c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6</v>
      </c>
      <c r="B47" s="662" t="s">
        <v>564</v>
      </c>
      <c r="C47" s="662" t="s">
        <v>2949</v>
      </c>
      <c r="D47" s="743" t="s">
        <v>3246</v>
      </c>
      <c r="E47" s="744" t="s">
        <v>2957</v>
      </c>
      <c r="F47" s="662" t="s">
        <v>2944</v>
      </c>
      <c r="G47" s="662" t="s">
        <v>3033</v>
      </c>
      <c r="H47" s="662" t="s">
        <v>565</v>
      </c>
      <c r="I47" s="662" t="s">
        <v>3039</v>
      </c>
      <c r="J47" s="662" t="s">
        <v>3035</v>
      </c>
      <c r="K47" s="662" t="s">
        <v>3040</v>
      </c>
      <c r="L47" s="663">
        <v>227.32</v>
      </c>
      <c r="M47" s="663">
        <v>227.32</v>
      </c>
      <c r="N47" s="662">
        <v>1</v>
      </c>
      <c r="O47" s="745">
        <v>1</v>
      </c>
      <c r="P47" s="663">
        <v>227.32</v>
      </c>
      <c r="Q47" s="678">
        <v>1</v>
      </c>
      <c r="R47" s="662">
        <v>1</v>
      </c>
      <c r="S47" s="678">
        <v>1</v>
      </c>
      <c r="T47" s="745">
        <v>1</v>
      </c>
      <c r="U47" s="701">
        <v>1</v>
      </c>
    </row>
    <row r="48" spans="1:21" ht="14.4" customHeight="1" x14ac:dyDescent="0.3">
      <c r="A48" s="661">
        <v>6</v>
      </c>
      <c r="B48" s="662" t="s">
        <v>564</v>
      </c>
      <c r="C48" s="662" t="s">
        <v>2949</v>
      </c>
      <c r="D48" s="743" t="s">
        <v>3246</v>
      </c>
      <c r="E48" s="744" t="s">
        <v>2957</v>
      </c>
      <c r="F48" s="662" t="s">
        <v>2944</v>
      </c>
      <c r="G48" s="662" t="s">
        <v>3041</v>
      </c>
      <c r="H48" s="662" t="s">
        <v>565</v>
      </c>
      <c r="I48" s="662" t="s">
        <v>3042</v>
      </c>
      <c r="J48" s="662" t="s">
        <v>3043</v>
      </c>
      <c r="K48" s="662" t="s">
        <v>3044</v>
      </c>
      <c r="L48" s="663">
        <v>243.59</v>
      </c>
      <c r="M48" s="663">
        <v>487.18</v>
      </c>
      <c r="N48" s="662">
        <v>2</v>
      </c>
      <c r="O48" s="745">
        <v>1</v>
      </c>
      <c r="P48" s="663"/>
      <c r="Q48" s="678">
        <v>0</v>
      </c>
      <c r="R48" s="662"/>
      <c r="S48" s="678">
        <v>0</v>
      </c>
      <c r="T48" s="745"/>
      <c r="U48" s="701">
        <v>0</v>
      </c>
    </row>
    <row r="49" spans="1:21" ht="14.4" customHeight="1" x14ac:dyDescent="0.3">
      <c r="A49" s="661">
        <v>6</v>
      </c>
      <c r="B49" s="662" t="s">
        <v>564</v>
      </c>
      <c r="C49" s="662" t="s">
        <v>2949</v>
      </c>
      <c r="D49" s="743" t="s">
        <v>3246</v>
      </c>
      <c r="E49" s="744" t="s">
        <v>2957</v>
      </c>
      <c r="F49" s="662" t="s">
        <v>2944</v>
      </c>
      <c r="G49" s="662" t="s">
        <v>3045</v>
      </c>
      <c r="H49" s="662" t="s">
        <v>565</v>
      </c>
      <c r="I49" s="662" t="s">
        <v>3046</v>
      </c>
      <c r="J49" s="662" t="s">
        <v>3047</v>
      </c>
      <c r="K49" s="662" t="s">
        <v>3048</v>
      </c>
      <c r="L49" s="663">
        <v>0</v>
      </c>
      <c r="M49" s="663">
        <v>0</v>
      </c>
      <c r="N49" s="662">
        <v>2</v>
      </c>
      <c r="O49" s="745">
        <v>0.5</v>
      </c>
      <c r="P49" s="663"/>
      <c r="Q49" s="678"/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6</v>
      </c>
      <c r="B50" s="662" t="s">
        <v>564</v>
      </c>
      <c r="C50" s="662" t="s">
        <v>2949</v>
      </c>
      <c r="D50" s="743" t="s">
        <v>3246</v>
      </c>
      <c r="E50" s="744" t="s">
        <v>2957</v>
      </c>
      <c r="F50" s="662" t="s">
        <v>2944</v>
      </c>
      <c r="G50" s="662" t="s">
        <v>3045</v>
      </c>
      <c r="H50" s="662" t="s">
        <v>565</v>
      </c>
      <c r="I50" s="662" t="s">
        <v>3049</v>
      </c>
      <c r="J50" s="662" t="s">
        <v>3047</v>
      </c>
      <c r="K50" s="662" t="s">
        <v>3050</v>
      </c>
      <c r="L50" s="663">
        <v>0</v>
      </c>
      <c r="M50" s="663">
        <v>0</v>
      </c>
      <c r="N50" s="662">
        <v>1</v>
      </c>
      <c r="O50" s="745">
        <v>0.5</v>
      </c>
      <c r="P50" s="663"/>
      <c r="Q50" s="678"/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6</v>
      </c>
      <c r="B51" s="662" t="s">
        <v>564</v>
      </c>
      <c r="C51" s="662" t="s">
        <v>2949</v>
      </c>
      <c r="D51" s="743" t="s">
        <v>3246</v>
      </c>
      <c r="E51" s="744" t="s">
        <v>2957</v>
      </c>
      <c r="F51" s="662" t="s">
        <v>2944</v>
      </c>
      <c r="G51" s="662" t="s">
        <v>3051</v>
      </c>
      <c r="H51" s="662" t="s">
        <v>565</v>
      </c>
      <c r="I51" s="662" t="s">
        <v>3052</v>
      </c>
      <c r="J51" s="662" t="s">
        <v>1353</v>
      </c>
      <c r="K51" s="662" t="s">
        <v>3053</v>
      </c>
      <c r="L51" s="663">
        <v>0</v>
      </c>
      <c r="M51" s="663">
        <v>0</v>
      </c>
      <c r="N51" s="662">
        <v>1</v>
      </c>
      <c r="O51" s="745">
        <v>1</v>
      </c>
      <c r="P51" s="663"/>
      <c r="Q51" s="678"/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6</v>
      </c>
      <c r="B52" s="662" t="s">
        <v>564</v>
      </c>
      <c r="C52" s="662" t="s">
        <v>2949</v>
      </c>
      <c r="D52" s="743" t="s">
        <v>3246</v>
      </c>
      <c r="E52" s="744" t="s">
        <v>2957</v>
      </c>
      <c r="F52" s="662" t="s">
        <v>2944</v>
      </c>
      <c r="G52" s="662" t="s">
        <v>3054</v>
      </c>
      <c r="H52" s="662" t="s">
        <v>565</v>
      </c>
      <c r="I52" s="662" t="s">
        <v>3055</v>
      </c>
      <c r="J52" s="662" t="s">
        <v>3056</v>
      </c>
      <c r="K52" s="662" t="s">
        <v>3057</v>
      </c>
      <c r="L52" s="663">
        <v>0</v>
      </c>
      <c r="M52" s="663">
        <v>0</v>
      </c>
      <c r="N52" s="662">
        <v>3</v>
      </c>
      <c r="O52" s="745">
        <v>1</v>
      </c>
      <c r="P52" s="663"/>
      <c r="Q52" s="678"/>
      <c r="R52" s="662"/>
      <c r="S52" s="678">
        <v>0</v>
      </c>
      <c r="T52" s="745"/>
      <c r="U52" s="701">
        <v>0</v>
      </c>
    </row>
    <row r="53" spans="1:21" ht="14.4" customHeight="1" x14ac:dyDescent="0.3">
      <c r="A53" s="661">
        <v>6</v>
      </c>
      <c r="B53" s="662" t="s">
        <v>564</v>
      </c>
      <c r="C53" s="662" t="s">
        <v>2949</v>
      </c>
      <c r="D53" s="743" t="s">
        <v>3246</v>
      </c>
      <c r="E53" s="744" t="s">
        <v>2957</v>
      </c>
      <c r="F53" s="662" t="s">
        <v>2944</v>
      </c>
      <c r="G53" s="662" t="s">
        <v>3054</v>
      </c>
      <c r="H53" s="662" t="s">
        <v>565</v>
      </c>
      <c r="I53" s="662" t="s">
        <v>3058</v>
      </c>
      <c r="J53" s="662" t="s">
        <v>3056</v>
      </c>
      <c r="K53" s="662" t="s">
        <v>3059</v>
      </c>
      <c r="L53" s="663">
        <v>0</v>
      </c>
      <c r="M53" s="663">
        <v>0</v>
      </c>
      <c r="N53" s="662">
        <v>1</v>
      </c>
      <c r="O53" s="745">
        <v>1</v>
      </c>
      <c r="P53" s="663"/>
      <c r="Q53" s="678"/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6</v>
      </c>
      <c r="B54" s="662" t="s">
        <v>564</v>
      </c>
      <c r="C54" s="662" t="s">
        <v>2949</v>
      </c>
      <c r="D54" s="743" t="s">
        <v>3246</v>
      </c>
      <c r="E54" s="744" t="s">
        <v>2957</v>
      </c>
      <c r="F54" s="662" t="s">
        <v>2944</v>
      </c>
      <c r="G54" s="662" t="s">
        <v>3060</v>
      </c>
      <c r="H54" s="662" t="s">
        <v>565</v>
      </c>
      <c r="I54" s="662" t="s">
        <v>3061</v>
      </c>
      <c r="J54" s="662" t="s">
        <v>1390</v>
      </c>
      <c r="K54" s="662" t="s">
        <v>3062</v>
      </c>
      <c r="L54" s="663">
        <v>0</v>
      </c>
      <c r="M54" s="663">
        <v>0</v>
      </c>
      <c r="N54" s="662">
        <v>2</v>
      </c>
      <c r="O54" s="745">
        <v>0.5</v>
      </c>
      <c r="P54" s="663"/>
      <c r="Q54" s="678"/>
      <c r="R54" s="662"/>
      <c r="S54" s="678">
        <v>0</v>
      </c>
      <c r="T54" s="745"/>
      <c r="U54" s="701">
        <v>0</v>
      </c>
    </row>
    <row r="55" spans="1:21" ht="14.4" customHeight="1" x14ac:dyDescent="0.3">
      <c r="A55" s="661">
        <v>6</v>
      </c>
      <c r="B55" s="662" t="s">
        <v>564</v>
      </c>
      <c r="C55" s="662" t="s">
        <v>2949</v>
      </c>
      <c r="D55" s="743" t="s">
        <v>3246</v>
      </c>
      <c r="E55" s="744" t="s">
        <v>2957</v>
      </c>
      <c r="F55" s="662" t="s">
        <v>2944</v>
      </c>
      <c r="G55" s="662" t="s">
        <v>3060</v>
      </c>
      <c r="H55" s="662" t="s">
        <v>565</v>
      </c>
      <c r="I55" s="662" t="s">
        <v>3061</v>
      </c>
      <c r="J55" s="662" t="s">
        <v>1390</v>
      </c>
      <c r="K55" s="662" t="s">
        <v>3062</v>
      </c>
      <c r="L55" s="663">
        <v>31.06</v>
      </c>
      <c r="M55" s="663">
        <v>31.06</v>
      </c>
      <c r="N55" s="662">
        <v>1</v>
      </c>
      <c r="O55" s="745">
        <v>1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6</v>
      </c>
      <c r="B56" s="662" t="s">
        <v>564</v>
      </c>
      <c r="C56" s="662" t="s">
        <v>2949</v>
      </c>
      <c r="D56" s="743" t="s">
        <v>3246</v>
      </c>
      <c r="E56" s="744" t="s">
        <v>2957</v>
      </c>
      <c r="F56" s="662" t="s">
        <v>2944</v>
      </c>
      <c r="G56" s="662" t="s">
        <v>3063</v>
      </c>
      <c r="H56" s="662" t="s">
        <v>565</v>
      </c>
      <c r="I56" s="662" t="s">
        <v>3064</v>
      </c>
      <c r="J56" s="662" t="s">
        <v>3065</v>
      </c>
      <c r="K56" s="662" t="s">
        <v>3066</v>
      </c>
      <c r="L56" s="663">
        <v>519.42999999999995</v>
      </c>
      <c r="M56" s="663">
        <v>1558.29</v>
      </c>
      <c r="N56" s="662">
        <v>3</v>
      </c>
      <c r="O56" s="745">
        <v>2</v>
      </c>
      <c r="P56" s="663">
        <v>519.42999999999995</v>
      </c>
      <c r="Q56" s="678">
        <v>0.33333333333333331</v>
      </c>
      <c r="R56" s="662">
        <v>1</v>
      </c>
      <c r="S56" s="678">
        <v>0.33333333333333331</v>
      </c>
      <c r="T56" s="745">
        <v>1</v>
      </c>
      <c r="U56" s="701">
        <v>0.5</v>
      </c>
    </row>
    <row r="57" spans="1:21" ht="14.4" customHeight="1" x14ac:dyDescent="0.3">
      <c r="A57" s="661">
        <v>6</v>
      </c>
      <c r="B57" s="662" t="s">
        <v>564</v>
      </c>
      <c r="C57" s="662" t="s">
        <v>2949</v>
      </c>
      <c r="D57" s="743" t="s">
        <v>3246</v>
      </c>
      <c r="E57" s="744" t="s">
        <v>2957</v>
      </c>
      <c r="F57" s="662" t="s">
        <v>2944</v>
      </c>
      <c r="G57" s="662" t="s">
        <v>3067</v>
      </c>
      <c r="H57" s="662" t="s">
        <v>565</v>
      </c>
      <c r="I57" s="662" t="s">
        <v>3068</v>
      </c>
      <c r="J57" s="662" t="s">
        <v>3069</v>
      </c>
      <c r="K57" s="662" t="s">
        <v>3070</v>
      </c>
      <c r="L57" s="663">
        <v>112.6</v>
      </c>
      <c r="M57" s="663">
        <v>112.6</v>
      </c>
      <c r="N57" s="662">
        <v>1</v>
      </c>
      <c r="O57" s="745">
        <v>1</v>
      </c>
      <c r="P57" s="663"/>
      <c r="Q57" s="678">
        <v>0</v>
      </c>
      <c r="R57" s="662"/>
      <c r="S57" s="678">
        <v>0</v>
      </c>
      <c r="T57" s="745"/>
      <c r="U57" s="701">
        <v>0</v>
      </c>
    </row>
    <row r="58" spans="1:21" ht="14.4" customHeight="1" x14ac:dyDescent="0.3">
      <c r="A58" s="661">
        <v>6</v>
      </c>
      <c r="B58" s="662" t="s">
        <v>564</v>
      </c>
      <c r="C58" s="662" t="s">
        <v>2949</v>
      </c>
      <c r="D58" s="743" t="s">
        <v>3246</v>
      </c>
      <c r="E58" s="744" t="s">
        <v>2957</v>
      </c>
      <c r="F58" s="662" t="s">
        <v>2944</v>
      </c>
      <c r="G58" s="662" t="s">
        <v>3067</v>
      </c>
      <c r="H58" s="662" t="s">
        <v>565</v>
      </c>
      <c r="I58" s="662" t="s">
        <v>3068</v>
      </c>
      <c r="J58" s="662" t="s">
        <v>3069</v>
      </c>
      <c r="K58" s="662" t="s">
        <v>3070</v>
      </c>
      <c r="L58" s="663">
        <v>120.89</v>
      </c>
      <c r="M58" s="663">
        <v>241.78</v>
      </c>
      <c r="N58" s="662">
        <v>2</v>
      </c>
      <c r="O58" s="745">
        <v>1.5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6</v>
      </c>
      <c r="B59" s="662" t="s">
        <v>564</v>
      </c>
      <c r="C59" s="662" t="s">
        <v>2949</v>
      </c>
      <c r="D59" s="743" t="s">
        <v>3246</v>
      </c>
      <c r="E59" s="744" t="s">
        <v>2957</v>
      </c>
      <c r="F59" s="662" t="s">
        <v>2944</v>
      </c>
      <c r="G59" s="662" t="s">
        <v>2984</v>
      </c>
      <c r="H59" s="662" t="s">
        <v>565</v>
      </c>
      <c r="I59" s="662" t="s">
        <v>1312</v>
      </c>
      <c r="J59" s="662" t="s">
        <v>1313</v>
      </c>
      <c r="K59" s="662" t="s">
        <v>2985</v>
      </c>
      <c r="L59" s="663">
        <v>156.77000000000001</v>
      </c>
      <c r="M59" s="663">
        <v>940.62000000000012</v>
      </c>
      <c r="N59" s="662">
        <v>6</v>
      </c>
      <c r="O59" s="745">
        <v>2</v>
      </c>
      <c r="P59" s="663"/>
      <c r="Q59" s="678">
        <v>0</v>
      </c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6</v>
      </c>
      <c r="B60" s="662" t="s">
        <v>564</v>
      </c>
      <c r="C60" s="662" t="s">
        <v>2949</v>
      </c>
      <c r="D60" s="743" t="s">
        <v>3246</v>
      </c>
      <c r="E60" s="744" t="s">
        <v>2957</v>
      </c>
      <c r="F60" s="662" t="s">
        <v>2944</v>
      </c>
      <c r="G60" s="662" t="s">
        <v>2984</v>
      </c>
      <c r="H60" s="662" t="s">
        <v>565</v>
      </c>
      <c r="I60" s="662" t="s">
        <v>1312</v>
      </c>
      <c r="J60" s="662" t="s">
        <v>1313</v>
      </c>
      <c r="K60" s="662" t="s">
        <v>2985</v>
      </c>
      <c r="L60" s="663">
        <v>107.27</v>
      </c>
      <c r="M60" s="663">
        <v>750.89</v>
      </c>
      <c r="N60" s="662">
        <v>7</v>
      </c>
      <c r="O60" s="745">
        <v>2.5</v>
      </c>
      <c r="P60" s="663">
        <v>214.54</v>
      </c>
      <c r="Q60" s="678">
        <v>0.2857142857142857</v>
      </c>
      <c r="R60" s="662">
        <v>2</v>
      </c>
      <c r="S60" s="678">
        <v>0.2857142857142857</v>
      </c>
      <c r="T60" s="745">
        <v>1</v>
      </c>
      <c r="U60" s="701">
        <v>0.4</v>
      </c>
    </row>
    <row r="61" spans="1:21" ht="14.4" customHeight="1" x14ac:dyDescent="0.3">
      <c r="A61" s="661">
        <v>6</v>
      </c>
      <c r="B61" s="662" t="s">
        <v>564</v>
      </c>
      <c r="C61" s="662" t="s">
        <v>2949</v>
      </c>
      <c r="D61" s="743" t="s">
        <v>3246</v>
      </c>
      <c r="E61" s="744" t="s">
        <v>2957</v>
      </c>
      <c r="F61" s="662" t="s">
        <v>2944</v>
      </c>
      <c r="G61" s="662" t="s">
        <v>2984</v>
      </c>
      <c r="H61" s="662" t="s">
        <v>565</v>
      </c>
      <c r="I61" s="662" t="s">
        <v>3071</v>
      </c>
      <c r="J61" s="662" t="s">
        <v>1313</v>
      </c>
      <c r="K61" s="662" t="s">
        <v>2985</v>
      </c>
      <c r="L61" s="663">
        <v>107.27</v>
      </c>
      <c r="M61" s="663">
        <v>214.54</v>
      </c>
      <c r="N61" s="662">
        <v>2</v>
      </c>
      <c r="O61" s="745">
        <v>0.5</v>
      </c>
      <c r="P61" s="663"/>
      <c r="Q61" s="678">
        <v>0</v>
      </c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6</v>
      </c>
      <c r="B62" s="662" t="s">
        <v>564</v>
      </c>
      <c r="C62" s="662" t="s">
        <v>2949</v>
      </c>
      <c r="D62" s="743" t="s">
        <v>3246</v>
      </c>
      <c r="E62" s="744" t="s">
        <v>2957</v>
      </c>
      <c r="F62" s="662" t="s">
        <v>2944</v>
      </c>
      <c r="G62" s="662" t="s">
        <v>3072</v>
      </c>
      <c r="H62" s="662" t="s">
        <v>565</v>
      </c>
      <c r="I62" s="662" t="s">
        <v>1133</v>
      </c>
      <c r="J62" s="662" t="s">
        <v>1134</v>
      </c>
      <c r="K62" s="662" t="s">
        <v>3073</v>
      </c>
      <c r="L62" s="663">
        <v>48.09</v>
      </c>
      <c r="M62" s="663">
        <v>96.18</v>
      </c>
      <c r="N62" s="662">
        <v>2</v>
      </c>
      <c r="O62" s="745">
        <v>1</v>
      </c>
      <c r="P62" s="663"/>
      <c r="Q62" s="678">
        <v>0</v>
      </c>
      <c r="R62" s="662"/>
      <c r="S62" s="678">
        <v>0</v>
      </c>
      <c r="T62" s="745"/>
      <c r="U62" s="701">
        <v>0</v>
      </c>
    </row>
    <row r="63" spans="1:21" ht="14.4" customHeight="1" x14ac:dyDescent="0.3">
      <c r="A63" s="661">
        <v>6</v>
      </c>
      <c r="B63" s="662" t="s">
        <v>564</v>
      </c>
      <c r="C63" s="662" t="s">
        <v>2949</v>
      </c>
      <c r="D63" s="743" t="s">
        <v>3246</v>
      </c>
      <c r="E63" s="744" t="s">
        <v>2957</v>
      </c>
      <c r="F63" s="662" t="s">
        <v>2944</v>
      </c>
      <c r="G63" s="662" t="s">
        <v>3074</v>
      </c>
      <c r="H63" s="662" t="s">
        <v>565</v>
      </c>
      <c r="I63" s="662" t="s">
        <v>785</v>
      </c>
      <c r="J63" s="662" t="s">
        <v>786</v>
      </c>
      <c r="K63" s="662" t="s">
        <v>3075</v>
      </c>
      <c r="L63" s="663">
        <v>0</v>
      </c>
      <c r="M63" s="663">
        <v>0</v>
      </c>
      <c r="N63" s="662">
        <v>1</v>
      </c>
      <c r="O63" s="745">
        <v>0.5</v>
      </c>
      <c r="P63" s="663"/>
      <c r="Q63" s="678"/>
      <c r="R63" s="662"/>
      <c r="S63" s="678">
        <v>0</v>
      </c>
      <c r="T63" s="745"/>
      <c r="U63" s="701">
        <v>0</v>
      </c>
    </row>
    <row r="64" spans="1:21" ht="14.4" customHeight="1" x14ac:dyDescent="0.3">
      <c r="A64" s="661">
        <v>6</v>
      </c>
      <c r="B64" s="662" t="s">
        <v>564</v>
      </c>
      <c r="C64" s="662" t="s">
        <v>2949</v>
      </c>
      <c r="D64" s="743" t="s">
        <v>3246</v>
      </c>
      <c r="E64" s="744" t="s">
        <v>2957</v>
      </c>
      <c r="F64" s="662" t="s">
        <v>2944</v>
      </c>
      <c r="G64" s="662" t="s">
        <v>3076</v>
      </c>
      <c r="H64" s="662" t="s">
        <v>565</v>
      </c>
      <c r="I64" s="662" t="s">
        <v>3077</v>
      </c>
      <c r="J64" s="662" t="s">
        <v>1186</v>
      </c>
      <c r="K64" s="662" t="s">
        <v>3078</v>
      </c>
      <c r="L64" s="663">
        <v>98.75</v>
      </c>
      <c r="M64" s="663">
        <v>197.5</v>
      </c>
      <c r="N64" s="662">
        <v>2</v>
      </c>
      <c r="O64" s="745">
        <v>0.5</v>
      </c>
      <c r="P64" s="663"/>
      <c r="Q64" s="678">
        <v>0</v>
      </c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6</v>
      </c>
      <c r="B65" s="662" t="s">
        <v>564</v>
      </c>
      <c r="C65" s="662" t="s">
        <v>2949</v>
      </c>
      <c r="D65" s="743" t="s">
        <v>3246</v>
      </c>
      <c r="E65" s="744" t="s">
        <v>2957</v>
      </c>
      <c r="F65" s="662" t="s">
        <v>2944</v>
      </c>
      <c r="G65" s="662" t="s">
        <v>3076</v>
      </c>
      <c r="H65" s="662" t="s">
        <v>565</v>
      </c>
      <c r="I65" s="662" t="s">
        <v>3079</v>
      </c>
      <c r="J65" s="662" t="s">
        <v>3080</v>
      </c>
      <c r="K65" s="662" t="s">
        <v>3081</v>
      </c>
      <c r="L65" s="663">
        <v>49.38</v>
      </c>
      <c r="M65" s="663">
        <v>49.38</v>
      </c>
      <c r="N65" s="662">
        <v>1</v>
      </c>
      <c r="O65" s="745">
        <v>0.5</v>
      </c>
      <c r="P65" s="663"/>
      <c r="Q65" s="678">
        <v>0</v>
      </c>
      <c r="R65" s="662"/>
      <c r="S65" s="678">
        <v>0</v>
      </c>
      <c r="T65" s="745"/>
      <c r="U65" s="701">
        <v>0</v>
      </c>
    </row>
    <row r="66" spans="1:21" ht="14.4" customHeight="1" x14ac:dyDescent="0.3">
      <c r="A66" s="661">
        <v>6</v>
      </c>
      <c r="B66" s="662" t="s">
        <v>564</v>
      </c>
      <c r="C66" s="662" t="s">
        <v>2949</v>
      </c>
      <c r="D66" s="743" t="s">
        <v>3246</v>
      </c>
      <c r="E66" s="744" t="s">
        <v>2957</v>
      </c>
      <c r="F66" s="662" t="s">
        <v>2944</v>
      </c>
      <c r="G66" s="662" t="s">
        <v>3076</v>
      </c>
      <c r="H66" s="662" t="s">
        <v>565</v>
      </c>
      <c r="I66" s="662" t="s">
        <v>3079</v>
      </c>
      <c r="J66" s="662" t="s">
        <v>3080</v>
      </c>
      <c r="K66" s="662" t="s">
        <v>3081</v>
      </c>
      <c r="L66" s="663">
        <v>83.79</v>
      </c>
      <c r="M66" s="663">
        <v>167.58</v>
      </c>
      <c r="N66" s="662">
        <v>2</v>
      </c>
      <c r="O66" s="745">
        <v>0.5</v>
      </c>
      <c r="P66" s="663"/>
      <c r="Q66" s="678">
        <v>0</v>
      </c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6</v>
      </c>
      <c r="B67" s="662" t="s">
        <v>564</v>
      </c>
      <c r="C67" s="662" t="s">
        <v>2949</v>
      </c>
      <c r="D67" s="743" t="s">
        <v>3246</v>
      </c>
      <c r="E67" s="744" t="s">
        <v>2957</v>
      </c>
      <c r="F67" s="662" t="s">
        <v>2944</v>
      </c>
      <c r="G67" s="662" t="s">
        <v>3082</v>
      </c>
      <c r="H67" s="662" t="s">
        <v>565</v>
      </c>
      <c r="I67" s="662" t="s">
        <v>1900</v>
      </c>
      <c r="J67" s="662" t="s">
        <v>1901</v>
      </c>
      <c r="K67" s="662" t="s">
        <v>1902</v>
      </c>
      <c r="L67" s="663">
        <v>126.59</v>
      </c>
      <c r="M67" s="663">
        <v>126.59</v>
      </c>
      <c r="N67" s="662">
        <v>1</v>
      </c>
      <c r="O67" s="745">
        <v>0.5</v>
      </c>
      <c r="P67" s="663">
        <v>126.59</v>
      </c>
      <c r="Q67" s="678">
        <v>1</v>
      </c>
      <c r="R67" s="662">
        <v>1</v>
      </c>
      <c r="S67" s="678">
        <v>1</v>
      </c>
      <c r="T67" s="745">
        <v>0.5</v>
      </c>
      <c r="U67" s="701">
        <v>1</v>
      </c>
    </row>
    <row r="68" spans="1:21" ht="14.4" customHeight="1" x14ac:dyDescent="0.3">
      <c r="A68" s="661">
        <v>6</v>
      </c>
      <c r="B68" s="662" t="s">
        <v>564</v>
      </c>
      <c r="C68" s="662" t="s">
        <v>2949</v>
      </c>
      <c r="D68" s="743" t="s">
        <v>3246</v>
      </c>
      <c r="E68" s="744" t="s">
        <v>2957</v>
      </c>
      <c r="F68" s="662" t="s">
        <v>2944</v>
      </c>
      <c r="G68" s="662" t="s">
        <v>3083</v>
      </c>
      <c r="H68" s="662" t="s">
        <v>565</v>
      </c>
      <c r="I68" s="662" t="s">
        <v>3084</v>
      </c>
      <c r="J68" s="662" t="s">
        <v>3085</v>
      </c>
      <c r="K68" s="662" t="s">
        <v>2808</v>
      </c>
      <c r="L68" s="663">
        <v>0</v>
      </c>
      <c r="M68" s="663">
        <v>0</v>
      </c>
      <c r="N68" s="662">
        <v>2</v>
      </c>
      <c r="O68" s="745">
        <v>0.5</v>
      </c>
      <c r="P68" s="663"/>
      <c r="Q68" s="678"/>
      <c r="R68" s="662"/>
      <c r="S68" s="678">
        <v>0</v>
      </c>
      <c r="T68" s="745"/>
      <c r="U68" s="701">
        <v>0</v>
      </c>
    </row>
    <row r="69" spans="1:21" ht="14.4" customHeight="1" x14ac:dyDescent="0.3">
      <c r="A69" s="661">
        <v>6</v>
      </c>
      <c r="B69" s="662" t="s">
        <v>564</v>
      </c>
      <c r="C69" s="662" t="s">
        <v>2949</v>
      </c>
      <c r="D69" s="743" t="s">
        <v>3246</v>
      </c>
      <c r="E69" s="744" t="s">
        <v>2957</v>
      </c>
      <c r="F69" s="662" t="s">
        <v>2944</v>
      </c>
      <c r="G69" s="662" t="s">
        <v>3086</v>
      </c>
      <c r="H69" s="662" t="s">
        <v>1017</v>
      </c>
      <c r="I69" s="662" t="s">
        <v>3087</v>
      </c>
      <c r="J69" s="662" t="s">
        <v>3088</v>
      </c>
      <c r="K69" s="662" t="s">
        <v>3089</v>
      </c>
      <c r="L69" s="663">
        <v>46.85</v>
      </c>
      <c r="M69" s="663">
        <v>140.55000000000001</v>
      </c>
      <c r="N69" s="662">
        <v>3</v>
      </c>
      <c r="O69" s="745">
        <v>1</v>
      </c>
      <c r="P69" s="663"/>
      <c r="Q69" s="678">
        <v>0</v>
      </c>
      <c r="R69" s="662"/>
      <c r="S69" s="678">
        <v>0</v>
      </c>
      <c r="T69" s="745"/>
      <c r="U69" s="701">
        <v>0</v>
      </c>
    </row>
    <row r="70" spans="1:21" ht="14.4" customHeight="1" x14ac:dyDescent="0.3">
      <c r="A70" s="661">
        <v>6</v>
      </c>
      <c r="B70" s="662" t="s">
        <v>564</v>
      </c>
      <c r="C70" s="662" t="s">
        <v>2949</v>
      </c>
      <c r="D70" s="743" t="s">
        <v>3246</v>
      </c>
      <c r="E70" s="744" t="s">
        <v>2957</v>
      </c>
      <c r="F70" s="662" t="s">
        <v>2944</v>
      </c>
      <c r="G70" s="662" t="s">
        <v>3090</v>
      </c>
      <c r="H70" s="662" t="s">
        <v>1017</v>
      </c>
      <c r="I70" s="662" t="s">
        <v>3091</v>
      </c>
      <c r="J70" s="662" t="s">
        <v>3092</v>
      </c>
      <c r="K70" s="662" t="s">
        <v>3093</v>
      </c>
      <c r="L70" s="663">
        <v>124.49</v>
      </c>
      <c r="M70" s="663">
        <v>124.49</v>
      </c>
      <c r="N70" s="662">
        <v>1</v>
      </c>
      <c r="O70" s="745">
        <v>1</v>
      </c>
      <c r="P70" s="663">
        <v>124.49</v>
      </c>
      <c r="Q70" s="678">
        <v>1</v>
      </c>
      <c r="R70" s="662">
        <v>1</v>
      </c>
      <c r="S70" s="678">
        <v>1</v>
      </c>
      <c r="T70" s="745">
        <v>1</v>
      </c>
      <c r="U70" s="701">
        <v>1</v>
      </c>
    </row>
    <row r="71" spans="1:21" ht="14.4" customHeight="1" x14ac:dyDescent="0.3">
      <c r="A71" s="661">
        <v>6</v>
      </c>
      <c r="B71" s="662" t="s">
        <v>564</v>
      </c>
      <c r="C71" s="662" t="s">
        <v>2949</v>
      </c>
      <c r="D71" s="743" t="s">
        <v>3246</v>
      </c>
      <c r="E71" s="744" t="s">
        <v>2957</v>
      </c>
      <c r="F71" s="662" t="s">
        <v>2944</v>
      </c>
      <c r="G71" s="662" t="s">
        <v>3090</v>
      </c>
      <c r="H71" s="662" t="s">
        <v>565</v>
      </c>
      <c r="I71" s="662" t="s">
        <v>3094</v>
      </c>
      <c r="J71" s="662" t="s">
        <v>3095</v>
      </c>
      <c r="K71" s="662" t="s">
        <v>3096</v>
      </c>
      <c r="L71" s="663">
        <v>82.99</v>
      </c>
      <c r="M71" s="663">
        <v>82.99</v>
      </c>
      <c r="N71" s="662">
        <v>1</v>
      </c>
      <c r="O71" s="745">
        <v>1</v>
      </c>
      <c r="P71" s="663"/>
      <c r="Q71" s="678">
        <v>0</v>
      </c>
      <c r="R71" s="662"/>
      <c r="S71" s="678">
        <v>0</v>
      </c>
      <c r="T71" s="745"/>
      <c r="U71" s="701">
        <v>0</v>
      </c>
    </row>
    <row r="72" spans="1:21" ht="14.4" customHeight="1" x14ac:dyDescent="0.3">
      <c r="A72" s="661">
        <v>6</v>
      </c>
      <c r="B72" s="662" t="s">
        <v>564</v>
      </c>
      <c r="C72" s="662" t="s">
        <v>2949</v>
      </c>
      <c r="D72" s="743" t="s">
        <v>3246</v>
      </c>
      <c r="E72" s="744" t="s">
        <v>2957</v>
      </c>
      <c r="F72" s="662" t="s">
        <v>2944</v>
      </c>
      <c r="G72" s="662" t="s">
        <v>3090</v>
      </c>
      <c r="H72" s="662" t="s">
        <v>565</v>
      </c>
      <c r="I72" s="662" t="s">
        <v>3094</v>
      </c>
      <c r="J72" s="662" t="s">
        <v>3095</v>
      </c>
      <c r="K72" s="662" t="s">
        <v>3096</v>
      </c>
      <c r="L72" s="663">
        <v>79.03</v>
      </c>
      <c r="M72" s="663">
        <v>79.03</v>
      </c>
      <c r="N72" s="662">
        <v>1</v>
      </c>
      <c r="O72" s="745">
        <v>1</v>
      </c>
      <c r="P72" s="663"/>
      <c r="Q72" s="678">
        <v>0</v>
      </c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6</v>
      </c>
      <c r="B73" s="662" t="s">
        <v>564</v>
      </c>
      <c r="C73" s="662" t="s">
        <v>2949</v>
      </c>
      <c r="D73" s="743" t="s">
        <v>3246</v>
      </c>
      <c r="E73" s="744" t="s">
        <v>2957</v>
      </c>
      <c r="F73" s="662" t="s">
        <v>2944</v>
      </c>
      <c r="G73" s="662" t="s">
        <v>3097</v>
      </c>
      <c r="H73" s="662" t="s">
        <v>1017</v>
      </c>
      <c r="I73" s="662" t="s">
        <v>2392</v>
      </c>
      <c r="J73" s="662" t="s">
        <v>1030</v>
      </c>
      <c r="K73" s="662" t="s">
        <v>1104</v>
      </c>
      <c r="L73" s="663">
        <v>77.790000000000006</v>
      </c>
      <c r="M73" s="663">
        <v>155.58000000000001</v>
      </c>
      <c r="N73" s="662">
        <v>2</v>
      </c>
      <c r="O73" s="745">
        <v>1</v>
      </c>
      <c r="P73" s="663">
        <v>77.790000000000006</v>
      </c>
      <c r="Q73" s="678">
        <v>0.5</v>
      </c>
      <c r="R73" s="662">
        <v>1</v>
      </c>
      <c r="S73" s="678">
        <v>0.5</v>
      </c>
      <c r="T73" s="745">
        <v>0.5</v>
      </c>
      <c r="U73" s="701">
        <v>0.5</v>
      </c>
    </row>
    <row r="74" spans="1:21" ht="14.4" customHeight="1" x14ac:dyDescent="0.3">
      <c r="A74" s="661">
        <v>6</v>
      </c>
      <c r="B74" s="662" t="s">
        <v>564</v>
      </c>
      <c r="C74" s="662" t="s">
        <v>2949</v>
      </c>
      <c r="D74" s="743" t="s">
        <v>3246</v>
      </c>
      <c r="E74" s="744" t="s">
        <v>2957</v>
      </c>
      <c r="F74" s="662" t="s">
        <v>2944</v>
      </c>
      <c r="G74" s="662" t="s">
        <v>3097</v>
      </c>
      <c r="H74" s="662" t="s">
        <v>1017</v>
      </c>
      <c r="I74" s="662" t="s">
        <v>2392</v>
      </c>
      <c r="J74" s="662" t="s">
        <v>1030</v>
      </c>
      <c r="K74" s="662" t="s">
        <v>1104</v>
      </c>
      <c r="L74" s="663">
        <v>145.66999999999999</v>
      </c>
      <c r="M74" s="663">
        <v>145.66999999999999</v>
      </c>
      <c r="N74" s="662">
        <v>1</v>
      </c>
      <c r="O74" s="745">
        <v>0.5</v>
      </c>
      <c r="P74" s="663"/>
      <c r="Q74" s="678">
        <v>0</v>
      </c>
      <c r="R74" s="662"/>
      <c r="S74" s="678">
        <v>0</v>
      </c>
      <c r="T74" s="745"/>
      <c r="U74" s="701">
        <v>0</v>
      </c>
    </row>
    <row r="75" spans="1:21" ht="14.4" customHeight="1" x14ac:dyDescent="0.3">
      <c r="A75" s="661">
        <v>6</v>
      </c>
      <c r="B75" s="662" t="s">
        <v>564</v>
      </c>
      <c r="C75" s="662" t="s">
        <v>2949</v>
      </c>
      <c r="D75" s="743" t="s">
        <v>3246</v>
      </c>
      <c r="E75" s="744" t="s">
        <v>2957</v>
      </c>
      <c r="F75" s="662" t="s">
        <v>2944</v>
      </c>
      <c r="G75" s="662" t="s">
        <v>3098</v>
      </c>
      <c r="H75" s="662" t="s">
        <v>565</v>
      </c>
      <c r="I75" s="662" t="s">
        <v>3099</v>
      </c>
      <c r="J75" s="662" t="s">
        <v>3100</v>
      </c>
      <c r="K75" s="662" t="s">
        <v>3101</v>
      </c>
      <c r="L75" s="663">
        <v>48.42</v>
      </c>
      <c r="M75" s="663">
        <v>145.26</v>
      </c>
      <c r="N75" s="662">
        <v>3</v>
      </c>
      <c r="O75" s="745">
        <v>1</v>
      </c>
      <c r="P75" s="663">
        <v>145.26</v>
      </c>
      <c r="Q75" s="678">
        <v>1</v>
      </c>
      <c r="R75" s="662">
        <v>3</v>
      </c>
      <c r="S75" s="678">
        <v>1</v>
      </c>
      <c r="T75" s="745">
        <v>1</v>
      </c>
      <c r="U75" s="701">
        <v>1</v>
      </c>
    </row>
    <row r="76" spans="1:21" ht="14.4" customHeight="1" x14ac:dyDescent="0.3">
      <c r="A76" s="661">
        <v>6</v>
      </c>
      <c r="B76" s="662" t="s">
        <v>564</v>
      </c>
      <c r="C76" s="662" t="s">
        <v>2949</v>
      </c>
      <c r="D76" s="743" t="s">
        <v>3246</v>
      </c>
      <c r="E76" s="744" t="s">
        <v>2957</v>
      </c>
      <c r="F76" s="662" t="s">
        <v>2944</v>
      </c>
      <c r="G76" s="662" t="s">
        <v>3102</v>
      </c>
      <c r="H76" s="662" t="s">
        <v>565</v>
      </c>
      <c r="I76" s="662" t="s">
        <v>3103</v>
      </c>
      <c r="J76" s="662" t="s">
        <v>2310</v>
      </c>
      <c r="K76" s="662" t="s">
        <v>1002</v>
      </c>
      <c r="L76" s="663">
        <v>0</v>
      </c>
      <c r="M76" s="663">
        <v>0</v>
      </c>
      <c r="N76" s="662">
        <v>1</v>
      </c>
      <c r="O76" s="745">
        <v>1</v>
      </c>
      <c r="P76" s="663"/>
      <c r="Q76" s="678"/>
      <c r="R76" s="662"/>
      <c r="S76" s="678">
        <v>0</v>
      </c>
      <c r="T76" s="745"/>
      <c r="U76" s="701">
        <v>0</v>
      </c>
    </row>
    <row r="77" spans="1:21" ht="14.4" customHeight="1" x14ac:dyDescent="0.3">
      <c r="A77" s="661">
        <v>6</v>
      </c>
      <c r="B77" s="662" t="s">
        <v>564</v>
      </c>
      <c r="C77" s="662" t="s">
        <v>2949</v>
      </c>
      <c r="D77" s="743" t="s">
        <v>3246</v>
      </c>
      <c r="E77" s="744" t="s">
        <v>2957</v>
      </c>
      <c r="F77" s="662" t="s">
        <v>2944</v>
      </c>
      <c r="G77" s="662" t="s">
        <v>3104</v>
      </c>
      <c r="H77" s="662" t="s">
        <v>1017</v>
      </c>
      <c r="I77" s="662" t="s">
        <v>3105</v>
      </c>
      <c r="J77" s="662" t="s">
        <v>1703</v>
      </c>
      <c r="K77" s="662" t="s">
        <v>3106</v>
      </c>
      <c r="L77" s="663">
        <v>374.74</v>
      </c>
      <c r="M77" s="663">
        <v>374.74</v>
      </c>
      <c r="N77" s="662">
        <v>1</v>
      </c>
      <c r="O77" s="745">
        <v>0.5</v>
      </c>
      <c r="P77" s="663">
        <v>374.74</v>
      </c>
      <c r="Q77" s="678">
        <v>1</v>
      </c>
      <c r="R77" s="662">
        <v>1</v>
      </c>
      <c r="S77" s="678">
        <v>1</v>
      </c>
      <c r="T77" s="745">
        <v>0.5</v>
      </c>
      <c r="U77" s="701">
        <v>1</v>
      </c>
    </row>
    <row r="78" spans="1:21" ht="14.4" customHeight="1" x14ac:dyDescent="0.3">
      <c r="A78" s="661">
        <v>6</v>
      </c>
      <c r="B78" s="662" t="s">
        <v>564</v>
      </c>
      <c r="C78" s="662" t="s">
        <v>2949</v>
      </c>
      <c r="D78" s="743" t="s">
        <v>3246</v>
      </c>
      <c r="E78" s="744" t="s">
        <v>2957</v>
      </c>
      <c r="F78" s="662" t="s">
        <v>2944</v>
      </c>
      <c r="G78" s="662" t="s">
        <v>3104</v>
      </c>
      <c r="H78" s="662" t="s">
        <v>1017</v>
      </c>
      <c r="I78" s="662" t="s">
        <v>3105</v>
      </c>
      <c r="J78" s="662" t="s">
        <v>1703</v>
      </c>
      <c r="K78" s="662" t="s">
        <v>3106</v>
      </c>
      <c r="L78" s="663">
        <v>353.18</v>
      </c>
      <c r="M78" s="663">
        <v>353.18</v>
      </c>
      <c r="N78" s="662">
        <v>1</v>
      </c>
      <c r="O78" s="745">
        <v>0.5</v>
      </c>
      <c r="P78" s="663"/>
      <c r="Q78" s="678">
        <v>0</v>
      </c>
      <c r="R78" s="662"/>
      <c r="S78" s="678">
        <v>0</v>
      </c>
      <c r="T78" s="745"/>
      <c r="U78" s="701">
        <v>0</v>
      </c>
    </row>
    <row r="79" spans="1:21" ht="14.4" customHeight="1" x14ac:dyDescent="0.3">
      <c r="A79" s="661">
        <v>6</v>
      </c>
      <c r="B79" s="662" t="s">
        <v>564</v>
      </c>
      <c r="C79" s="662" t="s">
        <v>2949</v>
      </c>
      <c r="D79" s="743" t="s">
        <v>3246</v>
      </c>
      <c r="E79" s="744" t="s">
        <v>2957</v>
      </c>
      <c r="F79" s="662" t="s">
        <v>2944</v>
      </c>
      <c r="G79" s="662" t="s">
        <v>3104</v>
      </c>
      <c r="H79" s="662" t="s">
        <v>1017</v>
      </c>
      <c r="I79" s="662" t="s">
        <v>3107</v>
      </c>
      <c r="J79" s="662" t="s">
        <v>2352</v>
      </c>
      <c r="K79" s="662" t="s">
        <v>3108</v>
      </c>
      <c r="L79" s="663">
        <v>543.36</v>
      </c>
      <c r="M79" s="663">
        <v>1086.72</v>
      </c>
      <c r="N79" s="662">
        <v>2</v>
      </c>
      <c r="O79" s="745">
        <v>1</v>
      </c>
      <c r="P79" s="663"/>
      <c r="Q79" s="678">
        <v>0</v>
      </c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6</v>
      </c>
      <c r="B80" s="662" t="s">
        <v>564</v>
      </c>
      <c r="C80" s="662" t="s">
        <v>2949</v>
      </c>
      <c r="D80" s="743" t="s">
        <v>3246</v>
      </c>
      <c r="E80" s="744" t="s">
        <v>2957</v>
      </c>
      <c r="F80" s="662" t="s">
        <v>2944</v>
      </c>
      <c r="G80" s="662" t="s">
        <v>3109</v>
      </c>
      <c r="H80" s="662" t="s">
        <v>565</v>
      </c>
      <c r="I80" s="662" t="s">
        <v>692</v>
      </c>
      <c r="J80" s="662" t="s">
        <v>3110</v>
      </c>
      <c r="K80" s="662" t="s">
        <v>3111</v>
      </c>
      <c r="L80" s="663">
        <v>0</v>
      </c>
      <c r="M80" s="663">
        <v>0</v>
      </c>
      <c r="N80" s="662">
        <v>2</v>
      </c>
      <c r="O80" s="745">
        <v>1</v>
      </c>
      <c r="P80" s="663">
        <v>0</v>
      </c>
      <c r="Q80" s="678"/>
      <c r="R80" s="662">
        <v>1</v>
      </c>
      <c r="S80" s="678">
        <v>0.5</v>
      </c>
      <c r="T80" s="745">
        <v>0.5</v>
      </c>
      <c r="U80" s="701">
        <v>0.5</v>
      </c>
    </row>
    <row r="81" spans="1:21" ht="14.4" customHeight="1" x14ac:dyDescent="0.3">
      <c r="A81" s="661">
        <v>6</v>
      </c>
      <c r="B81" s="662" t="s">
        <v>564</v>
      </c>
      <c r="C81" s="662" t="s">
        <v>2949</v>
      </c>
      <c r="D81" s="743" t="s">
        <v>3246</v>
      </c>
      <c r="E81" s="744" t="s">
        <v>2957</v>
      </c>
      <c r="F81" s="662" t="s">
        <v>2944</v>
      </c>
      <c r="G81" s="662" t="s">
        <v>2986</v>
      </c>
      <c r="H81" s="662" t="s">
        <v>565</v>
      </c>
      <c r="I81" s="662" t="s">
        <v>3112</v>
      </c>
      <c r="J81" s="662" t="s">
        <v>3113</v>
      </c>
      <c r="K81" s="662" t="s">
        <v>3114</v>
      </c>
      <c r="L81" s="663">
        <v>120.77</v>
      </c>
      <c r="M81" s="663">
        <v>120.77</v>
      </c>
      <c r="N81" s="662">
        <v>1</v>
      </c>
      <c r="O81" s="745">
        <v>1</v>
      </c>
      <c r="P81" s="663"/>
      <c r="Q81" s="678">
        <v>0</v>
      </c>
      <c r="R81" s="662"/>
      <c r="S81" s="678">
        <v>0</v>
      </c>
      <c r="T81" s="745"/>
      <c r="U81" s="701">
        <v>0</v>
      </c>
    </row>
    <row r="82" spans="1:21" ht="14.4" customHeight="1" x14ac:dyDescent="0.3">
      <c r="A82" s="661">
        <v>6</v>
      </c>
      <c r="B82" s="662" t="s">
        <v>564</v>
      </c>
      <c r="C82" s="662" t="s">
        <v>2949</v>
      </c>
      <c r="D82" s="743" t="s">
        <v>3246</v>
      </c>
      <c r="E82" s="744" t="s">
        <v>2957</v>
      </c>
      <c r="F82" s="662" t="s">
        <v>2944</v>
      </c>
      <c r="G82" s="662" t="s">
        <v>3115</v>
      </c>
      <c r="H82" s="662" t="s">
        <v>565</v>
      </c>
      <c r="I82" s="662" t="s">
        <v>699</v>
      </c>
      <c r="J82" s="662" t="s">
        <v>3116</v>
      </c>
      <c r="K82" s="662" t="s">
        <v>2767</v>
      </c>
      <c r="L82" s="663">
        <v>77.13</v>
      </c>
      <c r="M82" s="663">
        <v>77.13</v>
      </c>
      <c r="N82" s="662">
        <v>1</v>
      </c>
      <c r="O82" s="745">
        <v>0.5</v>
      </c>
      <c r="P82" s="663">
        <v>77.13</v>
      </c>
      <c r="Q82" s="678">
        <v>1</v>
      </c>
      <c r="R82" s="662">
        <v>1</v>
      </c>
      <c r="S82" s="678">
        <v>1</v>
      </c>
      <c r="T82" s="745">
        <v>0.5</v>
      </c>
      <c r="U82" s="701">
        <v>1</v>
      </c>
    </row>
    <row r="83" spans="1:21" ht="14.4" customHeight="1" x14ac:dyDescent="0.3">
      <c r="A83" s="661">
        <v>6</v>
      </c>
      <c r="B83" s="662" t="s">
        <v>564</v>
      </c>
      <c r="C83" s="662" t="s">
        <v>2949</v>
      </c>
      <c r="D83" s="743" t="s">
        <v>3246</v>
      </c>
      <c r="E83" s="744" t="s">
        <v>2957</v>
      </c>
      <c r="F83" s="662" t="s">
        <v>2944</v>
      </c>
      <c r="G83" s="662" t="s">
        <v>3115</v>
      </c>
      <c r="H83" s="662" t="s">
        <v>565</v>
      </c>
      <c r="I83" s="662" t="s">
        <v>699</v>
      </c>
      <c r="J83" s="662" t="s">
        <v>3116</v>
      </c>
      <c r="K83" s="662" t="s">
        <v>2767</v>
      </c>
      <c r="L83" s="663">
        <v>81.78</v>
      </c>
      <c r="M83" s="663">
        <v>81.78</v>
      </c>
      <c r="N83" s="662">
        <v>1</v>
      </c>
      <c r="O83" s="745">
        <v>0.5</v>
      </c>
      <c r="P83" s="663"/>
      <c r="Q83" s="678">
        <v>0</v>
      </c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6</v>
      </c>
      <c r="B84" s="662" t="s">
        <v>564</v>
      </c>
      <c r="C84" s="662" t="s">
        <v>2949</v>
      </c>
      <c r="D84" s="743" t="s">
        <v>3246</v>
      </c>
      <c r="E84" s="744" t="s">
        <v>2957</v>
      </c>
      <c r="F84" s="662" t="s">
        <v>2944</v>
      </c>
      <c r="G84" s="662" t="s">
        <v>3117</v>
      </c>
      <c r="H84" s="662" t="s">
        <v>1017</v>
      </c>
      <c r="I84" s="662" t="s">
        <v>2406</v>
      </c>
      <c r="J84" s="662" t="s">
        <v>2407</v>
      </c>
      <c r="K84" s="662" t="s">
        <v>709</v>
      </c>
      <c r="L84" s="663">
        <v>187.92</v>
      </c>
      <c r="M84" s="663">
        <v>187.92</v>
      </c>
      <c r="N84" s="662">
        <v>1</v>
      </c>
      <c r="O84" s="745">
        <v>1</v>
      </c>
      <c r="P84" s="663"/>
      <c r="Q84" s="678">
        <v>0</v>
      </c>
      <c r="R84" s="662"/>
      <c r="S84" s="678">
        <v>0</v>
      </c>
      <c r="T84" s="745"/>
      <c r="U84" s="701">
        <v>0</v>
      </c>
    </row>
    <row r="85" spans="1:21" ht="14.4" customHeight="1" x14ac:dyDescent="0.3">
      <c r="A85" s="661">
        <v>6</v>
      </c>
      <c r="B85" s="662" t="s">
        <v>564</v>
      </c>
      <c r="C85" s="662" t="s">
        <v>2949</v>
      </c>
      <c r="D85" s="743" t="s">
        <v>3246</v>
      </c>
      <c r="E85" s="744" t="s">
        <v>2957</v>
      </c>
      <c r="F85" s="662" t="s">
        <v>2944</v>
      </c>
      <c r="G85" s="662" t="s">
        <v>3118</v>
      </c>
      <c r="H85" s="662" t="s">
        <v>565</v>
      </c>
      <c r="I85" s="662" t="s">
        <v>3119</v>
      </c>
      <c r="J85" s="662" t="s">
        <v>3120</v>
      </c>
      <c r="K85" s="662" t="s">
        <v>3121</v>
      </c>
      <c r="L85" s="663">
        <v>50.14</v>
      </c>
      <c r="M85" s="663">
        <v>50.14</v>
      </c>
      <c r="N85" s="662">
        <v>1</v>
      </c>
      <c r="O85" s="745">
        <v>1</v>
      </c>
      <c r="P85" s="663"/>
      <c r="Q85" s="678">
        <v>0</v>
      </c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6</v>
      </c>
      <c r="B86" s="662" t="s">
        <v>564</v>
      </c>
      <c r="C86" s="662" t="s">
        <v>2949</v>
      </c>
      <c r="D86" s="743" t="s">
        <v>3246</v>
      </c>
      <c r="E86" s="744" t="s">
        <v>2957</v>
      </c>
      <c r="F86" s="662" t="s">
        <v>2944</v>
      </c>
      <c r="G86" s="662" t="s">
        <v>3122</v>
      </c>
      <c r="H86" s="662" t="s">
        <v>565</v>
      </c>
      <c r="I86" s="662" t="s">
        <v>3123</v>
      </c>
      <c r="J86" s="662" t="s">
        <v>3124</v>
      </c>
      <c r="K86" s="662" t="s">
        <v>3125</v>
      </c>
      <c r="L86" s="663">
        <v>51.31</v>
      </c>
      <c r="M86" s="663">
        <v>153.93</v>
      </c>
      <c r="N86" s="662">
        <v>3</v>
      </c>
      <c r="O86" s="745">
        <v>0.5</v>
      </c>
      <c r="P86" s="663"/>
      <c r="Q86" s="678">
        <v>0</v>
      </c>
      <c r="R86" s="662"/>
      <c r="S86" s="678">
        <v>0</v>
      </c>
      <c r="T86" s="745"/>
      <c r="U86" s="701">
        <v>0</v>
      </c>
    </row>
    <row r="87" spans="1:21" ht="14.4" customHeight="1" x14ac:dyDescent="0.3">
      <c r="A87" s="661">
        <v>6</v>
      </c>
      <c r="B87" s="662" t="s">
        <v>564</v>
      </c>
      <c r="C87" s="662" t="s">
        <v>2949</v>
      </c>
      <c r="D87" s="743" t="s">
        <v>3246</v>
      </c>
      <c r="E87" s="744" t="s">
        <v>2957</v>
      </c>
      <c r="F87" s="662" t="s">
        <v>2944</v>
      </c>
      <c r="G87" s="662" t="s">
        <v>3126</v>
      </c>
      <c r="H87" s="662" t="s">
        <v>565</v>
      </c>
      <c r="I87" s="662" t="s">
        <v>3127</v>
      </c>
      <c r="J87" s="662" t="s">
        <v>3128</v>
      </c>
      <c r="K87" s="662" t="s">
        <v>1578</v>
      </c>
      <c r="L87" s="663">
        <v>0</v>
      </c>
      <c r="M87" s="663">
        <v>0</v>
      </c>
      <c r="N87" s="662">
        <v>2</v>
      </c>
      <c r="O87" s="745">
        <v>1</v>
      </c>
      <c r="P87" s="663"/>
      <c r="Q87" s="678"/>
      <c r="R87" s="662"/>
      <c r="S87" s="678">
        <v>0</v>
      </c>
      <c r="T87" s="745"/>
      <c r="U87" s="701">
        <v>0</v>
      </c>
    </row>
    <row r="88" spans="1:21" ht="14.4" customHeight="1" x14ac:dyDescent="0.3">
      <c r="A88" s="661">
        <v>6</v>
      </c>
      <c r="B88" s="662" t="s">
        <v>564</v>
      </c>
      <c r="C88" s="662" t="s">
        <v>2949</v>
      </c>
      <c r="D88" s="743" t="s">
        <v>3246</v>
      </c>
      <c r="E88" s="744" t="s">
        <v>2957</v>
      </c>
      <c r="F88" s="662" t="s">
        <v>2944</v>
      </c>
      <c r="G88" s="662" t="s">
        <v>3129</v>
      </c>
      <c r="H88" s="662" t="s">
        <v>565</v>
      </c>
      <c r="I88" s="662" t="s">
        <v>3130</v>
      </c>
      <c r="J88" s="662" t="s">
        <v>3131</v>
      </c>
      <c r="K88" s="662" t="s">
        <v>3132</v>
      </c>
      <c r="L88" s="663">
        <v>1618.69</v>
      </c>
      <c r="M88" s="663">
        <v>1618.69</v>
      </c>
      <c r="N88" s="662">
        <v>1</v>
      </c>
      <c r="O88" s="745">
        <v>0.5</v>
      </c>
      <c r="P88" s="663"/>
      <c r="Q88" s="678">
        <v>0</v>
      </c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6</v>
      </c>
      <c r="B89" s="662" t="s">
        <v>564</v>
      </c>
      <c r="C89" s="662" t="s">
        <v>2949</v>
      </c>
      <c r="D89" s="743" t="s">
        <v>3246</v>
      </c>
      <c r="E89" s="744" t="s">
        <v>2957</v>
      </c>
      <c r="F89" s="662" t="s">
        <v>2945</v>
      </c>
      <c r="G89" s="662" t="s">
        <v>2965</v>
      </c>
      <c r="H89" s="662" t="s">
        <v>565</v>
      </c>
      <c r="I89" s="662" t="s">
        <v>3133</v>
      </c>
      <c r="J89" s="662" t="s">
        <v>3134</v>
      </c>
      <c r="K89" s="662" t="s">
        <v>3135</v>
      </c>
      <c r="L89" s="663">
        <v>179.2</v>
      </c>
      <c r="M89" s="663">
        <v>179.2</v>
      </c>
      <c r="N89" s="662">
        <v>1</v>
      </c>
      <c r="O89" s="745">
        <v>1</v>
      </c>
      <c r="P89" s="663"/>
      <c r="Q89" s="678">
        <v>0</v>
      </c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6</v>
      </c>
      <c r="B90" s="662" t="s">
        <v>564</v>
      </c>
      <c r="C90" s="662" t="s">
        <v>2949</v>
      </c>
      <c r="D90" s="743" t="s">
        <v>3246</v>
      </c>
      <c r="E90" s="744" t="s">
        <v>2957</v>
      </c>
      <c r="F90" s="662" t="s">
        <v>2945</v>
      </c>
      <c r="G90" s="662" t="s">
        <v>2965</v>
      </c>
      <c r="H90" s="662" t="s">
        <v>565</v>
      </c>
      <c r="I90" s="662" t="s">
        <v>2966</v>
      </c>
      <c r="J90" s="662" t="s">
        <v>2967</v>
      </c>
      <c r="K90" s="662" t="s">
        <v>2968</v>
      </c>
      <c r="L90" s="663">
        <v>864.39</v>
      </c>
      <c r="M90" s="663">
        <v>43219.499999999985</v>
      </c>
      <c r="N90" s="662">
        <v>50</v>
      </c>
      <c r="O90" s="745">
        <v>50</v>
      </c>
      <c r="P90" s="663">
        <v>38033.159999999982</v>
      </c>
      <c r="Q90" s="678">
        <v>0.87999999999999989</v>
      </c>
      <c r="R90" s="662">
        <v>44</v>
      </c>
      <c r="S90" s="678">
        <v>0.88</v>
      </c>
      <c r="T90" s="745">
        <v>44</v>
      </c>
      <c r="U90" s="701">
        <v>0.88</v>
      </c>
    </row>
    <row r="91" spans="1:21" ht="14.4" customHeight="1" x14ac:dyDescent="0.3">
      <c r="A91" s="661">
        <v>6</v>
      </c>
      <c r="B91" s="662" t="s">
        <v>564</v>
      </c>
      <c r="C91" s="662" t="s">
        <v>2949</v>
      </c>
      <c r="D91" s="743" t="s">
        <v>3246</v>
      </c>
      <c r="E91" s="744" t="s">
        <v>2957</v>
      </c>
      <c r="F91" s="662" t="s">
        <v>2945</v>
      </c>
      <c r="G91" s="662" t="s">
        <v>2965</v>
      </c>
      <c r="H91" s="662" t="s">
        <v>565</v>
      </c>
      <c r="I91" s="662" t="s">
        <v>2969</v>
      </c>
      <c r="J91" s="662" t="s">
        <v>2970</v>
      </c>
      <c r="K91" s="662" t="s">
        <v>2971</v>
      </c>
      <c r="L91" s="663">
        <v>1978.94</v>
      </c>
      <c r="M91" s="663">
        <v>65305.020000000026</v>
      </c>
      <c r="N91" s="662">
        <v>33</v>
      </c>
      <c r="O91" s="745">
        <v>33</v>
      </c>
      <c r="P91" s="663">
        <v>59368.200000000026</v>
      </c>
      <c r="Q91" s="678">
        <v>0.90909090909090917</v>
      </c>
      <c r="R91" s="662">
        <v>30</v>
      </c>
      <c r="S91" s="678">
        <v>0.90909090909090906</v>
      </c>
      <c r="T91" s="745">
        <v>30</v>
      </c>
      <c r="U91" s="701">
        <v>0.90909090909090906</v>
      </c>
    </row>
    <row r="92" spans="1:21" ht="14.4" customHeight="1" x14ac:dyDescent="0.3">
      <c r="A92" s="661">
        <v>6</v>
      </c>
      <c r="B92" s="662" t="s">
        <v>564</v>
      </c>
      <c r="C92" s="662" t="s">
        <v>2949</v>
      </c>
      <c r="D92" s="743" t="s">
        <v>3246</v>
      </c>
      <c r="E92" s="744" t="s">
        <v>2957</v>
      </c>
      <c r="F92" s="662" t="s">
        <v>2945</v>
      </c>
      <c r="G92" s="662" t="s">
        <v>2965</v>
      </c>
      <c r="H92" s="662" t="s">
        <v>565</v>
      </c>
      <c r="I92" s="662" t="s">
        <v>3007</v>
      </c>
      <c r="J92" s="662" t="s">
        <v>3008</v>
      </c>
      <c r="K92" s="662" t="s">
        <v>3009</v>
      </c>
      <c r="L92" s="663">
        <v>700</v>
      </c>
      <c r="M92" s="663">
        <v>4900</v>
      </c>
      <c r="N92" s="662">
        <v>7</v>
      </c>
      <c r="O92" s="745">
        <v>7</v>
      </c>
      <c r="P92" s="663">
        <v>4200</v>
      </c>
      <c r="Q92" s="678">
        <v>0.8571428571428571</v>
      </c>
      <c r="R92" s="662">
        <v>6</v>
      </c>
      <c r="S92" s="678">
        <v>0.8571428571428571</v>
      </c>
      <c r="T92" s="745">
        <v>6</v>
      </c>
      <c r="U92" s="701">
        <v>0.8571428571428571</v>
      </c>
    </row>
    <row r="93" spans="1:21" ht="14.4" customHeight="1" x14ac:dyDescent="0.3">
      <c r="A93" s="661">
        <v>6</v>
      </c>
      <c r="B93" s="662" t="s">
        <v>564</v>
      </c>
      <c r="C93" s="662" t="s">
        <v>2949</v>
      </c>
      <c r="D93" s="743" t="s">
        <v>3246</v>
      </c>
      <c r="E93" s="744" t="s">
        <v>2957</v>
      </c>
      <c r="F93" s="662" t="s">
        <v>2945</v>
      </c>
      <c r="G93" s="662" t="s">
        <v>2965</v>
      </c>
      <c r="H93" s="662" t="s">
        <v>565</v>
      </c>
      <c r="I93" s="662" t="s">
        <v>3136</v>
      </c>
      <c r="J93" s="662" t="s">
        <v>3137</v>
      </c>
      <c r="K93" s="662" t="s">
        <v>3138</v>
      </c>
      <c r="L93" s="663">
        <v>700</v>
      </c>
      <c r="M93" s="663">
        <v>700</v>
      </c>
      <c r="N93" s="662">
        <v>1</v>
      </c>
      <c r="O93" s="745">
        <v>1</v>
      </c>
      <c r="P93" s="663"/>
      <c r="Q93" s="678">
        <v>0</v>
      </c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6</v>
      </c>
      <c r="B94" s="662" t="s">
        <v>564</v>
      </c>
      <c r="C94" s="662" t="s">
        <v>2949</v>
      </c>
      <c r="D94" s="743" t="s">
        <v>3246</v>
      </c>
      <c r="E94" s="744" t="s">
        <v>2957</v>
      </c>
      <c r="F94" s="662" t="s">
        <v>2945</v>
      </c>
      <c r="G94" s="662" t="s">
        <v>2965</v>
      </c>
      <c r="H94" s="662" t="s">
        <v>565</v>
      </c>
      <c r="I94" s="662" t="s">
        <v>3139</v>
      </c>
      <c r="J94" s="662" t="s">
        <v>3140</v>
      </c>
      <c r="K94" s="662"/>
      <c r="L94" s="663">
        <v>842.12</v>
      </c>
      <c r="M94" s="663">
        <v>842.12</v>
      </c>
      <c r="N94" s="662">
        <v>1</v>
      </c>
      <c r="O94" s="745">
        <v>1</v>
      </c>
      <c r="P94" s="663"/>
      <c r="Q94" s="678">
        <v>0</v>
      </c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6</v>
      </c>
      <c r="B95" s="662" t="s">
        <v>564</v>
      </c>
      <c r="C95" s="662" t="s">
        <v>2949</v>
      </c>
      <c r="D95" s="743" t="s">
        <v>3246</v>
      </c>
      <c r="E95" s="744" t="s">
        <v>2957</v>
      </c>
      <c r="F95" s="662" t="s">
        <v>2945</v>
      </c>
      <c r="G95" s="662" t="s">
        <v>2965</v>
      </c>
      <c r="H95" s="662" t="s">
        <v>565</v>
      </c>
      <c r="I95" s="662" t="s">
        <v>3141</v>
      </c>
      <c r="J95" s="662" t="s">
        <v>3142</v>
      </c>
      <c r="K95" s="662"/>
      <c r="L95" s="663">
        <v>700</v>
      </c>
      <c r="M95" s="663">
        <v>700</v>
      </c>
      <c r="N95" s="662">
        <v>1</v>
      </c>
      <c r="O95" s="745">
        <v>1</v>
      </c>
      <c r="P95" s="663">
        <v>700</v>
      </c>
      <c r="Q95" s="678">
        <v>1</v>
      </c>
      <c r="R95" s="662">
        <v>1</v>
      </c>
      <c r="S95" s="678">
        <v>1</v>
      </c>
      <c r="T95" s="745">
        <v>1</v>
      </c>
      <c r="U95" s="701">
        <v>1</v>
      </c>
    </row>
    <row r="96" spans="1:21" ht="14.4" customHeight="1" x14ac:dyDescent="0.3">
      <c r="A96" s="661">
        <v>6</v>
      </c>
      <c r="B96" s="662" t="s">
        <v>564</v>
      </c>
      <c r="C96" s="662" t="s">
        <v>2949</v>
      </c>
      <c r="D96" s="743" t="s">
        <v>3246</v>
      </c>
      <c r="E96" s="744" t="s">
        <v>2957</v>
      </c>
      <c r="F96" s="662" t="s">
        <v>2945</v>
      </c>
      <c r="G96" s="662" t="s">
        <v>3013</v>
      </c>
      <c r="H96" s="662" t="s">
        <v>565</v>
      </c>
      <c r="I96" s="662" t="s">
        <v>3143</v>
      </c>
      <c r="J96" s="662" t="s">
        <v>3144</v>
      </c>
      <c r="K96" s="662" t="s">
        <v>3145</v>
      </c>
      <c r="L96" s="663">
        <v>0</v>
      </c>
      <c r="M96" s="663">
        <v>0</v>
      </c>
      <c r="N96" s="662">
        <v>5</v>
      </c>
      <c r="O96" s="745">
        <v>5</v>
      </c>
      <c r="P96" s="663"/>
      <c r="Q96" s="678"/>
      <c r="R96" s="662"/>
      <c r="S96" s="678">
        <v>0</v>
      </c>
      <c r="T96" s="745"/>
      <c r="U96" s="701">
        <v>0</v>
      </c>
    </row>
    <row r="97" spans="1:21" ht="14.4" customHeight="1" x14ac:dyDescent="0.3">
      <c r="A97" s="661">
        <v>6</v>
      </c>
      <c r="B97" s="662" t="s">
        <v>564</v>
      </c>
      <c r="C97" s="662" t="s">
        <v>2949</v>
      </c>
      <c r="D97" s="743" t="s">
        <v>3246</v>
      </c>
      <c r="E97" s="744" t="s">
        <v>2957</v>
      </c>
      <c r="F97" s="662" t="s">
        <v>2945</v>
      </c>
      <c r="G97" s="662" t="s">
        <v>3013</v>
      </c>
      <c r="H97" s="662" t="s">
        <v>565</v>
      </c>
      <c r="I97" s="662" t="s">
        <v>3014</v>
      </c>
      <c r="J97" s="662" t="s">
        <v>3015</v>
      </c>
      <c r="K97" s="662" t="s">
        <v>3016</v>
      </c>
      <c r="L97" s="663">
        <v>0</v>
      </c>
      <c r="M97" s="663">
        <v>0</v>
      </c>
      <c r="N97" s="662">
        <v>1</v>
      </c>
      <c r="O97" s="745">
        <v>1</v>
      </c>
      <c r="P97" s="663"/>
      <c r="Q97" s="678"/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6</v>
      </c>
      <c r="B98" s="662" t="s">
        <v>564</v>
      </c>
      <c r="C98" s="662" t="s">
        <v>2949</v>
      </c>
      <c r="D98" s="743" t="s">
        <v>3246</v>
      </c>
      <c r="E98" s="744" t="s">
        <v>2957</v>
      </c>
      <c r="F98" s="662" t="s">
        <v>2945</v>
      </c>
      <c r="G98" s="662" t="s">
        <v>3146</v>
      </c>
      <c r="H98" s="662" t="s">
        <v>565</v>
      </c>
      <c r="I98" s="662" t="s">
        <v>3147</v>
      </c>
      <c r="J98" s="662" t="s">
        <v>3148</v>
      </c>
      <c r="K98" s="662" t="s">
        <v>3149</v>
      </c>
      <c r="L98" s="663">
        <v>1000</v>
      </c>
      <c r="M98" s="663">
        <v>1000</v>
      </c>
      <c r="N98" s="662">
        <v>1</v>
      </c>
      <c r="O98" s="745">
        <v>1</v>
      </c>
      <c r="P98" s="663"/>
      <c r="Q98" s="678">
        <v>0</v>
      </c>
      <c r="R98" s="662"/>
      <c r="S98" s="678">
        <v>0</v>
      </c>
      <c r="T98" s="745"/>
      <c r="U98" s="701">
        <v>0</v>
      </c>
    </row>
    <row r="99" spans="1:21" ht="14.4" customHeight="1" x14ac:dyDescent="0.3">
      <c r="A99" s="661">
        <v>6</v>
      </c>
      <c r="B99" s="662" t="s">
        <v>564</v>
      </c>
      <c r="C99" s="662" t="s">
        <v>2949</v>
      </c>
      <c r="D99" s="743" t="s">
        <v>3246</v>
      </c>
      <c r="E99" s="744" t="s">
        <v>2958</v>
      </c>
      <c r="F99" s="662" t="s">
        <v>2944</v>
      </c>
      <c r="G99" s="662" t="s">
        <v>2974</v>
      </c>
      <c r="H99" s="662" t="s">
        <v>565</v>
      </c>
      <c r="I99" s="662" t="s">
        <v>3017</v>
      </c>
      <c r="J99" s="662" t="s">
        <v>3018</v>
      </c>
      <c r="K99" s="662" t="s">
        <v>3019</v>
      </c>
      <c r="L99" s="663">
        <v>150.04</v>
      </c>
      <c r="M99" s="663">
        <v>150.04</v>
      </c>
      <c r="N99" s="662">
        <v>1</v>
      </c>
      <c r="O99" s="745">
        <v>1</v>
      </c>
      <c r="P99" s="663">
        <v>150.04</v>
      </c>
      <c r="Q99" s="678">
        <v>1</v>
      </c>
      <c r="R99" s="662">
        <v>1</v>
      </c>
      <c r="S99" s="678">
        <v>1</v>
      </c>
      <c r="T99" s="745">
        <v>1</v>
      </c>
      <c r="U99" s="701">
        <v>1</v>
      </c>
    </row>
    <row r="100" spans="1:21" ht="14.4" customHeight="1" x14ac:dyDescent="0.3">
      <c r="A100" s="661">
        <v>6</v>
      </c>
      <c r="B100" s="662" t="s">
        <v>564</v>
      </c>
      <c r="C100" s="662" t="s">
        <v>2949</v>
      </c>
      <c r="D100" s="743" t="s">
        <v>3246</v>
      </c>
      <c r="E100" s="744" t="s">
        <v>2958</v>
      </c>
      <c r="F100" s="662" t="s">
        <v>2944</v>
      </c>
      <c r="G100" s="662" t="s">
        <v>2974</v>
      </c>
      <c r="H100" s="662" t="s">
        <v>565</v>
      </c>
      <c r="I100" s="662" t="s">
        <v>3017</v>
      </c>
      <c r="J100" s="662" t="s">
        <v>3018</v>
      </c>
      <c r="K100" s="662" t="s">
        <v>3019</v>
      </c>
      <c r="L100" s="663">
        <v>154.36000000000001</v>
      </c>
      <c r="M100" s="663">
        <v>308.72000000000003</v>
      </c>
      <c r="N100" s="662">
        <v>2</v>
      </c>
      <c r="O100" s="745">
        <v>2</v>
      </c>
      <c r="P100" s="663">
        <v>308.72000000000003</v>
      </c>
      <c r="Q100" s="678">
        <v>1</v>
      </c>
      <c r="R100" s="662">
        <v>2</v>
      </c>
      <c r="S100" s="678">
        <v>1</v>
      </c>
      <c r="T100" s="745">
        <v>2</v>
      </c>
      <c r="U100" s="701">
        <v>1</v>
      </c>
    </row>
    <row r="101" spans="1:21" ht="14.4" customHeight="1" x14ac:dyDescent="0.3">
      <c r="A101" s="661">
        <v>6</v>
      </c>
      <c r="B101" s="662" t="s">
        <v>564</v>
      </c>
      <c r="C101" s="662" t="s">
        <v>2949</v>
      </c>
      <c r="D101" s="743" t="s">
        <v>3246</v>
      </c>
      <c r="E101" s="744" t="s">
        <v>2958</v>
      </c>
      <c r="F101" s="662" t="s">
        <v>2944</v>
      </c>
      <c r="G101" s="662" t="s">
        <v>2974</v>
      </c>
      <c r="H101" s="662" t="s">
        <v>1017</v>
      </c>
      <c r="I101" s="662" t="s">
        <v>1195</v>
      </c>
      <c r="J101" s="662" t="s">
        <v>2782</v>
      </c>
      <c r="K101" s="662" t="s">
        <v>2783</v>
      </c>
      <c r="L101" s="663">
        <v>154.36000000000001</v>
      </c>
      <c r="M101" s="663">
        <v>154.36000000000001</v>
      </c>
      <c r="N101" s="662">
        <v>1</v>
      </c>
      <c r="O101" s="745">
        <v>1</v>
      </c>
      <c r="P101" s="663">
        <v>154.36000000000001</v>
      </c>
      <c r="Q101" s="678">
        <v>1</v>
      </c>
      <c r="R101" s="662">
        <v>1</v>
      </c>
      <c r="S101" s="678">
        <v>1</v>
      </c>
      <c r="T101" s="745">
        <v>1</v>
      </c>
      <c r="U101" s="701">
        <v>1</v>
      </c>
    </row>
    <row r="102" spans="1:21" ht="14.4" customHeight="1" x14ac:dyDescent="0.3">
      <c r="A102" s="661">
        <v>6</v>
      </c>
      <c r="B102" s="662" t="s">
        <v>564</v>
      </c>
      <c r="C102" s="662" t="s">
        <v>2949</v>
      </c>
      <c r="D102" s="743" t="s">
        <v>3246</v>
      </c>
      <c r="E102" s="744" t="s">
        <v>2958</v>
      </c>
      <c r="F102" s="662" t="s">
        <v>2944</v>
      </c>
      <c r="G102" s="662" t="s">
        <v>2974</v>
      </c>
      <c r="H102" s="662" t="s">
        <v>1017</v>
      </c>
      <c r="I102" s="662" t="s">
        <v>3150</v>
      </c>
      <c r="J102" s="662" t="s">
        <v>2782</v>
      </c>
      <c r="K102" s="662" t="s">
        <v>2787</v>
      </c>
      <c r="L102" s="663">
        <v>225.06</v>
      </c>
      <c r="M102" s="663">
        <v>225.06</v>
      </c>
      <c r="N102" s="662">
        <v>1</v>
      </c>
      <c r="O102" s="745">
        <v>0.5</v>
      </c>
      <c r="P102" s="663"/>
      <c r="Q102" s="678">
        <v>0</v>
      </c>
      <c r="R102" s="662"/>
      <c r="S102" s="678">
        <v>0</v>
      </c>
      <c r="T102" s="745"/>
      <c r="U102" s="701">
        <v>0</v>
      </c>
    </row>
    <row r="103" spans="1:21" ht="14.4" customHeight="1" x14ac:dyDescent="0.3">
      <c r="A103" s="661">
        <v>6</v>
      </c>
      <c r="B103" s="662" t="s">
        <v>564</v>
      </c>
      <c r="C103" s="662" t="s">
        <v>2949</v>
      </c>
      <c r="D103" s="743" t="s">
        <v>3246</v>
      </c>
      <c r="E103" s="744" t="s">
        <v>2958</v>
      </c>
      <c r="F103" s="662" t="s">
        <v>2944</v>
      </c>
      <c r="G103" s="662" t="s">
        <v>2974</v>
      </c>
      <c r="H103" s="662" t="s">
        <v>1017</v>
      </c>
      <c r="I103" s="662" t="s">
        <v>1199</v>
      </c>
      <c r="J103" s="662" t="s">
        <v>2784</v>
      </c>
      <c r="K103" s="662" t="s">
        <v>2785</v>
      </c>
      <c r="L103" s="663">
        <v>363.25</v>
      </c>
      <c r="M103" s="663">
        <v>363.25</v>
      </c>
      <c r="N103" s="662">
        <v>1</v>
      </c>
      <c r="O103" s="745">
        <v>1</v>
      </c>
      <c r="P103" s="663"/>
      <c r="Q103" s="678">
        <v>0</v>
      </c>
      <c r="R103" s="662"/>
      <c r="S103" s="678">
        <v>0</v>
      </c>
      <c r="T103" s="745"/>
      <c r="U103" s="701">
        <v>0</v>
      </c>
    </row>
    <row r="104" spans="1:21" ht="14.4" customHeight="1" x14ac:dyDescent="0.3">
      <c r="A104" s="661">
        <v>6</v>
      </c>
      <c r="B104" s="662" t="s">
        <v>564</v>
      </c>
      <c r="C104" s="662" t="s">
        <v>2949</v>
      </c>
      <c r="D104" s="743" t="s">
        <v>3246</v>
      </c>
      <c r="E104" s="744" t="s">
        <v>2958</v>
      </c>
      <c r="F104" s="662" t="s">
        <v>2944</v>
      </c>
      <c r="G104" s="662" t="s">
        <v>3151</v>
      </c>
      <c r="H104" s="662" t="s">
        <v>565</v>
      </c>
      <c r="I104" s="662" t="s">
        <v>881</v>
      </c>
      <c r="J104" s="662" t="s">
        <v>882</v>
      </c>
      <c r="K104" s="662" t="s">
        <v>883</v>
      </c>
      <c r="L104" s="663">
        <v>344</v>
      </c>
      <c r="M104" s="663">
        <v>688</v>
      </c>
      <c r="N104" s="662">
        <v>2</v>
      </c>
      <c r="O104" s="745">
        <v>1</v>
      </c>
      <c r="P104" s="663"/>
      <c r="Q104" s="678">
        <v>0</v>
      </c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6</v>
      </c>
      <c r="B105" s="662" t="s">
        <v>564</v>
      </c>
      <c r="C105" s="662" t="s">
        <v>2949</v>
      </c>
      <c r="D105" s="743" t="s">
        <v>3246</v>
      </c>
      <c r="E105" s="744" t="s">
        <v>2958</v>
      </c>
      <c r="F105" s="662" t="s">
        <v>2944</v>
      </c>
      <c r="G105" s="662" t="s">
        <v>3152</v>
      </c>
      <c r="H105" s="662" t="s">
        <v>565</v>
      </c>
      <c r="I105" s="662" t="s">
        <v>3153</v>
      </c>
      <c r="J105" s="662" t="s">
        <v>3154</v>
      </c>
      <c r="K105" s="662" t="s">
        <v>3155</v>
      </c>
      <c r="L105" s="663">
        <v>79.48</v>
      </c>
      <c r="M105" s="663">
        <v>238.44</v>
      </c>
      <c r="N105" s="662">
        <v>3</v>
      </c>
      <c r="O105" s="745"/>
      <c r="P105" s="663"/>
      <c r="Q105" s="678">
        <v>0</v>
      </c>
      <c r="R105" s="662"/>
      <c r="S105" s="678">
        <v>0</v>
      </c>
      <c r="T105" s="745"/>
      <c r="U105" s="701"/>
    </row>
    <row r="106" spans="1:21" ht="14.4" customHeight="1" x14ac:dyDescent="0.3">
      <c r="A106" s="661">
        <v>6</v>
      </c>
      <c r="B106" s="662" t="s">
        <v>564</v>
      </c>
      <c r="C106" s="662" t="s">
        <v>2949</v>
      </c>
      <c r="D106" s="743" t="s">
        <v>3246</v>
      </c>
      <c r="E106" s="744" t="s">
        <v>2958</v>
      </c>
      <c r="F106" s="662" t="s">
        <v>2944</v>
      </c>
      <c r="G106" s="662" t="s">
        <v>2984</v>
      </c>
      <c r="H106" s="662" t="s">
        <v>565</v>
      </c>
      <c r="I106" s="662" t="s">
        <v>1312</v>
      </c>
      <c r="J106" s="662" t="s">
        <v>1313</v>
      </c>
      <c r="K106" s="662" t="s">
        <v>2985</v>
      </c>
      <c r="L106" s="663">
        <v>156.77000000000001</v>
      </c>
      <c r="M106" s="663">
        <v>470.31000000000006</v>
      </c>
      <c r="N106" s="662">
        <v>3</v>
      </c>
      <c r="O106" s="745">
        <v>1</v>
      </c>
      <c r="P106" s="663"/>
      <c r="Q106" s="678">
        <v>0</v>
      </c>
      <c r="R106" s="662"/>
      <c r="S106" s="678">
        <v>0</v>
      </c>
      <c r="T106" s="745"/>
      <c r="U106" s="701">
        <v>0</v>
      </c>
    </row>
    <row r="107" spans="1:21" ht="14.4" customHeight="1" x14ac:dyDescent="0.3">
      <c r="A107" s="661">
        <v>6</v>
      </c>
      <c r="B107" s="662" t="s">
        <v>564</v>
      </c>
      <c r="C107" s="662" t="s">
        <v>2949</v>
      </c>
      <c r="D107" s="743" t="s">
        <v>3246</v>
      </c>
      <c r="E107" s="744" t="s">
        <v>2958</v>
      </c>
      <c r="F107" s="662" t="s">
        <v>2944</v>
      </c>
      <c r="G107" s="662" t="s">
        <v>3109</v>
      </c>
      <c r="H107" s="662" t="s">
        <v>565</v>
      </c>
      <c r="I107" s="662" t="s">
        <v>692</v>
      </c>
      <c r="J107" s="662" t="s">
        <v>3110</v>
      </c>
      <c r="K107" s="662" t="s">
        <v>3111</v>
      </c>
      <c r="L107" s="663">
        <v>0</v>
      </c>
      <c r="M107" s="663">
        <v>0</v>
      </c>
      <c r="N107" s="662">
        <v>4</v>
      </c>
      <c r="O107" s="745">
        <v>1.5</v>
      </c>
      <c r="P107" s="663"/>
      <c r="Q107" s="678"/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6</v>
      </c>
      <c r="B108" s="662" t="s">
        <v>564</v>
      </c>
      <c r="C108" s="662" t="s">
        <v>2949</v>
      </c>
      <c r="D108" s="743" t="s">
        <v>3246</v>
      </c>
      <c r="E108" s="744" t="s">
        <v>2958</v>
      </c>
      <c r="F108" s="662" t="s">
        <v>2944</v>
      </c>
      <c r="G108" s="662" t="s">
        <v>3118</v>
      </c>
      <c r="H108" s="662" t="s">
        <v>565</v>
      </c>
      <c r="I108" s="662" t="s">
        <v>3156</v>
      </c>
      <c r="J108" s="662" t="s">
        <v>3120</v>
      </c>
      <c r="K108" s="662" t="s">
        <v>1031</v>
      </c>
      <c r="L108" s="663">
        <v>75.22</v>
      </c>
      <c r="M108" s="663">
        <v>150.44</v>
      </c>
      <c r="N108" s="662">
        <v>2</v>
      </c>
      <c r="O108" s="745">
        <v>0.5</v>
      </c>
      <c r="P108" s="663">
        <v>150.44</v>
      </c>
      <c r="Q108" s="678">
        <v>1</v>
      </c>
      <c r="R108" s="662">
        <v>2</v>
      </c>
      <c r="S108" s="678">
        <v>1</v>
      </c>
      <c r="T108" s="745">
        <v>0.5</v>
      </c>
      <c r="U108" s="701">
        <v>1</v>
      </c>
    </row>
    <row r="109" spans="1:21" ht="14.4" customHeight="1" x14ac:dyDescent="0.3">
      <c r="A109" s="661">
        <v>6</v>
      </c>
      <c r="B109" s="662" t="s">
        <v>564</v>
      </c>
      <c r="C109" s="662" t="s">
        <v>2949</v>
      </c>
      <c r="D109" s="743" t="s">
        <v>3246</v>
      </c>
      <c r="E109" s="744" t="s">
        <v>2958</v>
      </c>
      <c r="F109" s="662" t="s">
        <v>2944</v>
      </c>
      <c r="G109" s="662" t="s">
        <v>3118</v>
      </c>
      <c r="H109" s="662" t="s">
        <v>565</v>
      </c>
      <c r="I109" s="662" t="s">
        <v>3157</v>
      </c>
      <c r="J109" s="662" t="s">
        <v>3120</v>
      </c>
      <c r="K109" s="662" t="s">
        <v>3158</v>
      </c>
      <c r="L109" s="663">
        <v>0</v>
      </c>
      <c r="M109" s="663">
        <v>0</v>
      </c>
      <c r="N109" s="662">
        <v>2</v>
      </c>
      <c r="O109" s="745">
        <v>0.5</v>
      </c>
      <c r="P109" s="663">
        <v>0</v>
      </c>
      <c r="Q109" s="678"/>
      <c r="R109" s="662">
        <v>2</v>
      </c>
      <c r="S109" s="678">
        <v>1</v>
      </c>
      <c r="T109" s="745">
        <v>0.5</v>
      </c>
      <c r="U109" s="701">
        <v>1</v>
      </c>
    </row>
    <row r="110" spans="1:21" ht="14.4" customHeight="1" x14ac:dyDescent="0.3">
      <c r="A110" s="661">
        <v>6</v>
      </c>
      <c r="B110" s="662" t="s">
        <v>564</v>
      </c>
      <c r="C110" s="662" t="s">
        <v>2949</v>
      </c>
      <c r="D110" s="743" t="s">
        <v>3246</v>
      </c>
      <c r="E110" s="744" t="s">
        <v>2958</v>
      </c>
      <c r="F110" s="662" t="s">
        <v>2945</v>
      </c>
      <c r="G110" s="662" t="s">
        <v>2965</v>
      </c>
      <c r="H110" s="662" t="s">
        <v>565</v>
      </c>
      <c r="I110" s="662" t="s">
        <v>2966</v>
      </c>
      <c r="J110" s="662" t="s">
        <v>2967</v>
      </c>
      <c r="K110" s="662" t="s">
        <v>2968</v>
      </c>
      <c r="L110" s="663">
        <v>864.39</v>
      </c>
      <c r="M110" s="663">
        <v>864.39</v>
      </c>
      <c r="N110" s="662">
        <v>1</v>
      </c>
      <c r="O110" s="745">
        <v>1</v>
      </c>
      <c r="P110" s="663">
        <v>864.39</v>
      </c>
      <c r="Q110" s="678">
        <v>1</v>
      </c>
      <c r="R110" s="662">
        <v>1</v>
      </c>
      <c r="S110" s="678">
        <v>1</v>
      </c>
      <c r="T110" s="745">
        <v>1</v>
      </c>
      <c r="U110" s="701">
        <v>1</v>
      </c>
    </row>
    <row r="111" spans="1:21" ht="14.4" customHeight="1" x14ac:dyDescent="0.3">
      <c r="A111" s="661">
        <v>6</v>
      </c>
      <c r="B111" s="662" t="s">
        <v>564</v>
      </c>
      <c r="C111" s="662" t="s">
        <v>2949</v>
      </c>
      <c r="D111" s="743" t="s">
        <v>3246</v>
      </c>
      <c r="E111" s="744" t="s">
        <v>2958</v>
      </c>
      <c r="F111" s="662" t="s">
        <v>2945</v>
      </c>
      <c r="G111" s="662" t="s">
        <v>2965</v>
      </c>
      <c r="H111" s="662" t="s">
        <v>565</v>
      </c>
      <c r="I111" s="662" t="s">
        <v>2969</v>
      </c>
      <c r="J111" s="662" t="s">
        <v>2970</v>
      </c>
      <c r="K111" s="662" t="s">
        <v>2971</v>
      </c>
      <c r="L111" s="663">
        <v>1978.94</v>
      </c>
      <c r="M111" s="663">
        <v>25726.219999999998</v>
      </c>
      <c r="N111" s="662">
        <v>13</v>
      </c>
      <c r="O111" s="745">
        <v>13</v>
      </c>
      <c r="P111" s="663">
        <v>25726.219999999998</v>
      </c>
      <c r="Q111" s="678">
        <v>1</v>
      </c>
      <c r="R111" s="662">
        <v>13</v>
      </c>
      <c r="S111" s="678">
        <v>1</v>
      </c>
      <c r="T111" s="745">
        <v>13</v>
      </c>
      <c r="U111" s="701">
        <v>1</v>
      </c>
    </row>
    <row r="112" spans="1:21" ht="14.4" customHeight="1" x14ac:dyDescent="0.3">
      <c r="A112" s="661">
        <v>6</v>
      </c>
      <c r="B112" s="662" t="s">
        <v>564</v>
      </c>
      <c r="C112" s="662" t="s">
        <v>2949</v>
      </c>
      <c r="D112" s="743" t="s">
        <v>3246</v>
      </c>
      <c r="E112" s="744" t="s">
        <v>2958</v>
      </c>
      <c r="F112" s="662" t="s">
        <v>2945</v>
      </c>
      <c r="G112" s="662" t="s">
        <v>2965</v>
      </c>
      <c r="H112" s="662" t="s">
        <v>565</v>
      </c>
      <c r="I112" s="662" t="s">
        <v>3007</v>
      </c>
      <c r="J112" s="662" t="s">
        <v>3008</v>
      </c>
      <c r="K112" s="662" t="s">
        <v>3009</v>
      </c>
      <c r="L112" s="663">
        <v>700</v>
      </c>
      <c r="M112" s="663">
        <v>700</v>
      </c>
      <c r="N112" s="662">
        <v>1</v>
      </c>
      <c r="O112" s="745">
        <v>1</v>
      </c>
      <c r="P112" s="663">
        <v>700</v>
      </c>
      <c r="Q112" s="678">
        <v>1</v>
      </c>
      <c r="R112" s="662">
        <v>1</v>
      </c>
      <c r="S112" s="678">
        <v>1</v>
      </c>
      <c r="T112" s="745">
        <v>1</v>
      </c>
      <c r="U112" s="701">
        <v>1</v>
      </c>
    </row>
    <row r="113" spans="1:21" ht="14.4" customHeight="1" x14ac:dyDescent="0.3">
      <c r="A113" s="661">
        <v>6</v>
      </c>
      <c r="B113" s="662" t="s">
        <v>564</v>
      </c>
      <c r="C113" s="662" t="s">
        <v>2949</v>
      </c>
      <c r="D113" s="743" t="s">
        <v>3246</v>
      </c>
      <c r="E113" s="744" t="s">
        <v>2959</v>
      </c>
      <c r="F113" s="662" t="s">
        <v>2944</v>
      </c>
      <c r="G113" s="662" t="s">
        <v>2993</v>
      </c>
      <c r="H113" s="662" t="s">
        <v>1017</v>
      </c>
      <c r="I113" s="662" t="s">
        <v>2994</v>
      </c>
      <c r="J113" s="662" t="s">
        <v>2995</v>
      </c>
      <c r="K113" s="662" t="s">
        <v>2996</v>
      </c>
      <c r="L113" s="663">
        <v>70.540000000000006</v>
      </c>
      <c r="M113" s="663">
        <v>282.16000000000003</v>
      </c>
      <c r="N113" s="662">
        <v>4</v>
      </c>
      <c r="O113" s="745">
        <v>2</v>
      </c>
      <c r="P113" s="663">
        <v>282.16000000000003</v>
      </c>
      <c r="Q113" s="678">
        <v>1</v>
      </c>
      <c r="R113" s="662">
        <v>4</v>
      </c>
      <c r="S113" s="678">
        <v>1</v>
      </c>
      <c r="T113" s="745">
        <v>2</v>
      </c>
      <c r="U113" s="701">
        <v>1</v>
      </c>
    </row>
    <row r="114" spans="1:21" ht="14.4" customHeight="1" x14ac:dyDescent="0.3">
      <c r="A114" s="661">
        <v>6</v>
      </c>
      <c r="B114" s="662" t="s">
        <v>564</v>
      </c>
      <c r="C114" s="662" t="s">
        <v>2949</v>
      </c>
      <c r="D114" s="743" t="s">
        <v>3246</v>
      </c>
      <c r="E114" s="744" t="s">
        <v>2959</v>
      </c>
      <c r="F114" s="662" t="s">
        <v>2944</v>
      </c>
      <c r="G114" s="662" t="s">
        <v>2993</v>
      </c>
      <c r="H114" s="662" t="s">
        <v>1017</v>
      </c>
      <c r="I114" s="662" t="s">
        <v>2997</v>
      </c>
      <c r="J114" s="662" t="s">
        <v>2995</v>
      </c>
      <c r="K114" s="662" t="s">
        <v>2998</v>
      </c>
      <c r="L114" s="663">
        <v>425.17</v>
      </c>
      <c r="M114" s="663">
        <v>425.17</v>
      </c>
      <c r="N114" s="662">
        <v>1</v>
      </c>
      <c r="O114" s="745"/>
      <c r="P114" s="663">
        <v>425.17</v>
      </c>
      <c r="Q114" s="678">
        <v>1</v>
      </c>
      <c r="R114" s="662">
        <v>1</v>
      </c>
      <c r="S114" s="678">
        <v>1</v>
      </c>
      <c r="T114" s="745"/>
      <c r="U114" s="701"/>
    </row>
    <row r="115" spans="1:21" ht="14.4" customHeight="1" x14ac:dyDescent="0.3">
      <c r="A115" s="661">
        <v>6</v>
      </c>
      <c r="B115" s="662" t="s">
        <v>564</v>
      </c>
      <c r="C115" s="662" t="s">
        <v>2949</v>
      </c>
      <c r="D115" s="743" t="s">
        <v>3246</v>
      </c>
      <c r="E115" s="744" t="s">
        <v>2959</v>
      </c>
      <c r="F115" s="662" t="s">
        <v>2944</v>
      </c>
      <c r="G115" s="662" t="s">
        <v>3152</v>
      </c>
      <c r="H115" s="662" t="s">
        <v>565</v>
      </c>
      <c r="I115" s="662" t="s">
        <v>3153</v>
      </c>
      <c r="J115" s="662" t="s">
        <v>3154</v>
      </c>
      <c r="K115" s="662" t="s">
        <v>3155</v>
      </c>
      <c r="L115" s="663">
        <v>79.48</v>
      </c>
      <c r="M115" s="663">
        <v>317.92</v>
      </c>
      <c r="N115" s="662">
        <v>4</v>
      </c>
      <c r="O115" s="745"/>
      <c r="P115" s="663">
        <v>317.92</v>
      </c>
      <c r="Q115" s="678">
        <v>1</v>
      </c>
      <c r="R115" s="662">
        <v>4</v>
      </c>
      <c r="S115" s="678">
        <v>1</v>
      </c>
      <c r="T115" s="745"/>
      <c r="U115" s="701"/>
    </row>
    <row r="116" spans="1:21" ht="14.4" customHeight="1" x14ac:dyDescent="0.3">
      <c r="A116" s="661">
        <v>6</v>
      </c>
      <c r="B116" s="662" t="s">
        <v>564</v>
      </c>
      <c r="C116" s="662" t="s">
        <v>2949</v>
      </c>
      <c r="D116" s="743" t="s">
        <v>3246</v>
      </c>
      <c r="E116" s="744" t="s">
        <v>2959</v>
      </c>
      <c r="F116" s="662" t="s">
        <v>2944</v>
      </c>
      <c r="G116" s="662" t="s">
        <v>2972</v>
      </c>
      <c r="H116" s="662" t="s">
        <v>565</v>
      </c>
      <c r="I116" s="662" t="s">
        <v>3159</v>
      </c>
      <c r="J116" s="662" t="s">
        <v>3160</v>
      </c>
      <c r="K116" s="662" t="s">
        <v>3161</v>
      </c>
      <c r="L116" s="663">
        <v>34.56</v>
      </c>
      <c r="M116" s="663">
        <v>34.56</v>
      </c>
      <c r="N116" s="662">
        <v>1</v>
      </c>
      <c r="O116" s="745">
        <v>1</v>
      </c>
      <c r="P116" s="663">
        <v>34.56</v>
      </c>
      <c r="Q116" s="678">
        <v>1</v>
      </c>
      <c r="R116" s="662">
        <v>1</v>
      </c>
      <c r="S116" s="678">
        <v>1</v>
      </c>
      <c r="T116" s="745">
        <v>1</v>
      </c>
      <c r="U116" s="701">
        <v>1</v>
      </c>
    </row>
    <row r="117" spans="1:21" ht="14.4" customHeight="1" x14ac:dyDescent="0.3">
      <c r="A117" s="661">
        <v>6</v>
      </c>
      <c r="B117" s="662" t="s">
        <v>564</v>
      </c>
      <c r="C117" s="662" t="s">
        <v>2949</v>
      </c>
      <c r="D117" s="743" t="s">
        <v>3246</v>
      </c>
      <c r="E117" s="744" t="s">
        <v>2959</v>
      </c>
      <c r="F117" s="662" t="s">
        <v>2944</v>
      </c>
      <c r="G117" s="662" t="s">
        <v>2972</v>
      </c>
      <c r="H117" s="662" t="s">
        <v>565</v>
      </c>
      <c r="I117" s="662" t="s">
        <v>3159</v>
      </c>
      <c r="J117" s="662" t="s">
        <v>3160</v>
      </c>
      <c r="K117" s="662" t="s">
        <v>3161</v>
      </c>
      <c r="L117" s="663">
        <v>36.94</v>
      </c>
      <c r="M117" s="663">
        <v>36.94</v>
      </c>
      <c r="N117" s="662">
        <v>1</v>
      </c>
      <c r="O117" s="745"/>
      <c r="P117" s="663">
        <v>36.94</v>
      </c>
      <c r="Q117" s="678">
        <v>1</v>
      </c>
      <c r="R117" s="662">
        <v>1</v>
      </c>
      <c r="S117" s="678">
        <v>1</v>
      </c>
      <c r="T117" s="745"/>
      <c r="U117" s="701"/>
    </row>
    <row r="118" spans="1:21" ht="14.4" customHeight="1" x14ac:dyDescent="0.3">
      <c r="A118" s="661">
        <v>6</v>
      </c>
      <c r="B118" s="662" t="s">
        <v>564</v>
      </c>
      <c r="C118" s="662" t="s">
        <v>2949</v>
      </c>
      <c r="D118" s="743" t="s">
        <v>3246</v>
      </c>
      <c r="E118" s="744" t="s">
        <v>2959</v>
      </c>
      <c r="F118" s="662" t="s">
        <v>2944</v>
      </c>
      <c r="G118" s="662" t="s">
        <v>3162</v>
      </c>
      <c r="H118" s="662" t="s">
        <v>1017</v>
      </c>
      <c r="I118" s="662" t="s">
        <v>3163</v>
      </c>
      <c r="J118" s="662" t="s">
        <v>3164</v>
      </c>
      <c r="K118" s="662" t="s">
        <v>3165</v>
      </c>
      <c r="L118" s="663">
        <v>174.22</v>
      </c>
      <c r="M118" s="663">
        <v>174.22</v>
      </c>
      <c r="N118" s="662">
        <v>1</v>
      </c>
      <c r="O118" s="745">
        <v>1</v>
      </c>
      <c r="P118" s="663">
        <v>174.22</v>
      </c>
      <c r="Q118" s="678">
        <v>1</v>
      </c>
      <c r="R118" s="662">
        <v>1</v>
      </c>
      <c r="S118" s="678">
        <v>1</v>
      </c>
      <c r="T118" s="745">
        <v>1</v>
      </c>
      <c r="U118" s="701">
        <v>1</v>
      </c>
    </row>
    <row r="119" spans="1:21" ht="14.4" customHeight="1" x14ac:dyDescent="0.3">
      <c r="A119" s="661">
        <v>6</v>
      </c>
      <c r="B119" s="662" t="s">
        <v>564</v>
      </c>
      <c r="C119" s="662" t="s">
        <v>2949</v>
      </c>
      <c r="D119" s="743" t="s">
        <v>3246</v>
      </c>
      <c r="E119" s="744" t="s">
        <v>2960</v>
      </c>
      <c r="F119" s="662" t="s">
        <v>2944</v>
      </c>
      <c r="G119" s="662" t="s">
        <v>3166</v>
      </c>
      <c r="H119" s="662" t="s">
        <v>565</v>
      </c>
      <c r="I119" s="662" t="s">
        <v>3167</v>
      </c>
      <c r="J119" s="662" t="s">
        <v>2073</v>
      </c>
      <c r="K119" s="662" t="s">
        <v>3168</v>
      </c>
      <c r="L119" s="663">
        <v>189.43</v>
      </c>
      <c r="M119" s="663">
        <v>189.43</v>
      </c>
      <c r="N119" s="662">
        <v>1</v>
      </c>
      <c r="O119" s="745">
        <v>1</v>
      </c>
      <c r="P119" s="663">
        <v>189.43</v>
      </c>
      <c r="Q119" s="678">
        <v>1</v>
      </c>
      <c r="R119" s="662">
        <v>1</v>
      </c>
      <c r="S119" s="678">
        <v>1</v>
      </c>
      <c r="T119" s="745">
        <v>1</v>
      </c>
      <c r="U119" s="701">
        <v>1</v>
      </c>
    </row>
    <row r="120" spans="1:21" ht="14.4" customHeight="1" x14ac:dyDescent="0.3">
      <c r="A120" s="661">
        <v>6</v>
      </c>
      <c r="B120" s="662" t="s">
        <v>564</v>
      </c>
      <c r="C120" s="662" t="s">
        <v>2949</v>
      </c>
      <c r="D120" s="743" t="s">
        <v>3246</v>
      </c>
      <c r="E120" s="744" t="s">
        <v>2960</v>
      </c>
      <c r="F120" s="662" t="s">
        <v>2944</v>
      </c>
      <c r="G120" s="662" t="s">
        <v>3033</v>
      </c>
      <c r="H120" s="662" t="s">
        <v>565</v>
      </c>
      <c r="I120" s="662" t="s">
        <v>3169</v>
      </c>
      <c r="J120" s="662" t="s">
        <v>3170</v>
      </c>
      <c r="K120" s="662" t="s">
        <v>3171</v>
      </c>
      <c r="L120" s="663">
        <v>34.57</v>
      </c>
      <c r="M120" s="663">
        <v>103.71000000000001</v>
      </c>
      <c r="N120" s="662">
        <v>3</v>
      </c>
      <c r="O120" s="745">
        <v>2</v>
      </c>
      <c r="P120" s="663">
        <v>34.57</v>
      </c>
      <c r="Q120" s="678">
        <v>0.33333333333333331</v>
      </c>
      <c r="R120" s="662">
        <v>1</v>
      </c>
      <c r="S120" s="678">
        <v>0.33333333333333331</v>
      </c>
      <c r="T120" s="745">
        <v>1</v>
      </c>
      <c r="U120" s="701">
        <v>0.5</v>
      </c>
    </row>
    <row r="121" spans="1:21" ht="14.4" customHeight="1" x14ac:dyDescent="0.3">
      <c r="A121" s="661">
        <v>6</v>
      </c>
      <c r="B121" s="662" t="s">
        <v>564</v>
      </c>
      <c r="C121" s="662" t="s">
        <v>2949</v>
      </c>
      <c r="D121" s="743" t="s">
        <v>3246</v>
      </c>
      <c r="E121" s="744" t="s">
        <v>2960</v>
      </c>
      <c r="F121" s="662" t="s">
        <v>2944</v>
      </c>
      <c r="G121" s="662" t="s">
        <v>3172</v>
      </c>
      <c r="H121" s="662" t="s">
        <v>565</v>
      </c>
      <c r="I121" s="662" t="s">
        <v>3173</v>
      </c>
      <c r="J121" s="662" t="s">
        <v>3174</v>
      </c>
      <c r="K121" s="662" t="s">
        <v>3175</v>
      </c>
      <c r="L121" s="663">
        <v>0</v>
      </c>
      <c r="M121" s="663">
        <v>0</v>
      </c>
      <c r="N121" s="662">
        <v>1</v>
      </c>
      <c r="O121" s="745">
        <v>1</v>
      </c>
      <c r="P121" s="663"/>
      <c r="Q121" s="678"/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6</v>
      </c>
      <c r="B122" s="662" t="s">
        <v>564</v>
      </c>
      <c r="C122" s="662" t="s">
        <v>2949</v>
      </c>
      <c r="D122" s="743" t="s">
        <v>3246</v>
      </c>
      <c r="E122" s="744" t="s">
        <v>2960</v>
      </c>
      <c r="F122" s="662" t="s">
        <v>2945</v>
      </c>
      <c r="G122" s="662" t="s">
        <v>2965</v>
      </c>
      <c r="H122" s="662" t="s">
        <v>565</v>
      </c>
      <c r="I122" s="662" t="s">
        <v>2966</v>
      </c>
      <c r="J122" s="662" t="s">
        <v>2967</v>
      </c>
      <c r="K122" s="662" t="s">
        <v>2968</v>
      </c>
      <c r="L122" s="663">
        <v>864.39</v>
      </c>
      <c r="M122" s="663">
        <v>12101.46</v>
      </c>
      <c r="N122" s="662">
        <v>14</v>
      </c>
      <c r="O122" s="745">
        <v>14</v>
      </c>
      <c r="P122" s="663">
        <v>12101.46</v>
      </c>
      <c r="Q122" s="678">
        <v>1</v>
      </c>
      <c r="R122" s="662">
        <v>14</v>
      </c>
      <c r="S122" s="678">
        <v>1</v>
      </c>
      <c r="T122" s="745">
        <v>14</v>
      </c>
      <c r="U122" s="701">
        <v>1</v>
      </c>
    </row>
    <row r="123" spans="1:21" ht="14.4" customHeight="1" x14ac:dyDescent="0.3">
      <c r="A123" s="661">
        <v>6</v>
      </c>
      <c r="B123" s="662" t="s">
        <v>564</v>
      </c>
      <c r="C123" s="662" t="s">
        <v>2949</v>
      </c>
      <c r="D123" s="743" t="s">
        <v>3246</v>
      </c>
      <c r="E123" s="744" t="s">
        <v>2960</v>
      </c>
      <c r="F123" s="662" t="s">
        <v>2945</v>
      </c>
      <c r="G123" s="662" t="s">
        <v>2965</v>
      </c>
      <c r="H123" s="662" t="s">
        <v>565</v>
      </c>
      <c r="I123" s="662" t="s">
        <v>2969</v>
      </c>
      <c r="J123" s="662" t="s">
        <v>2970</v>
      </c>
      <c r="K123" s="662" t="s">
        <v>2971</v>
      </c>
      <c r="L123" s="663">
        <v>1978.94</v>
      </c>
      <c r="M123" s="663">
        <v>31663.039999999994</v>
      </c>
      <c r="N123" s="662">
        <v>16</v>
      </c>
      <c r="O123" s="745">
        <v>16</v>
      </c>
      <c r="P123" s="663">
        <v>31663.039999999994</v>
      </c>
      <c r="Q123" s="678">
        <v>1</v>
      </c>
      <c r="R123" s="662">
        <v>16</v>
      </c>
      <c r="S123" s="678">
        <v>1</v>
      </c>
      <c r="T123" s="745">
        <v>16</v>
      </c>
      <c r="U123" s="701">
        <v>1</v>
      </c>
    </row>
    <row r="124" spans="1:21" ht="14.4" customHeight="1" x14ac:dyDescent="0.3">
      <c r="A124" s="661">
        <v>6</v>
      </c>
      <c r="B124" s="662" t="s">
        <v>564</v>
      </c>
      <c r="C124" s="662" t="s">
        <v>2949</v>
      </c>
      <c r="D124" s="743" t="s">
        <v>3246</v>
      </c>
      <c r="E124" s="744" t="s">
        <v>2960</v>
      </c>
      <c r="F124" s="662" t="s">
        <v>2945</v>
      </c>
      <c r="G124" s="662" t="s">
        <v>2965</v>
      </c>
      <c r="H124" s="662" t="s">
        <v>565</v>
      </c>
      <c r="I124" s="662" t="s">
        <v>3007</v>
      </c>
      <c r="J124" s="662" t="s">
        <v>3008</v>
      </c>
      <c r="K124" s="662" t="s">
        <v>3009</v>
      </c>
      <c r="L124" s="663">
        <v>700</v>
      </c>
      <c r="M124" s="663">
        <v>2100</v>
      </c>
      <c r="N124" s="662">
        <v>3</v>
      </c>
      <c r="O124" s="745">
        <v>3</v>
      </c>
      <c r="P124" s="663">
        <v>2100</v>
      </c>
      <c r="Q124" s="678">
        <v>1</v>
      </c>
      <c r="R124" s="662">
        <v>3</v>
      </c>
      <c r="S124" s="678">
        <v>1</v>
      </c>
      <c r="T124" s="745">
        <v>3</v>
      </c>
      <c r="U124" s="701">
        <v>1</v>
      </c>
    </row>
    <row r="125" spans="1:21" ht="14.4" customHeight="1" x14ac:dyDescent="0.3">
      <c r="A125" s="661">
        <v>6</v>
      </c>
      <c r="B125" s="662" t="s">
        <v>564</v>
      </c>
      <c r="C125" s="662" t="s">
        <v>2949</v>
      </c>
      <c r="D125" s="743" t="s">
        <v>3246</v>
      </c>
      <c r="E125" s="744" t="s">
        <v>2960</v>
      </c>
      <c r="F125" s="662" t="s">
        <v>2945</v>
      </c>
      <c r="G125" s="662" t="s">
        <v>3013</v>
      </c>
      <c r="H125" s="662" t="s">
        <v>565</v>
      </c>
      <c r="I125" s="662" t="s">
        <v>3014</v>
      </c>
      <c r="J125" s="662" t="s">
        <v>3015</v>
      </c>
      <c r="K125" s="662" t="s">
        <v>3016</v>
      </c>
      <c r="L125" s="663">
        <v>0</v>
      </c>
      <c r="M125" s="663">
        <v>0</v>
      </c>
      <c r="N125" s="662">
        <v>1</v>
      </c>
      <c r="O125" s="745">
        <v>1</v>
      </c>
      <c r="P125" s="663"/>
      <c r="Q125" s="678"/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6</v>
      </c>
      <c r="B126" s="662" t="s">
        <v>564</v>
      </c>
      <c r="C126" s="662" t="s">
        <v>2949</v>
      </c>
      <c r="D126" s="743" t="s">
        <v>3246</v>
      </c>
      <c r="E126" s="744" t="s">
        <v>2961</v>
      </c>
      <c r="F126" s="662" t="s">
        <v>2944</v>
      </c>
      <c r="G126" s="662" t="s">
        <v>3029</v>
      </c>
      <c r="H126" s="662" t="s">
        <v>1017</v>
      </c>
      <c r="I126" s="662" t="s">
        <v>3176</v>
      </c>
      <c r="J126" s="662" t="s">
        <v>1626</v>
      </c>
      <c r="K126" s="662" t="s">
        <v>3177</v>
      </c>
      <c r="L126" s="663">
        <v>229.38</v>
      </c>
      <c r="M126" s="663">
        <v>229.38</v>
      </c>
      <c r="N126" s="662">
        <v>1</v>
      </c>
      <c r="O126" s="745">
        <v>0.5</v>
      </c>
      <c r="P126" s="663">
        <v>229.38</v>
      </c>
      <c r="Q126" s="678">
        <v>1</v>
      </c>
      <c r="R126" s="662">
        <v>1</v>
      </c>
      <c r="S126" s="678">
        <v>1</v>
      </c>
      <c r="T126" s="745">
        <v>0.5</v>
      </c>
      <c r="U126" s="701">
        <v>1</v>
      </c>
    </row>
    <row r="127" spans="1:21" ht="14.4" customHeight="1" x14ac:dyDescent="0.3">
      <c r="A127" s="661">
        <v>6</v>
      </c>
      <c r="B127" s="662" t="s">
        <v>564</v>
      </c>
      <c r="C127" s="662" t="s">
        <v>2949</v>
      </c>
      <c r="D127" s="743" t="s">
        <v>3246</v>
      </c>
      <c r="E127" s="744" t="s">
        <v>2961</v>
      </c>
      <c r="F127" s="662" t="s">
        <v>2944</v>
      </c>
      <c r="G127" s="662" t="s">
        <v>3178</v>
      </c>
      <c r="H127" s="662" t="s">
        <v>565</v>
      </c>
      <c r="I127" s="662" t="s">
        <v>1335</v>
      </c>
      <c r="J127" s="662" t="s">
        <v>3179</v>
      </c>
      <c r="K127" s="662" t="s">
        <v>3180</v>
      </c>
      <c r="L127" s="663">
        <v>0</v>
      </c>
      <c r="M127" s="663">
        <v>0</v>
      </c>
      <c r="N127" s="662">
        <v>1</v>
      </c>
      <c r="O127" s="745">
        <v>0.5</v>
      </c>
      <c r="P127" s="663">
        <v>0</v>
      </c>
      <c r="Q127" s="678"/>
      <c r="R127" s="662">
        <v>1</v>
      </c>
      <c r="S127" s="678">
        <v>1</v>
      </c>
      <c r="T127" s="745">
        <v>0.5</v>
      </c>
      <c r="U127" s="701">
        <v>1</v>
      </c>
    </row>
    <row r="128" spans="1:21" ht="14.4" customHeight="1" x14ac:dyDescent="0.3">
      <c r="A128" s="661">
        <v>6</v>
      </c>
      <c r="B128" s="662" t="s">
        <v>564</v>
      </c>
      <c r="C128" s="662" t="s">
        <v>2949</v>
      </c>
      <c r="D128" s="743" t="s">
        <v>3246</v>
      </c>
      <c r="E128" s="744" t="s">
        <v>2961</v>
      </c>
      <c r="F128" s="662" t="s">
        <v>2944</v>
      </c>
      <c r="G128" s="662" t="s">
        <v>3181</v>
      </c>
      <c r="H128" s="662" t="s">
        <v>565</v>
      </c>
      <c r="I128" s="662" t="s">
        <v>3182</v>
      </c>
      <c r="J128" s="662" t="s">
        <v>933</v>
      </c>
      <c r="K128" s="662" t="s">
        <v>3183</v>
      </c>
      <c r="L128" s="663">
        <v>18.760000000000002</v>
      </c>
      <c r="M128" s="663">
        <v>56.28</v>
      </c>
      <c r="N128" s="662">
        <v>3</v>
      </c>
      <c r="O128" s="745">
        <v>0.5</v>
      </c>
      <c r="P128" s="663">
        <v>56.28</v>
      </c>
      <c r="Q128" s="678">
        <v>1</v>
      </c>
      <c r="R128" s="662">
        <v>3</v>
      </c>
      <c r="S128" s="678">
        <v>1</v>
      </c>
      <c r="T128" s="745">
        <v>0.5</v>
      </c>
      <c r="U128" s="701">
        <v>1</v>
      </c>
    </row>
    <row r="129" spans="1:21" ht="14.4" customHeight="1" x14ac:dyDescent="0.3">
      <c r="A129" s="661">
        <v>6</v>
      </c>
      <c r="B129" s="662" t="s">
        <v>564</v>
      </c>
      <c r="C129" s="662" t="s">
        <v>2949</v>
      </c>
      <c r="D129" s="743" t="s">
        <v>3246</v>
      </c>
      <c r="E129" s="744" t="s">
        <v>2961</v>
      </c>
      <c r="F129" s="662" t="s">
        <v>2944</v>
      </c>
      <c r="G129" s="662" t="s">
        <v>3184</v>
      </c>
      <c r="H129" s="662" t="s">
        <v>565</v>
      </c>
      <c r="I129" s="662" t="s">
        <v>1146</v>
      </c>
      <c r="J129" s="662" t="s">
        <v>1147</v>
      </c>
      <c r="K129" s="662" t="s">
        <v>2867</v>
      </c>
      <c r="L129" s="663">
        <v>170.52</v>
      </c>
      <c r="M129" s="663">
        <v>170.52</v>
      </c>
      <c r="N129" s="662">
        <v>1</v>
      </c>
      <c r="O129" s="745">
        <v>0.5</v>
      </c>
      <c r="P129" s="663"/>
      <c r="Q129" s="678">
        <v>0</v>
      </c>
      <c r="R129" s="662"/>
      <c r="S129" s="678">
        <v>0</v>
      </c>
      <c r="T129" s="745"/>
      <c r="U129" s="701">
        <v>0</v>
      </c>
    </row>
    <row r="130" spans="1:21" ht="14.4" customHeight="1" x14ac:dyDescent="0.3">
      <c r="A130" s="661">
        <v>6</v>
      </c>
      <c r="B130" s="662" t="s">
        <v>564</v>
      </c>
      <c r="C130" s="662" t="s">
        <v>2949</v>
      </c>
      <c r="D130" s="743" t="s">
        <v>3246</v>
      </c>
      <c r="E130" s="744" t="s">
        <v>2961</v>
      </c>
      <c r="F130" s="662" t="s">
        <v>2944</v>
      </c>
      <c r="G130" s="662" t="s">
        <v>3185</v>
      </c>
      <c r="H130" s="662" t="s">
        <v>1017</v>
      </c>
      <c r="I130" s="662" t="s">
        <v>3186</v>
      </c>
      <c r="J130" s="662" t="s">
        <v>3187</v>
      </c>
      <c r="K130" s="662" t="s">
        <v>3188</v>
      </c>
      <c r="L130" s="663">
        <v>416.52</v>
      </c>
      <c r="M130" s="663">
        <v>416.52</v>
      </c>
      <c r="N130" s="662">
        <v>1</v>
      </c>
      <c r="O130" s="745">
        <v>0.5</v>
      </c>
      <c r="P130" s="663">
        <v>416.52</v>
      </c>
      <c r="Q130" s="678">
        <v>1</v>
      </c>
      <c r="R130" s="662">
        <v>1</v>
      </c>
      <c r="S130" s="678">
        <v>1</v>
      </c>
      <c r="T130" s="745">
        <v>0.5</v>
      </c>
      <c r="U130" s="701">
        <v>1</v>
      </c>
    </row>
    <row r="131" spans="1:21" ht="14.4" customHeight="1" x14ac:dyDescent="0.3">
      <c r="A131" s="661">
        <v>6</v>
      </c>
      <c r="B131" s="662" t="s">
        <v>564</v>
      </c>
      <c r="C131" s="662" t="s">
        <v>2949</v>
      </c>
      <c r="D131" s="743" t="s">
        <v>3246</v>
      </c>
      <c r="E131" s="744" t="s">
        <v>2961</v>
      </c>
      <c r="F131" s="662" t="s">
        <v>2944</v>
      </c>
      <c r="G131" s="662" t="s">
        <v>3189</v>
      </c>
      <c r="H131" s="662" t="s">
        <v>565</v>
      </c>
      <c r="I131" s="662" t="s">
        <v>761</v>
      </c>
      <c r="J131" s="662" t="s">
        <v>762</v>
      </c>
      <c r="K131" s="662" t="s">
        <v>763</v>
      </c>
      <c r="L131" s="663">
        <v>0</v>
      </c>
      <c r="M131" s="663">
        <v>0</v>
      </c>
      <c r="N131" s="662">
        <v>1</v>
      </c>
      <c r="O131" s="745">
        <v>0.5</v>
      </c>
      <c r="P131" s="663">
        <v>0</v>
      </c>
      <c r="Q131" s="678"/>
      <c r="R131" s="662">
        <v>1</v>
      </c>
      <c r="S131" s="678">
        <v>1</v>
      </c>
      <c r="T131" s="745">
        <v>0.5</v>
      </c>
      <c r="U131" s="701">
        <v>1</v>
      </c>
    </row>
    <row r="132" spans="1:21" ht="14.4" customHeight="1" x14ac:dyDescent="0.3">
      <c r="A132" s="661">
        <v>6</v>
      </c>
      <c r="B132" s="662" t="s">
        <v>564</v>
      </c>
      <c r="C132" s="662" t="s">
        <v>2949</v>
      </c>
      <c r="D132" s="743" t="s">
        <v>3246</v>
      </c>
      <c r="E132" s="744" t="s">
        <v>2961</v>
      </c>
      <c r="F132" s="662" t="s">
        <v>2944</v>
      </c>
      <c r="G132" s="662" t="s">
        <v>3076</v>
      </c>
      <c r="H132" s="662" t="s">
        <v>565</v>
      </c>
      <c r="I132" s="662" t="s">
        <v>1758</v>
      </c>
      <c r="J132" s="662" t="s">
        <v>1759</v>
      </c>
      <c r="K132" s="662" t="s">
        <v>1781</v>
      </c>
      <c r="L132" s="663">
        <v>111.72</v>
      </c>
      <c r="M132" s="663">
        <v>111.72</v>
      </c>
      <c r="N132" s="662">
        <v>1</v>
      </c>
      <c r="O132" s="745">
        <v>0.5</v>
      </c>
      <c r="P132" s="663"/>
      <c r="Q132" s="678">
        <v>0</v>
      </c>
      <c r="R132" s="662"/>
      <c r="S132" s="678">
        <v>0</v>
      </c>
      <c r="T132" s="745"/>
      <c r="U132" s="701">
        <v>0</v>
      </c>
    </row>
    <row r="133" spans="1:21" ht="14.4" customHeight="1" x14ac:dyDescent="0.3">
      <c r="A133" s="661">
        <v>6</v>
      </c>
      <c r="B133" s="662" t="s">
        <v>564</v>
      </c>
      <c r="C133" s="662" t="s">
        <v>2949</v>
      </c>
      <c r="D133" s="743" t="s">
        <v>3246</v>
      </c>
      <c r="E133" s="744" t="s">
        <v>2961</v>
      </c>
      <c r="F133" s="662" t="s">
        <v>2944</v>
      </c>
      <c r="G133" s="662" t="s">
        <v>3097</v>
      </c>
      <c r="H133" s="662" t="s">
        <v>1017</v>
      </c>
      <c r="I133" s="662" t="s">
        <v>2392</v>
      </c>
      <c r="J133" s="662" t="s">
        <v>1030</v>
      </c>
      <c r="K133" s="662" t="s">
        <v>1104</v>
      </c>
      <c r="L133" s="663">
        <v>145.66999999999999</v>
      </c>
      <c r="M133" s="663">
        <v>291.33999999999997</v>
      </c>
      <c r="N133" s="662">
        <v>2</v>
      </c>
      <c r="O133" s="745">
        <v>1</v>
      </c>
      <c r="P133" s="663">
        <v>291.33999999999997</v>
      </c>
      <c r="Q133" s="678">
        <v>1</v>
      </c>
      <c r="R133" s="662">
        <v>2</v>
      </c>
      <c r="S133" s="678">
        <v>1</v>
      </c>
      <c r="T133" s="745">
        <v>1</v>
      </c>
      <c r="U133" s="701">
        <v>1</v>
      </c>
    </row>
    <row r="134" spans="1:21" ht="14.4" customHeight="1" x14ac:dyDescent="0.3">
      <c r="A134" s="661">
        <v>6</v>
      </c>
      <c r="B134" s="662" t="s">
        <v>564</v>
      </c>
      <c r="C134" s="662" t="s">
        <v>2949</v>
      </c>
      <c r="D134" s="743" t="s">
        <v>3246</v>
      </c>
      <c r="E134" s="744" t="s">
        <v>2961</v>
      </c>
      <c r="F134" s="662" t="s">
        <v>2944</v>
      </c>
      <c r="G134" s="662" t="s">
        <v>3190</v>
      </c>
      <c r="H134" s="662" t="s">
        <v>565</v>
      </c>
      <c r="I134" s="662" t="s">
        <v>3191</v>
      </c>
      <c r="J134" s="662" t="s">
        <v>3192</v>
      </c>
      <c r="K134" s="662" t="s">
        <v>3193</v>
      </c>
      <c r="L134" s="663">
        <v>59.78</v>
      </c>
      <c r="M134" s="663">
        <v>179.34</v>
      </c>
      <c r="N134" s="662">
        <v>3</v>
      </c>
      <c r="O134" s="745">
        <v>0.5</v>
      </c>
      <c r="P134" s="663">
        <v>179.34</v>
      </c>
      <c r="Q134" s="678">
        <v>1</v>
      </c>
      <c r="R134" s="662">
        <v>3</v>
      </c>
      <c r="S134" s="678">
        <v>1</v>
      </c>
      <c r="T134" s="745">
        <v>0.5</v>
      </c>
      <c r="U134" s="701">
        <v>1</v>
      </c>
    </row>
    <row r="135" spans="1:21" ht="14.4" customHeight="1" x14ac:dyDescent="0.3">
      <c r="A135" s="661">
        <v>6</v>
      </c>
      <c r="B135" s="662" t="s">
        <v>564</v>
      </c>
      <c r="C135" s="662" t="s">
        <v>2949</v>
      </c>
      <c r="D135" s="743" t="s">
        <v>3246</v>
      </c>
      <c r="E135" s="744" t="s">
        <v>2961</v>
      </c>
      <c r="F135" s="662" t="s">
        <v>2944</v>
      </c>
      <c r="G135" s="662" t="s">
        <v>3194</v>
      </c>
      <c r="H135" s="662" t="s">
        <v>565</v>
      </c>
      <c r="I135" s="662" t="s">
        <v>1750</v>
      </c>
      <c r="J135" s="662" t="s">
        <v>1751</v>
      </c>
      <c r="K135" s="662" t="s">
        <v>3195</v>
      </c>
      <c r="L135" s="663">
        <v>30.17</v>
      </c>
      <c r="M135" s="663">
        <v>120.68</v>
      </c>
      <c r="N135" s="662">
        <v>4</v>
      </c>
      <c r="O135" s="745">
        <v>0.5</v>
      </c>
      <c r="P135" s="663">
        <v>120.68</v>
      </c>
      <c r="Q135" s="678">
        <v>1</v>
      </c>
      <c r="R135" s="662">
        <v>4</v>
      </c>
      <c r="S135" s="678">
        <v>1</v>
      </c>
      <c r="T135" s="745">
        <v>0.5</v>
      </c>
      <c r="U135" s="701">
        <v>1</v>
      </c>
    </row>
    <row r="136" spans="1:21" ht="14.4" customHeight="1" x14ac:dyDescent="0.3">
      <c r="A136" s="661">
        <v>6</v>
      </c>
      <c r="B136" s="662" t="s">
        <v>564</v>
      </c>
      <c r="C136" s="662" t="s">
        <v>2949</v>
      </c>
      <c r="D136" s="743" t="s">
        <v>3246</v>
      </c>
      <c r="E136" s="744" t="s">
        <v>2961</v>
      </c>
      <c r="F136" s="662" t="s">
        <v>2944</v>
      </c>
      <c r="G136" s="662" t="s">
        <v>3196</v>
      </c>
      <c r="H136" s="662" t="s">
        <v>565</v>
      </c>
      <c r="I136" s="662" t="s">
        <v>1286</v>
      </c>
      <c r="J136" s="662" t="s">
        <v>677</v>
      </c>
      <c r="K136" s="662" t="s">
        <v>1287</v>
      </c>
      <c r="L136" s="663">
        <v>301.2</v>
      </c>
      <c r="M136" s="663">
        <v>1204.8</v>
      </c>
      <c r="N136" s="662">
        <v>4</v>
      </c>
      <c r="O136" s="745">
        <v>1</v>
      </c>
      <c r="P136" s="663">
        <v>1204.8</v>
      </c>
      <c r="Q136" s="678">
        <v>1</v>
      </c>
      <c r="R136" s="662">
        <v>4</v>
      </c>
      <c r="S136" s="678">
        <v>1</v>
      </c>
      <c r="T136" s="745">
        <v>1</v>
      </c>
      <c r="U136" s="701">
        <v>1</v>
      </c>
    </row>
    <row r="137" spans="1:21" ht="14.4" customHeight="1" x14ac:dyDescent="0.3">
      <c r="A137" s="661">
        <v>6</v>
      </c>
      <c r="B137" s="662" t="s">
        <v>564</v>
      </c>
      <c r="C137" s="662" t="s">
        <v>2949</v>
      </c>
      <c r="D137" s="743" t="s">
        <v>3246</v>
      </c>
      <c r="E137" s="744" t="s">
        <v>2961</v>
      </c>
      <c r="F137" s="662" t="s">
        <v>2944</v>
      </c>
      <c r="G137" s="662" t="s">
        <v>3197</v>
      </c>
      <c r="H137" s="662" t="s">
        <v>565</v>
      </c>
      <c r="I137" s="662" t="s">
        <v>3198</v>
      </c>
      <c r="J137" s="662" t="s">
        <v>3199</v>
      </c>
      <c r="K137" s="662" t="s">
        <v>3200</v>
      </c>
      <c r="L137" s="663">
        <v>668.54</v>
      </c>
      <c r="M137" s="663">
        <v>668.54</v>
      </c>
      <c r="N137" s="662">
        <v>1</v>
      </c>
      <c r="O137" s="745">
        <v>0.5</v>
      </c>
      <c r="P137" s="663">
        <v>668.54</v>
      </c>
      <c r="Q137" s="678">
        <v>1</v>
      </c>
      <c r="R137" s="662">
        <v>1</v>
      </c>
      <c r="S137" s="678">
        <v>1</v>
      </c>
      <c r="T137" s="745">
        <v>0.5</v>
      </c>
      <c r="U137" s="701">
        <v>1</v>
      </c>
    </row>
    <row r="138" spans="1:21" ht="14.4" customHeight="1" x14ac:dyDescent="0.3">
      <c r="A138" s="661">
        <v>6</v>
      </c>
      <c r="B138" s="662" t="s">
        <v>564</v>
      </c>
      <c r="C138" s="662" t="s">
        <v>2949</v>
      </c>
      <c r="D138" s="743" t="s">
        <v>3246</v>
      </c>
      <c r="E138" s="744" t="s">
        <v>2961</v>
      </c>
      <c r="F138" s="662" t="s">
        <v>2944</v>
      </c>
      <c r="G138" s="662" t="s">
        <v>3201</v>
      </c>
      <c r="H138" s="662" t="s">
        <v>565</v>
      </c>
      <c r="I138" s="662" t="s">
        <v>996</v>
      </c>
      <c r="J138" s="662" t="s">
        <v>997</v>
      </c>
      <c r="K138" s="662" t="s">
        <v>998</v>
      </c>
      <c r="L138" s="663">
        <v>108.44</v>
      </c>
      <c r="M138" s="663">
        <v>216.88</v>
      </c>
      <c r="N138" s="662">
        <v>2</v>
      </c>
      <c r="O138" s="745">
        <v>0.5</v>
      </c>
      <c r="P138" s="663">
        <v>216.88</v>
      </c>
      <c r="Q138" s="678">
        <v>1</v>
      </c>
      <c r="R138" s="662">
        <v>2</v>
      </c>
      <c r="S138" s="678">
        <v>1</v>
      </c>
      <c r="T138" s="745">
        <v>0.5</v>
      </c>
      <c r="U138" s="701">
        <v>1</v>
      </c>
    </row>
    <row r="139" spans="1:21" ht="14.4" customHeight="1" x14ac:dyDescent="0.3">
      <c r="A139" s="661">
        <v>6</v>
      </c>
      <c r="B139" s="662" t="s">
        <v>564</v>
      </c>
      <c r="C139" s="662" t="s">
        <v>2949</v>
      </c>
      <c r="D139" s="743" t="s">
        <v>3246</v>
      </c>
      <c r="E139" s="744" t="s">
        <v>2961</v>
      </c>
      <c r="F139" s="662" t="s">
        <v>2944</v>
      </c>
      <c r="G139" s="662" t="s">
        <v>3202</v>
      </c>
      <c r="H139" s="662" t="s">
        <v>565</v>
      </c>
      <c r="I139" s="662" t="s">
        <v>1140</v>
      </c>
      <c r="J139" s="662" t="s">
        <v>1015</v>
      </c>
      <c r="K139" s="662" t="s">
        <v>3203</v>
      </c>
      <c r="L139" s="663">
        <v>22.44</v>
      </c>
      <c r="M139" s="663">
        <v>44.88</v>
      </c>
      <c r="N139" s="662">
        <v>2</v>
      </c>
      <c r="O139" s="745">
        <v>0.5</v>
      </c>
      <c r="P139" s="663">
        <v>44.88</v>
      </c>
      <c r="Q139" s="678">
        <v>1</v>
      </c>
      <c r="R139" s="662">
        <v>2</v>
      </c>
      <c r="S139" s="678">
        <v>1</v>
      </c>
      <c r="T139" s="745">
        <v>0.5</v>
      </c>
      <c r="U139" s="701">
        <v>1</v>
      </c>
    </row>
    <row r="140" spans="1:21" ht="14.4" customHeight="1" x14ac:dyDescent="0.3">
      <c r="A140" s="661">
        <v>6</v>
      </c>
      <c r="B140" s="662" t="s">
        <v>564</v>
      </c>
      <c r="C140" s="662" t="s">
        <v>2949</v>
      </c>
      <c r="D140" s="743" t="s">
        <v>3246</v>
      </c>
      <c r="E140" s="744" t="s">
        <v>2961</v>
      </c>
      <c r="F140" s="662" t="s">
        <v>2944</v>
      </c>
      <c r="G140" s="662" t="s">
        <v>3118</v>
      </c>
      <c r="H140" s="662" t="s">
        <v>565</v>
      </c>
      <c r="I140" s="662" t="s">
        <v>3204</v>
      </c>
      <c r="J140" s="662" t="s">
        <v>3205</v>
      </c>
      <c r="K140" s="662" t="s">
        <v>1104</v>
      </c>
      <c r="L140" s="663">
        <v>410.78</v>
      </c>
      <c r="M140" s="663">
        <v>1643.12</v>
      </c>
      <c r="N140" s="662">
        <v>4</v>
      </c>
      <c r="O140" s="745">
        <v>2</v>
      </c>
      <c r="P140" s="663">
        <v>821.56</v>
      </c>
      <c r="Q140" s="678">
        <v>0.5</v>
      </c>
      <c r="R140" s="662">
        <v>2</v>
      </c>
      <c r="S140" s="678">
        <v>0.5</v>
      </c>
      <c r="T140" s="745">
        <v>1</v>
      </c>
      <c r="U140" s="701">
        <v>0.5</v>
      </c>
    </row>
    <row r="141" spans="1:21" ht="14.4" customHeight="1" x14ac:dyDescent="0.3">
      <c r="A141" s="661">
        <v>6</v>
      </c>
      <c r="B141" s="662" t="s">
        <v>564</v>
      </c>
      <c r="C141" s="662" t="s">
        <v>2949</v>
      </c>
      <c r="D141" s="743" t="s">
        <v>3246</v>
      </c>
      <c r="E141" s="744" t="s">
        <v>2961</v>
      </c>
      <c r="F141" s="662" t="s">
        <v>2944</v>
      </c>
      <c r="G141" s="662" t="s">
        <v>3126</v>
      </c>
      <c r="H141" s="662" t="s">
        <v>565</v>
      </c>
      <c r="I141" s="662" t="s">
        <v>3206</v>
      </c>
      <c r="J141" s="662" t="s">
        <v>3207</v>
      </c>
      <c r="K141" s="662" t="s">
        <v>1578</v>
      </c>
      <c r="L141" s="663">
        <v>0</v>
      </c>
      <c r="M141" s="663">
        <v>0</v>
      </c>
      <c r="N141" s="662">
        <v>2</v>
      </c>
      <c r="O141" s="745">
        <v>1</v>
      </c>
      <c r="P141" s="663">
        <v>0</v>
      </c>
      <c r="Q141" s="678"/>
      <c r="R141" s="662">
        <v>2</v>
      </c>
      <c r="S141" s="678">
        <v>1</v>
      </c>
      <c r="T141" s="745">
        <v>1</v>
      </c>
      <c r="U141" s="701">
        <v>1</v>
      </c>
    </row>
    <row r="142" spans="1:21" ht="14.4" customHeight="1" x14ac:dyDescent="0.3">
      <c r="A142" s="661">
        <v>6</v>
      </c>
      <c r="B142" s="662" t="s">
        <v>564</v>
      </c>
      <c r="C142" s="662" t="s">
        <v>2949</v>
      </c>
      <c r="D142" s="743" t="s">
        <v>3246</v>
      </c>
      <c r="E142" s="744" t="s">
        <v>2961</v>
      </c>
      <c r="F142" s="662" t="s">
        <v>2944</v>
      </c>
      <c r="G142" s="662" t="s">
        <v>3208</v>
      </c>
      <c r="H142" s="662" t="s">
        <v>565</v>
      </c>
      <c r="I142" s="662" t="s">
        <v>3209</v>
      </c>
      <c r="J142" s="662" t="s">
        <v>3210</v>
      </c>
      <c r="K142" s="662" t="s">
        <v>3211</v>
      </c>
      <c r="L142" s="663">
        <v>133.94</v>
      </c>
      <c r="M142" s="663">
        <v>267.88</v>
      </c>
      <c r="N142" s="662">
        <v>2</v>
      </c>
      <c r="O142" s="745">
        <v>1</v>
      </c>
      <c r="P142" s="663">
        <v>267.88</v>
      </c>
      <c r="Q142" s="678">
        <v>1</v>
      </c>
      <c r="R142" s="662">
        <v>2</v>
      </c>
      <c r="S142" s="678">
        <v>1</v>
      </c>
      <c r="T142" s="745">
        <v>1</v>
      </c>
      <c r="U142" s="701">
        <v>1</v>
      </c>
    </row>
    <row r="143" spans="1:21" ht="14.4" customHeight="1" x14ac:dyDescent="0.3">
      <c r="A143" s="661">
        <v>6</v>
      </c>
      <c r="B143" s="662" t="s">
        <v>564</v>
      </c>
      <c r="C143" s="662" t="s">
        <v>2949</v>
      </c>
      <c r="D143" s="743" t="s">
        <v>3246</v>
      </c>
      <c r="E143" s="744" t="s">
        <v>2962</v>
      </c>
      <c r="F143" s="662" t="s">
        <v>2944</v>
      </c>
      <c r="G143" s="662" t="s">
        <v>2974</v>
      </c>
      <c r="H143" s="662" t="s">
        <v>565</v>
      </c>
      <c r="I143" s="662" t="s">
        <v>3017</v>
      </c>
      <c r="J143" s="662" t="s">
        <v>3018</v>
      </c>
      <c r="K143" s="662" t="s">
        <v>3019</v>
      </c>
      <c r="L143" s="663">
        <v>154.36000000000001</v>
      </c>
      <c r="M143" s="663">
        <v>154.36000000000001</v>
      </c>
      <c r="N143" s="662">
        <v>1</v>
      </c>
      <c r="O143" s="745">
        <v>1</v>
      </c>
      <c r="P143" s="663"/>
      <c r="Q143" s="678">
        <v>0</v>
      </c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6</v>
      </c>
      <c r="B144" s="662" t="s">
        <v>564</v>
      </c>
      <c r="C144" s="662" t="s">
        <v>2949</v>
      </c>
      <c r="D144" s="743" t="s">
        <v>3246</v>
      </c>
      <c r="E144" s="744" t="s">
        <v>2962</v>
      </c>
      <c r="F144" s="662" t="s">
        <v>2944</v>
      </c>
      <c r="G144" s="662" t="s">
        <v>3184</v>
      </c>
      <c r="H144" s="662" t="s">
        <v>565</v>
      </c>
      <c r="I144" s="662" t="s">
        <v>3212</v>
      </c>
      <c r="J144" s="662" t="s">
        <v>1162</v>
      </c>
      <c r="K144" s="662" t="s">
        <v>3081</v>
      </c>
      <c r="L144" s="663">
        <v>0</v>
      </c>
      <c r="M144" s="663">
        <v>0</v>
      </c>
      <c r="N144" s="662">
        <v>1</v>
      </c>
      <c r="O144" s="745">
        <v>1</v>
      </c>
      <c r="P144" s="663">
        <v>0</v>
      </c>
      <c r="Q144" s="678"/>
      <c r="R144" s="662">
        <v>1</v>
      </c>
      <c r="S144" s="678">
        <v>1</v>
      </c>
      <c r="T144" s="745">
        <v>1</v>
      </c>
      <c r="U144" s="701">
        <v>1</v>
      </c>
    </row>
    <row r="145" spans="1:21" ht="14.4" customHeight="1" x14ac:dyDescent="0.3">
      <c r="A145" s="661">
        <v>6</v>
      </c>
      <c r="B145" s="662" t="s">
        <v>564</v>
      </c>
      <c r="C145" s="662" t="s">
        <v>2949</v>
      </c>
      <c r="D145" s="743" t="s">
        <v>3246</v>
      </c>
      <c r="E145" s="744" t="s">
        <v>2962</v>
      </c>
      <c r="F145" s="662" t="s">
        <v>2944</v>
      </c>
      <c r="G145" s="662" t="s">
        <v>3184</v>
      </c>
      <c r="H145" s="662" t="s">
        <v>565</v>
      </c>
      <c r="I145" s="662" t="s">
        <v>1146</v>
      </c>
      <c r="J145" s="662" t="s">
        <v>1147</v>
      </c>
      <c r="K145" s="662" t="s">
        <v>2867</v>
      </c>
      <c r="L145" s="663">
        <v>170.52</v>
      </c>
      <c r="M145" s="663">
        <v>170.52</v>
      </c>
      <c r="N145" s="662">
        <v>1</v>
      </c>
      <c r="O145" s="745">
        <v>1</v>
      </c>
      <c r="P145" s="663">
        <v>170.52</v>
      </c>
      <c r="Q145" s="678">
        <v>1</v>
      </c>
      <c r="R145" s="662">
        <v>1</v>
      </c>
      <c r="S145" s="678">
        <v>1</v>
      </c>
      <c r="T145" s="745">
        <v>1</v>
      </c>
      <c r="U145" s="701">
        <v>1</v>
      </c>
    </row>
    <row r="146" spans="1:21" ht="14.4" customHeight="1" x14ac:dyDescent="0.3">
      <c r="A146" s="661">
        <v>6</v>
      </c>
      <c r="B146" s="662" t="s">
        <v>564</v>
      </c>
      <c r="C146" s="662" t="s">
        <v>2949</v>
      </c>
      <c r="D146" s="743" t="s">
        <v>3246</v>
      </c>
      <c r="E146" s="744" t="s">
        <v>2962</v>
      </c>
      <c r="F146" s="662" t="s">
        <v>2944</v>
      </c>
      <c r="G146" s="662" t="s">
        <v>3213</v>
      </c>
      <c r="H146" s="662" t="s">
        <v>565</v>
      </c>
      <c r="I146" s="662" t="s">
        <v>3214</v>
      </c>
      <c r="J146" s="662" t="s">
        <v>3215</v>
      </c>
      <c r="K146" s="662" t="s">
        <v>3216</v>
      </c>
      <c r="L146" s="663">
        <v>61.65</v>
      </c>
      <c r="M146" s="663">
        <v>61.65</v>
      </c>
      <c r="N146" s="662">
        <v>1</v>
      </c>
      <c r="O146" s="745">
        <v>0.5</v>
      </c>
      <c r="P146" s="663">
        <v>61.65</v>
      </c>
      <c r="Q146" s="678">
        <v>1</v>
      </c>
      <c r="R146" s="662">
        <v>1</v>
      </c>
      <c r="S146" s="678">
        <v>1</v>
      </c>
      <c r="T146" s="745">
        <v>0.5</v>
      </c>
      <c r="U146" s="701">
        <v>1</v>
      </c>
    </row>
    <row r="147" spans="1:21" ht="14.4" customHeight="1" x14ac:dyDescent="0.3">
      <c r="A147" s="661">
        <v>6</v>
      </c>
      <c r="B147" s="662" t="s">
        <v>564</v>
      </c>
      <c r="C147" s="662" t="s">
        <v>2949</v>
      </c>
      <c r="D147" s="743" t="s">
        <v>3246</v>
      </c>
      <c r="E147" s="744" t="s">
        <v>2962</v>
      </c>
      <c r="F147" s="662" t="s">
        <v>2944</v>
      </c>
      <c r="G147" s="662" t="s">
        <v>3076</v>
      </c>
      <c r="H147" s="662" t="s">
        <v>565</v>
      </c>
      <c r="I147" s="662" t="s">
        <v>3077</v>
      </c>
      <c r="J147" s="662" t="s">
        <v>1186</v>
      </c>
      <c r="K147" s="662" t="s">
        <v>3078</v>
      </c>
      <c r="L147" s="663">
        <v>167.58</v>
      </c>
      <c r="M147" s="663">
        <v>167.58</v>
      </c>
      <c r="N147" s="662">
        <v>1</v>
      </c>
      <c r="O147" s="745">
        <v>0.5</v>
      </c>
      <c r="P147" s="663">
        <v>167.58</v>
      </c>
      <c r="Q147" s="678">
        <v>1</v>
      </c>
      <c r="R147" s="662">
        <v>1</v>
      </c>
      <c r="S147" s="678">
        <v>1</v>
      </c>
      <c r="T147" s="745">
        <v>0.5</v>
      </c>
      <c r="U147" s="701">
        <v>1</v>
      </c>
    </row>
    <row r="148" spans="1:21" ht="14.4" customHeight="1" x14ac:dyDescent="0.3">
      <c r="A148" s="661">
        <v>6</v>
      </c>
      <c r="B148" s="662" t="s">
        <v>564</v>
      </c>
      <c r="C148" s="662" t="s">
        <v>2949</v>
      </c>
      <c r="D148" s="743" t="s">
        <v>3246</v>
      </c>
      <c r="E148" s="744" t="s">
        <v>2962</v>
      </c>
      <c r="F148" s="662" t="s">
        <v>2944</v>
      </c>
      <c r="G148" s="662" t="s">
        <v>3217</v>
      </c>
      <c r="H148" s="662" t="s">
        <v>565</v>
      </c>
      <c r="I148" s="662" t="s">
        <v>959</v>
      </c>
      <c r="J148" s="662" t="s">
        <v>960</v>
      </c>
      <c r="K148" s="662" t="s">
        <v>3218</v>
      </c>
      <c r="L148" s="663">
        <v>0</v>
      </c>
      <c r="M148" s="663">
        <v>0</v>
      </c>
      <c r="N148" s="662">
        <v>1</v>
      </c>
      <c r="O148" s="745">
        <v>1</v>
      </c>
      <c r="P148" s="663">
        <v>0</v>
      </c>
      <c r="Q148" s="678"/>
      <c r="R148" s="662">
        <v>1</v>
      </c>
      <c r="S148" s="678">
        <v>1</v>
      </c>
      <c r="T148" s="745">
        <v>1</v>
      </c>
      <c r="U148" s="701">
        <v>1</v>
      </c>
    </row>
    <row r="149" spans="1:21" ht="14.4" customHeight="1" x14ac:dyDescent="0.3">
      <c r="A149" s="661">
        <v>6</v>
      </c>
      <c r="B149" s="662" t="s">
        <v>564</v>
      </c>
      <c r="C149" s="662" t="s">
        <v>2949</v>
      </c>
      <c r="D149" s="743" t="s">
        <v>3246</v>
      </c>
      <c r="E149" s="744" t="s">
        <v>2962</v>
      </c>
      <c r="F149" s="662" t="s">
        <v>2944</v>
      </c>
      <c r="G149" s="662" t="s">
        <v>3109</v>
      </c>
      <c r="H149" s="662" t="s">
        <v>565</v>
      </c>
      <c r="I149" s="662" t="s">
        <v>692</v>
      </c>
      <c r="J149" s="662" t="s">
        <v>3110</v>
      </c>
      <c r="K149" s="662" t="s">
        <v>3111</v>
      </c>
      <c r="L149" s="663">
        <v>0</v>
      </c>
      <c r="M149" s="663">
        <v>0</v>
      </c>
      <c r="N149" s="662">
        <v>2</v>
      </c>
      <c r="O149" s="745">
        <v>2</v>
      </c>
      <c r="P149" s="663">
        <v>0</v>
      </c>
      <c r="Q149" s="678"/>
      <c r="R149" s="662">
        <v>2</v>
      </c>
      <c r="S149" s="678">
        <v>1</v>
      </c>
      <c r="T149" s="745">
        <v>2</v>
      </c>
      <c r="U149" s="701">
        <v>1</v>
      </c>
    </row>
    <row r="150" spans="1:21" ht="14.4" customHeight="1" x14ac:dyDescent="0.3">
      <c r="A150" s="661">
        <v>6</v>
      </c>
      <c r="B150" s="662" t="s">
        <v>564</v>
      </c>
      <c r="C150" s="662" t="s">
        <v>2949</v>
      </c>
      <c r="D150" s="743" t="s">
        <v>3246</v>
      </c>
      <c r="E150" s="744" t="s">
        <v>2962</v>
      </c>
      <c r="F150" s="662" t="s">
        <v>2945</v>
      </c>
      <c r="G150" s="662" t="s">
        <v>3219</v>
      </c>
      <c r="H150" s="662" t="s">
        <v>565</v>
      </c>
      <c r="I150" s="662" t="s">
        <v>3220</v>
      </c>
      <c r="J150" s="662" t="s">
        <v>3221</v>
      </c>
      <c r="K150" s="662" t="s">
        <v>3222</v>
      </c>
      <c r="L150" s="663">
        <v>410</v>
      </c>
      <c r="M150" s="663">
        <v>410</v>
      </c>
      <c r="N150" s="662">
        <v>1</v>
      </c>
      <c r="O150" s="745">
        <v>1</v>
      </c>
      <c r="P150" s="663"/>
      <c r="Q150" s="678">
        <v>0</v>
      </c>
      <c r="R150" s="662"/>
      <c r="S150" s="678">
        <v>0</v>
      </c>
      <c r="T150" s="745"/>
      <c r="U150" s="701">
        <v>0</v>
      </c>
    </row>
    <row r="151" spans="1:21" ht="14.4" customHeight="1" x14ac:dyDescent="0.3">
      <c r="A151" s="661">
        <v>6</v>
      </c>
      <c r="B151" s="662" t="s">
        <v>564</v>
      </c>
      <c r="C151" s="662" t="s">
        <v>2949</v>
      </c>
      <c r="D151" s="743" t="s">
        <v>3246</v>
      </c>
      <c r="E151" s="744" t="s">
        <v>2962</v>
      </c>
      <c r="F151" s="662" t="s">
        <v>2945</v>
      </c>
      <c r="G151" s="662" t="s">
        <v>2965</v>
      </c>
      <c r="H151" s="662" t="s">
        <v>565</v>
      </c>
      <c r="I151" s="662" t="s">
        <v>2966</v>
      </c>
      <c r="J151" s="662" t="s">
        <v>2967</v>
      </c>
      <c r="K151" s="662" t="s">
        <v>2968</v>
      </c>
      <c r="L151" s="663">
        <v>864.39</v>
      </c>
      <c r="M151" s="663">
        <v>5186.34</v>
      </c>
      <c r="N151" s="662">
        <v>6</v>
      </c>
      <c r="O151" s="745">
        <v>6</v>
      </c>
      <c r="P151" s="663">
        <v>5186.34</v>
      </c>
      <c r="Q151" s="678">
        <v>1</v>
      </c>
      <c r="R151" s="662">
        <v>6</v>
      </c>
      <c r="S151" s="678">
        <v>1</v>
      </c>
      <c r="T151" s="745">
        <v>6</v>
      </c>
      <c r="U151" s="701">
        <v>1</v>
      </c>
    </row>
    <row r="152" spans="1:21" ht="14.4" customHeight="1" x14ac:dyDescent="0.3">
      <c r="A152" s="661">
        <v>6</v>
      </c>
      <c r="B152" s="662" t="s">
        <v>564</v>
      </c>
      <c r="C152" s="662" t="s">
        <v>2949</v>
      </c>
      <c r="D152" s="743" t="s">
        <v>3246</v>
      </c>
      <c r="E152" s="744" t="s">
        <v>2962</v>
      </c>
      <c r="F152" s="662" t="s">
        <v>2945</v>
      </c>
      <c r="G152" s="662" t="s">
        <v>2965</v>
      </c>
      <c r="H152" s="662" t="s">
        <v>565</v>
      </c>
      <c r="I152" s="662" t="s">
        <v>2969</v>
      </c>
      <c r="J152" s="662" t="s">
        <v>2970</v>
      </c>
      <c r="K152" s="662" t="s">
        <v>2971</v>
      </c>
      <c r="L152" s="663">
        <v>1978.94</v>
      </c>
      <c r="M152" s="663">
        <v>65305.020000000033</v>
      </c>
      <c r="N152" s="662">
        <v>33</v>
      </c>
      <c r="O152" s="745">
        <v>33</v>
      </c>
      <c r="P152" s="663">
        <v>63326.080000000031</v>
      </c>
      <c r="Q152" s="678">
        <v>0.96969696969696972</v>
      </c>
      <c r="R152" s="662">
        <v>32</v>
      </c>
      <c r="S152" s="678">
        <v>0.96969696969696972</v>
      </c>
      <c r="T152" s="745">
        <v>32</v>
      </c>
      <c r="U152" s="701">
        <v>0.96969696969696972</v>
      </c>
    </row>
    <row r="153" spans="1:21" ht="14.4" customHeight="1" x14ac:dyDescent="0.3">
      <c r="A153" s="661">
        <v>6</v>
      </c>
      <c r="B153" s="662" t="s">
        <v>564</v>
      </c>
      <c r="C153" s="662" t="s">
        <v>2949</v>
      </c>
      <c r="D153" s="743" t="s">
        <v>3246</v>
      </c>
      <c r="E153" s="744" t="s">
        <v>2962</v>
      </c>
      <c r="F153" s="662" t="s">
        <v>2945</v>
      </c>
      <c r="G153" s="662" t="s">
        <v>2965</v>
      </c>
      <c r="H153" s="662" t="s">
        <v>565</v>
      </c>
      <c r="I153" s="662" t="s">
        <v>3007</v>
      </c>
      <c r="J153" s="662" t="s">
        <v>3008</v>
      </c>
      <c r="K153" s="662" t="s">
        <v>3009</v>
      </c>
      <c r="L153" s="663">
        <v>700</v>
      </c>
      <c r="M153" s="663">
        <v>700</v>
      </c>
      <c r="N153" s="662">
        <v>1</v>
      </c>
      <c r="O153" s="745">
        <v>1</v>
      </c>
      <c r="P153" s="663">
        <v>700</v>
      </c>
      <c r="Q153" s="678">
        <v>1</v>
      </c>
      <c r="R153" s="662">
        <v>1</v>
      </c>
      <c r="S153" s="678">
        <v>1</v>
      </c>
      <c r="T153" s="745">
        <v>1</v>
      </c>
      <c r="U153" s="701">
        <v>1</v>
      </c>
    </row>
    <row r="154" spans="1:21" ht="14.4" customHeight="1" x14ac:dyDescent="0.3">
      <c r="A154" s="661">
        <v>6</v>
      </c>
      <c r="B154" s="662" t="s">
        <v>564</v>
      </c>
      <c r="C154" s="662" t="s">
        <v>2949</v>
      </c>
      <c r="D154" s="743" t="s">
        <v>3246</v>
      </c>
      <c r="E154" s="744" t="s">
        <v>2962</v>
      </c>
      <c r="F154" s="662" t="s">
        <v>2945</v>
      </c>
      <c r="G154" s="662" t="s">
        <v>2965</v>
      </c>
      <c r="H154" s="662" t="s">
        <v>565</v>
      </c>
      <c r="I154" s="662" t="s">
        <v>3010</v>
      </c>
      <c r="J154" s="662" t="s">
        <v>3011</v>
      </c>
      <c r="K154" s="662" t="s">
        <v>3012</v>
      </c>
      <c r="L154" s="663">
        <v>700</v>
      </c>
      <c r="M154" s="663">
        <v>700</v>
      </c>
      <c r="N154" s="662">
        <v>1</v>
      </c>
      <c r="O154" s="745">
        <v>1</v>
      </c>
      <c r="P154" s="663"/>
      <c r="Q154" s="678">
        <v>0</v>
      </c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6</v>
      </c>
      <c r="B155" s="662" t="s">
        <v>564</v>
      </c>
      <c r="C155" s="662" t="s">
        <v>2949</v>
      </c>
      <c r="D155" s="743" t="s">
        <v>3246</v>
      </c>
      <c r="E155" s="744" t="s">
        <v>2963</v>
      </c>
      <c r="F155" s="662" t="s">
        <v>2944</v>
      </c>
      <c r="G155" s="662" t="s">
        <v>2975</v>
      </c>
      <c r="H155" s="662" t="s">
        <v>565</v>
      </c>
      <c r="I155" s="662" t="s">
        <v>1150</v>
      </c>
      <c r="J155" s="662" t="s">
        <v>1151</v>
      </c>
      <c r="K155" s="662" t="s">
        <v>2867</v>
      </c>
      <c r="L155" s="663">
        <v>78.33</v>
      </c>
      <c r="M155" s="663">
        <v>78.33</v>
      </c>
      <c r="N155" s="662">
        <v>1</v>
      </c>
      <c r="O155" s="745">
        <v>0.5</v>
      </c>
      <c r="P155" s="663">
        <v>78.33</v>
      </c>
      <c r="Q155" s="678">
        <v>1</v>
      </c>
      <c r="R155" s="662">
        <v>1</v>
      </c>
      <c r="S155" s="678">
        <v>1</v>
      </c>
      <c r="T155" s="745">
        <v>0.5</v>
      </c>
      <c r="U155" s="701">
        <v>1</v>
      </c>
    </row>
    <row r="156" spans="1:21" ht="14.4" customHeight="1" x14ac:dyDescent="0.3">
      <c r="A156" s="661">
        <v>6</v>
      </c>
      <c r="B156" s="662" t="s">
        <v>564</v>
      </c>
      <c r="C156" s="662" t="s">
        <v>2949</v>
      </c>
      <c r="D156" s="743" t="s">
        <v>3246</v>
      </c>
      <c r="E156" s="744" t="s">
        <v>2963</v>
      </c>
      <c r="F156" s="662" t="s">
        <v>2944</v>
      </c>
      <c r="G156" s="662" t="s">
        <v>3151</v>
      </c>
      <c r="H156" s="662" t="s">
        <v>565</v>
      </c>
      <c r="I156" s="662" t="s">
        <v>881</v>
      </c>
      <c r="J156" s="662" t="s">
        <v>882</v>
      </c>
      <c r="K156" s="662" t="s">
        <v>883</v>
      </c>
      <c r="L156" s="663">
        <v>344</v>
      </c>
      <c r="M156" s="663">
        <v>344</v>
      </c>
      <c r="N156" s="662">
        <v>1</v>
      </c>
      <c r="O156" s="745">
        <v>0.5</v>
      </c>
      <c r="P156" s="663">
        <v>344</v>
      </c>
      <c r="Q156" s="678">
        <v>1</v>
      </c>
      <c r="R156" s="662">
        <v>1</v>
      </c>
      <c r="S156" s="678">
        <v>1</v>
      </c>
      <c r="T156" s="745">
        <v>0.5</v>
      </c>
      <c r="U156" s="701">
        <v>1</v>
      </c>
    </row>
    <row r="157" spans="1:21" ht="14.4" customHeight="1" x14ac:dyDescent="0.3">
      <c r="A157" s="661">
        <v>6</v>
      </c>
      <c r="B157" s="662" t="s">
        <v>564</v>
      </c>
      <c r="C157" s="662" t="s">
        <v>2949</v>
      </c>
      <c r="D157" s="743" t="s">
        <v>3246</v>
      </c>
      <c r="E157" s="744" t="s">
        <v>2963</v>
      </c>
      <c r="F157" s="662" t="s">
        <v>2944</v>
      </c>
      <c r="G157" s="662" t="s">
        <v>3152</v>
      </c>
      <c r="H157" s="662" t="s">
        <v>565</v>
      </c>
      <c r="I157" s="662" t="s">
        <v>3223</v>
      </c>
      <c r="J157" s="662" t="s">
        <v>3224</v>
      </c>
      <c r="K157" s="662" t="s">
        <v>3225</v>
      </c>
      <c r="L157" s="663">
        <v>79.48</v>
      </c>
      <c r="M157" s="663">
        <v>79.48</v>
      </c>
      <c r="N157" s="662">
        <v>1</v>
      </c>
      <c r="O157" s="745">
        <v>1</v>
      </c>
      <c r="P157" s="663"/>
      <c r="Q157" s="678">
        <v>0</v>
      </c>
      <c r="R157" s="662"/>
      <c r="S157" s="678">
        <v>0</v>
      </c>
      <c r="T157" s="745"/>
      <c r="U157" s="701">
        <v>0</v>
      </c>
    </row>
    <row r="158" spans="1:21" ht="14.4" customHeight="1" x14ac:dyDescent="0.3">
      <c r="A158" s="661">
        <v>6</v>
      </c>
      <c r="B158" s="662" t="s">
        <v>564</v>
      </c>
      <c r="C158" s="662" t="s">
        <v>2949</v>
      </c>
      <c r="D158" s="743" t="s">
        <v>3246</v>
      </c>
      <c r="E158" s="744" t="s">
        <v>2963</v>
      </c>
      <c r="F158" s="662" t="s">
        <v>2944</v>
      </c>
      <c r="G158" s="662" t="s">
        <v>3076</v>
      </c>
      <c r="H158" s="662" t="s">
        <v>565</v>
      </c>
      <c r="I158" s="662" t="s">
        <v>3226</v>
      </c>
      <c r="J158" s="662" t="s">
        <v>3080</v>
      </c>
      <c r="K158" s="662" t="s">
        <v>3081</v>
      </c>
      <c r="L158" s="663">
        <v>83.79</v>
      </c>
      <c r="M158" s="663">
        <v>83.79</v>
      </c>
      <c r="N158" s="662">
        <v>1</v>
      </c>
      <c r="O158" s="745">
        <v>1</v>
      </c>
      <c r="P158" s="663">
        <v>83.79</v>
      </c>
      <c r="Q158" s="678">
        <v>1</v>
      </c>
      <c r="R158" s="662">
        <v>1</v>
      </c>
      <c r="S158" s="678">
        <v>1</v>
      </c>
      <c r="T158" s="745">
        <v>1</v>
      </c>
      <c r="U158" s="701">
        <v>1</v>
      </c>
    </row>
    <row r="159" spans="1:21" ht="14.4" customHeight="1" x14ac:dyDescent="0.3">
      <c r="A159" s="661">
        <v>6</v>
      </c>
      <c r="B159" s="662" t="s">
        <v>564</v>
      </c>
      <c r="C159" s="662" t="s">
        <v>2949</v>
      </c>
      <c r="D159" s="743" t="s">
        <v>3246</v>
      </c>
      <c r="E159" s="744" t="s">
        <v>2963</v>
      </c>
      <c r="F159" s="662" t="s">
        <v>2944</v>
      </c>
      <c r="G159" s="662" t="s">
        <v>3227</v>
      </c>
      <c r="H159" s="662" t="s">
        <v>1017</v>
      </c>
      <c r="I159" s="662" t="s">
        <v>1662</v>
      </c>
      <c r="J159" s="662" t="s">
        <v>1663</v>
      </c>
      <c r="K159" s="662" t="s">
        <v>1664</v>
      </c>
      <c r="L159" s="663">
        <v>48.27</v>
      </c>
      <c r="M159" s="663">
        <v>48.27</v>
      </c>
      <c r="N159" s="662">
        <v>1</v>
      </c>
      <c r="O159" s="745">
        <v>1</v>
      </c>
      <c r="P159" s="663">
        <v>48.27</v>
      </c>
      <c r="Q159" s="678">
        <v>1</v>
      </c>
      <c r="R159" s="662">
        <v>1</v>
      </c>
      <c r="S159" s="678">
        <v>1</v>
      </c>
      <c r="T159" s="745">
        <v>1</v>
      </c>
      <c r="U159" s="701">
        <v>1</v>
      </c>
    </row>
    <row r="160" spans="1:21" ht="14.4" customHeight="1" x14ac:dyDescent="0.3">
      <c r="A160" s="661">
        <v>6</v>
      </c>
      <c r="B160" s="662" t="s">
        <v>564</v>
      </c>
      <c r="C160" s="662" t="s">
        <v>2949</v>
      </c>
      <c r="D160" s="743" t="s">
        <v>3246</v>
      </c>
      <c r="E160" s="744" t="s">
        <v>2963</v>
      </c>
      <c r="F160" s="662" t="s">
        <v>2944</v>
      </c>
      <c r="G160" s="662" t="s">
        <v>3109</v>
      </c>
      <c r="H160" s="662" t="s">
        <v>565</v>
      </c>
      <c r="I160" s="662" t="s">
        <v>692</v>
      </c>
      <c r="J160" s="662" t="s">
        <v>3110</v>
      </c>
      <c r="K160" s="662" t="s">
        <v>3111</v>
      </c>
      <c r="L160" s="663">
        <v>0</v>
      </c>
      <c r="M160" s="663">
        <v>0</v>
      </c>
      <c r="N160" s="662">
        <v>2</v>
      </c>
      <c r="O160" s="745">
        <v>1</v>
      </c>
      <c r="P160" s="663">
        <v>0</v>
      </c>
      <c r="Q160" s="678"/>
      <c r="R160" s="662">
        <v>2</v>
      </c>
      <c r="S160" s="678">
        <v>1</v>
      </c>
      <c r="T160" s="745">
        <v>1</v>
      </c>
      <c r="U160" s="701">
        <v>1</v>
      </c>
    </row>
    <row r="161" spans="1:21" ht="14.4" customHeight="1" x14ac:dyDescent="0.3">
      <c r="A161" s="661">
        <v>6</v>
      </c>
      <c r="B161" s="662" t="s">
        <v>564</v>
      </c>
      <c r="C161" s="662" t="s">
        <v>2949</v>
      </c>
      <c r="D161" s="743" t="s">
        <v>3246</v>
      </c>
      <c r="E161" s="744" t="s">
        <v>2963</v>
      </c>
      <c r="F161" s="662" t="s">
        <v>2945</v>
      </c>
      <c r="G161" s="662" t="s">
        <v>2965</v>
      </c>
      <c r="H161" s="662" t="s">
        <v>565</v>
      </c>
      <c r="I161" s="662" t="s">
        <v>2966</v>
      </c>
      <c r="J161" s="662" t="s">
        <v>2967</v>
      </c>
      <c r="K161" s="662" t="s">
        <v>2968</v>
      </c>
      <c r="L161" s="663">
        <v>864.39</v>
      </c>
      <c r="M161" s="663">
        <v>30253.649999999987</v>
      </c>
      <c r="N161" s="662">
        <v>35</v>
      </c>
      <c r="O161" s="745">
        <v>35</v>
      </c>
      <c r="P161" s="663">
        <v>29389.259999999987</v>
      </c>
      <c r="Q161" s="678">
        <v>0.97142857142857142</v>
      </c>
      <c r="R161" s="662">
        <v>34</v>
      </c>
      <c r="S161" s="678">
        <v>0.97142857142857142</v>
      </c>
      <c r="T161" s="745">
        <v>34</v>
      </c>
      <c r="U161" s="701">
        <v>0.97142857142857142</v>
      </c>
    </row>
    <row r="162" spans="1:21" ht="14.4" customHeight="1" x14ac:dyDescent="0.3">
      <c r="A162" s="661">
        <v>6</v>
      </c>
      <c r="B162" s="662" t="s">
        <v>564</v>
      </c>
      <c r="C162" s="662" t="s">
        <v>2949</v>
      </c>
      <c r="D162" s="743" t="s">
        <v>3246</v>
      </c>
      <c r="E162" s="744" t="s">
        <v>2963</v>
      </c>
      <c r="F162" s="662" t="s">
        <v>2945</v>
      </c>
      <c r="G162" s="662" t="s">
        <v>2965</v>
      </c>
      <c r="H162" s="662" t="s">
        <v>565</v>
      </c>
      <c r="I162" s="662" t="s">
        <v>2969</v>
      </c>
      <c r="J162" s="662" t="s">
        <v>2970</v>
      </c>
      <c r="K162" s="662" t="s">
        <v>2971</v>
      </c>
      <c r="L162" s="663">
        <v>1978.94</v>
      </c>
      <c r="M162" s="663">
        <v>93010.180000000066</v>
      </c>
      <c r="N162" s="662">
        <v>47</v>
      </c>
      <c r="O162" s="745">
        <v>47</v>
      </c>
      <c r="P162" s="663">
        <v>91031.240000000063</v>
      </c>
      <c r="Q162" s="678">
        <v>0.97872340425531912</v>
      </c>
      <c r="R162" s="662">
        <v>46</v>
      </c>
      <c r="S162" s="678">
        <v>0.97872340425531912</v>
      </c>
      <c r="T162" s="745">
        <v>46</v>
      </c>
      <c r="U162" s="701">
        <v>0.97872340425531912</v>
      </c>
    </row>
    <row r="163" spans="1:21" ht="14.4" customHeight="1" x14ac:dyDescent="0.3">
      <c r="A163" s="661">
        <v>6</v>
      </c>
      <c r="B163" s="662" t="s">
        <v>564</v>
      </c>
      <c r="C163" s="662" t="s">
        <v>2949</v>
      </c>
      <c r="D163" s="743" t="s">
        <v>3246</v>
      </c>
      <c r="E163" s="744" t="s">
        <v>2963</v>
      </c>
      <c r="F163" s="662" t="s">
        <v>2945</v>
      </c>
      <c r="G163" s="662" t="s">
        <v>2965</v>
      </c>
      <c r="H163" s="662" t="s">
        <v>565</v>
      </c>
      <c r="I163" s="662" t="s">
        <v>3007</v>
      </c>
      <c r="J163" s="662" t="s">
        <v>3008</v>
      </c>
      <c r="K163" s="662" t="s">
        <v>3009</v>
      </c>
      <c r="L163" s="663">
        <v>700</v>
      </c>
      <c r="M163" s="663">
        <v>8400</v>
      </c>
      <c r="N163" s="662">
        <v>12</v>
      </c>
      <c r="O163" s="745">
        <v>12</v>
      </c>
      <c r="P163" s="663">
        <v>7700</v>
      </c>
      <c r="Q163" s="678">
        <v>0.91666666666666663</v>
      </c>
      <c r="R163" s="662">
        <v>11</v>
      </c>
      <c r="S163" s="678">
        <v>0.91666666666666663</v>
      </c>
      <c r="T163" s="745">
        <v>11</v>
      </c>
      <c r="U163" s="701">
        <v>0.91666666666666663</v>
      </c>
    </row>
    <row r="164" spans="1:21" ht="14.4" customHeight="1" x14ac:dyDescent="0.3">
      <c r="A164" s="661">
        <v>6</v>
      </c>
      <c r="B164" s="662" t="s">
        <v>564</v>
      </c>
      <c r="C164" s="662" t="s">
        <v>2949</v>
      </c>
      <c r="D164" s="743" t="s">
        <v>3246</v>
      </c>
      <c r="E164" s="744" t="s">
        <v>2963</v>
      </c>
      <c r="F164" s="662" t="s">
        <v>2945</v>
      </c>
      <c r="G164" s="662" t="s">
        <v>2965</v>
      </c>
      <c r="H164" s="662" t="s">
        <v>565</v>
      </c>
      <c r="I164" s="662" t="s">
        <v>3010</v>
      </c>
      <c r="J164" s="662" t="s">
        <v>3011</v>
      </c>
      <c r="K164" s="662" t="s">
        <v>3012</v>
      </c>
      <c r="L164" s="663">
        <v>700</v>
      </c>
      <c r="M164" s="663">
        <v>4200</v>
      </c>
      <c r="N164" s="662">
        <v>6</v>
      </c>
      <c r="O164" s="745">
        <v>6</v>
      </c>
      <c r="P164" s="663">
        <v>3500</v>
      </c>
      <c r="Q164" s="678">
        <v>0.83333333333333337</v>
      </c>
      <c r="R164" s="662">
        <v>5</v>
      </c>
      <c r="S164" s="678">
        <v>0.83333333333333337</v>
      </c>
      <c r="T164" s="745">
        <v>5</v>
      </c>
      <c r="U164" s="701">
        <v>0.83333333333333337</v>
      </c>
    </row>
    <row r="165" spans="1:21" ht="14.4" customHeight="1" x14ac:dyDescent="0.3">
      <c r="A165" s="661">
        <v>6</v>
      </c>
      <c r="B165" s="662" t="s">
        <v>564</v>
      </c>
      <c r="C165" s="662" t="s">
        <v>2949</v>
      </c>
      <c r="D165" s="743" t="s">
        <v>3246</v>
      </c>
      <c r="E165" s="744" t="s">
        <v>2963</v>
      </c>
      <c r="F165" s="662" t="s">
        <v>2945</v>
      </c>
      <c r="G165" s="662" t="s">
        <v>3228</v>
      </c>
      <c r="H165" s="662" t="s">
        <v>565</v>
      </c>
      <c r="I165" s="662" t="s">
        <v>3229</v>
      </c>
      <c r="J165" s="662" t="s">
        <v>3230</v>
      </c>
      <c r="K165" s="662" t="s">
        <v>3231</v>
      </c>
      <c r="L165" s="663">
        <v>1990</v>
      </c>
      <c r="M165" s="663">
        <v>1990</v>
      </c>
      <c r="N165" s="662">
        <v>1</v>
      </c>
      <c r="O165" s="745">
        <v>1</v>
      </c>
      <c r="P165" s="663">
        <v>1990</v>
      </c>
      <c r="Q165" s="678">
        <v>1</v>
      </c>
      <c r="R165" s="662">
        <v>1</v>
      </c>
      <c r="S165" s="678">
        <v>1</v>
      </c>
      <c r="T165" s="745">
        <v>1</v>
      </c>
      <c r="U165" s="701">
        <v>1</v>
      </c>
    </row>
    <row r="166" spans="1:21" ht="14.4" customHeight="1" x14ac:dyDescent="0.3">
      <c r="A166" s="661">
        <v>6</v>
      </c>
      <c r="B166" s="662" t="s">
        <v>564</v>
      </c>
      <c r="C166" s="662" t="s">
        <v>2949</v>
      </c>
      <c r="D166" s="743" t="s">
        <v>3246</v>
      </c>
      <c r="E166" s="744" t="s">
        <v>2963</v>
      </c>
      <c r="F166" s="662" t="s">
        <v>2945</v>
      </c>
      <c r="G166" s="662" t="s">
        <v>3013</v>
      </c>
      <c r="H166" s="662" t="s">
        <v>565</v>
      </c>
      <c r="I166" s="662" t="s">
        <v>3014</v>
      </c>
      <c r="J166" s="662" t="s">
        <v>3015</v>
      </c>
      <c r="K166" s="662" t="s">
        <v>3016</v>
      </c>
      <c r="L166" s="663">
        <v>0</v>
      </c>
      <c r="M166" s="663">
        <v>0</v>
      </c>
      <c r="N166" s="662">
        <v>2</v>
      </c>
      <c r="O166" s="745">
        <v>2</v>
      </c>
      <c r="P166" s="663"/>
      <c r="Q166" s="678"/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6</v>
      </c>
      <c r="B167" s="662" t="s">
        <v>564</v>
      </c>
      <c r="C167" s="662" t="s">
        <v>2949</v>
      </c>
      <c r="D167" s="743" t="s">
        <v>3246</v>
      </c>
      <c r="E167" s="744" t="s">
        <v>2964</v>
      </c>
      <c r="F167" s="662" t="s">
        <v>2944</v>
      </c>
      <c r="G167" s="662" t="s">
        <v>2974</v>
      </c>
      <c r="H167" s="662" t="s">
        <v>565</v>
      </c>
      <c r="I167" s="662" t="s">
        <v>3017</v>
      </c>
      <c r="J167" s="662" t="s">
        <v>3018</v>
      </c>
      <c r="K167" s="662" t="s">
        <v>3019</v>
      </c>
      <c r="L167" s="663">
        <v>154.36000000000001</v>
      </c>
      <c r="M167" s="663">
        <v>154.36000000000001</v>
      </c>
      <c r="N167" s="662">
        <v>1</v>
      </c>
      <c r="O167" s="745">
        <v>1</v>
      </c>
      <c r="P167" s="663">
        <v>154.36000000000001</v>
      </c>
      <c r="Q167" s="678">
        <v>1</v>
      </c>
      <c r="R167" s="662">
        <v>1</v>
      </c>
      <c r="S167" s="678">
        <v>1</v>
      </c>
      <c r="T167" s="745">
        <v>1</v>
      </c>
      <c r="U167" s="701">
        <v>1</v>
      </c>
    </row>
    <row r="168" spans="1:21" ht="14.4" customHeight="1" x14ac:dyDescent="0.3">
      <c r="A168" s="661">
        <v>6</v>
      </c>
      <c r="B168" s="662" t="s">
        <v>564</v>
      </c>
      <c r="C168" s="662" t="s">
        <v>2949</v>
      </c>
      <c r="D168" s="743" t="s">
        <v>3246</v>
      </c>
      <c r="E168" s="744" t="s">
        <v>2964</v>
      </c>
      <c r="F168" s="662" t="s">
        <v>2944</v>
      </c>
      <c r="G168" s="662" t="s">
        <v>2993</v>
      </c>
      <c r="H168" s="662" t="s">
        <v>565</v>
      </c>
      <c r="I168" s="662" t="s">
        <v>3232</v>
      </c>
      <c r="J168" s="662" t="s">
        <v>3233</v>
      </c>
      <c r="K168" s="662" t="s">
        <v>2996</v>
      </c>
      <c r="L168" s="663">
        <v>212.59</v>
      </c>
      <c r="M168" s="663">
        <v>212.59</v>
      </c>
      <c r="N168" s="662">
        <v>1</v>
      </c>
      <c r="O168" s="745">
        <v>1</v>
      </c>
      <c r="P168" s="663">
        <v>212.59</v>
      </c>
      <c r="Q168" s="678">
        <v>1</v>
      </c>
      <c r="R168" s="662">
        <v>1</v>
      </c>
      <c r="S168" s="678">
        <v>1</v>
      </c>
      <c r="T168" s="745">
        <v>1</v>
      </c>
      <c r="U168" s="701">
        <v>1</v>
      </c>
    </row>
    <row r="169" spans="1:21" ht="14.4" customHeight="1" x14ac:dyDescent="0.3">
      <c r="A169" s="661">
        <v>6</v>
      </c>
      <c r="B169" s="662" t="s">
        <v>564</v>
      </c>
      <c r="C169" s="662" t="s">
        <v>2949</v>
      </c>
      <c r="D169" s="743" t="s">
        <v>3246</v>
      </c>
      <c r="E169" s="744" t="s">
        <v>2964</v>
      </c>
      <c r="F169" s="662" t="s">
        <v>2944</v>
      </c>
      <c r="G169" s="662" t="s">
        <v>3151</v>
      </c>
      <c r="H169" s="662" t="s">
        <v>565</v>
      </c>
      <c r="I169" s="662" t="s">
        <v>881</v>
      </c>
      <c r="J169" s="662" t="s">
        <v>882</v>
      </c>
      <c r="K169" s="662" t="s">
        <v>883</v>
      </c>
      <c r="L169" s="663">
        <v>344</v>
      </c>
      <c r="M169" s="663">
        <v>344</v>
      </c>
      <c r="N169" s="662">
        <v>1</v>
      </c>
      <c r="O169" s="745">
        <v>1</v>
      </c>
      <c r="P169" s="663">
        <v>344</v>
      </c>
      <c r="Q169" s="678">
        <v>1</v>
      </c>
      <c r="R169" s="662">
        <v>1</v>
      </c>
      <c r="S169" s="678">
        <v>1</v>
      </c>
      <c r="T169" s="745">
        <v>1</v>
      </c>
      <c r="U169" s="701">
        <v>1</v>
      </c>
    </row>
    <row r="170" spans="1:21" ht="14.4" customHeight="1" x14ac:dyDescent="0.3">
      <c r="A170" s="661">
        <v>6</v>
      </c>
      <c r="B170" s="662" t="s">
        <v>564</v>
      </c>
      <c r="C170" s="662" t="s">
        <v>2949</v>
      </c>
      <c r="D170" s="743" t="s">
        <v>3246</v>
      </c>
      <c r="E170" s="744" t="s">
        <v>2964</v>
      </c>
      <c r="F170" s="662" t="s">
        <v>2944</v>
      </c>
      <c r="G170" s="662" t="s">
        <v>2984</v>
      </c>
      <c r="H170" s="662" t="s">
        <v>565</v>
      </c>
      <c r="I170" s="662" t="s">
        <v>1312</v>
      </c>
      <c r="J170" s="662" t="s">
        <v>1313</v>
      </c>
      <c r="K170" s="662" t="s">
        <v>2985</v>
      </c>
      <c r="L170" s="663">
        <v>156.77000000000001</v>
      </c>
      <c r="M170" s="663">
        <v>313.54000000000002</v>
      </c>
      <c r="N170" s="662">
        <v>2</v>
      </c>
      <c r="O170" s="745">
        <v>1</v>
      </c>
      <c r="P170" s="663">
        <v>313.54000000000002</v>
      </c>
      <c r="Q170" s="678">
        <v>1</v>
      </c>
      <c r="R170" s="662">
        <v>2</v>
      </c>
      <c r="S170" s="678">
        <v>1</v>
      </c>
      <c r="T170" s="745">
        <v>1</v>
      </c>
      <c r="U170" s="701">
        <v>1</v>
      </c>
    </row>
    <row r="171" spans="1:21" ht="14.4" customHeight="1" x14ac:dyDescent="0.3">
      <c r="A171" s="661">
        <v>6</v>
      </c>
      <c r="B171" s="662" t="s">
        <v>564</v>
      </c>
      <c r="C171" s="662" t="s">
        <v>2949</v>
      </c>
      <c r="D171" s="743" t="s">
        <v>3246</v>
      </c>
      <c r="E171" s="744" t="s">
        <v>2964</v>
      </c>
      <c r="F171" s="662" t="s">
        <v>2944</v>
      </c>
      <c r="G171" s="662" t="s">
        <v>3234</v>
      </c>
      <c r="H171" s="662" t="s">
        <v>565</v>
      </c>
      <c r="I171" s="662" t="s">
        <v>3235</v>
      </c>
      <c r="J171" s="662" t="s">
        <v>3236</v>
      </c>
      <c r="K171" s="662" t="s">
        <v>1173</v>
      </c>
      <c r="L171" s="663">
        <v>0</v>
      </c>
      <c r="M171" s="663">
        <v>0</v>
      </c>
      <c r="N171" s="662">
        <v>1</v>
      </c>
      <c r="O171" s="745">
        <v>1</v>
      </c>
      <c r="P171" s="663"/>
      <c r="Q171" s="678"/>
      <c r="R171" s="662"/>
      <c r="S171" s="678">
        <v>0</v>
      </c>
      <c r="T171" s="745"/>
      <c r="U171" s="701">
        <v>0</v>
      </c>
    </row>
    <row r="172" spans="1:21" ht="14.4" customHeight="1" x14ac:dyDescent="0.3">
      <c r="A172" s="661">
        <v>6</v>
      </c>
      <c r="B172" s="662" t="s">
        <v>564</v>
      </c>
      <c r="C172" s="662" t="s">
        <v>2949</v>
      </c>
      <c r="D172" s="743" t="s">
        <v>3246</v>
      </c>
      <c r="E172" s="744" t="s">
        <v>2964</v>
      </c>
      <c r="F172" s="662" t="s">
        <v>2944</v>
      </c>
      <c r="G172" s="662" t="s">
        <v>3082</v>
      </c>
      <c r="H172" s="662" t="s">
        <v>565</v>
      </c>
      <c r="I172" s="662" t="s">
        <v>1900</v>
      </c>
      <c r="J172" s="662" t="s">
        <v>1901</v>
      </c>
      <c r="K172" s="662" t="s">
        <v>1902</v>
      </c>
      <c r="L172" s="663">
        <v>126.59</v>
      </c>
      <c r="M172" s="663">
        <v>126.59</v>
      </c>
      <c r="N172" s="662">
        <v>1</v>
      </c>
      <c r="O172" s="745">
        <v>1</v>
      </c>
      <c r="P172" s="663">
        <v>126.59</v>
      </c>
      <c r="Q172" s="678">
        <v>1</v>
      </c>
      <c r="R172" s="662">
        <v>1</v>
      </c>
      <c r="S172" s="678">
        <v>1</v>
      </c>
      <c r="T172" s="745">
        <v>1</v>
      </c>
      <c r="U172" s="701">
        <v>1</v>
      </c>
    </row>
    <row r="173" spans="1:21" ht="14.4" customHeight="1" x14ac:dyDescent="0.3">
      <c r="A173" s="661">
        <v>6</v>
      </c>
      <c r="B173" s="662" t="s">
        <v>564</v>
      </c>
      <c r="C173" s="662" t="s">
        <v>2949</v>
      </c>
      <c r="D173" s="743" t="s">
        <v>3246</v>
      </c>
      <c r="E173" s="744" t="s">
        <v>2964</v>
      </c>
      <c r="F173" s="662" t="s">
        <v>2944</v>
      </c>
      <c r="G173" s="662" t="s">
        <v>2978</v>
      </c>
      <c r="H173" s="662" t="s">
        <v>1017</v>
      </c>
      <c r="I173" s="662" t="s">
        <v>3237</v>
      </c>
      <c r="J173" s="662" t="s">
        <v>2980</v>
      </c>
      <c r="K173" s="662" t="s">
        <v>2430</v>
      </c>
      <c r="L173" s="663">
        <v>1154.68</v>
      </c>
      <c r="M173" s="663">
        <v>1154.68</v>
      </c>
      <c r="N173" s="662">
        <v>1</v>
      </c>
      <c r="O173" s="745">
        <v>1</v>
      </c>
      <c r="P173" s="663"/>
      <c r="Q173" s="678">
        <v>0</v>
      </c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6</v>
      </c>
      <c r="B174" s="662" t="s">
        <v>564</v>
      </c>
      <c r="C174" s="662" t="s">
        <v>2949</v>
      </c>
      <c r="D174" s="743" t="s">
        <v>3246</v>
      </c>
      <c r="E174" s="744" t="s">
        <v>2964</v>
      </c>
      <c r="F174" s="662" t="s">
        <v>2944</v>
      </c>
      <c r="G174" s="662" t="s">
        <v>3098</v>
      </c>
      <c r="H174" s="662" t="s">
        <v>565</v>
      </c>
      <c r="I174" s="662" t="s">
        <v>1562</v>
      </c>
      <c r="J174" s="662" t="s">
        <v>1026</v>
      </c>
      <c r="K174" s="662" t="s">
        <v>3238</v>
      </c>
      <c r="L174" s="663">
        <v>48.42</v>
      </c>
      <c r="M174" s="663">
        <v>48.42</v>
      </c>
      <c r="N174" s="662">
        <v>1</v>
      </c>
      <c r="O174" s="745">
        <v>1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6</v>
      </c>
      <c r="B175" s="662" t="s">
        <v>564</v>
      </c>
      <c r="C175" s="662" t="s">
        <v>2949</v>
      </c>
      <c r="D175" s="743" t="s">
        <v>3246</v>
      </c>
      <c r="E175" s="744" t="s">
        <v>2964</v>
      </c>
      <c r="F175" s="662" t="s">
        <v>2944</v>
      </c>
      <c r="G175" s="662" t="s">
        <v>2986</v>
      </c>
      <c r="H175" s="662" t="s">
        <v>565</v>
      </c>
      <c r="I175" s="662" t="s">
        <v>3239</v>
      </c>
      <c r="J175" s="662" t="s">
        <v>3240</v>
      </c>
      <c r="K175" s="662" t="s">
        <v>3241</v>
      </c>
      <c r="L175" s="663">
        <v>90.6</v>
      </c>
      <c r="M175" s="663">
        <v>362.4</v>
      </c>
      <c r="N175" s="662">
        <v>4</v>
      </c>
      <c r="O175" s="745">
        <v>1</v>
      </c>
      <c r="P175" s="663"/>
      <c r="Q175" s="678">
        <v>0</v>
      </c>
      <c r="R175" s="662"/>
      <c r="S175" s="678">
        <v>0</v>
      </c>
      <c r="T175" s="745"/>
      <c r="U175" s="701">
        <v>0</v>
      </c>
    </row>
    <row r="176" spans="1:21" ht="14.4" customHeight="1" x14ac:dyDescent="0.3">
      <c r="A176" s="661">
        <v>6</v>
      </c>
      <c r="B176" s="662" t="s">
        <v>564</v>
      </c>
      <c r="C176" s="662" t="s">
        <v>2949</v>
      </c>
      <c r="D176" s="743" t="s">
        <v>3246</v>
      </c>
      <c r="E176" s="744" t="s">
        <v>2964</v>
      </c>
      <c r="F176" s="662" t="s">
        <v>2944</v>
      </c>
      <c r="G176" s="662" t="s">
        <v>2986</v>
      </c>
      <c r="H176" s="662" t="s">
        <v>565</v>
      </c>
      <c r="I176" s="662" t="s">
        <v>3242</v>
      </c>
      <c r="J176" s="662" t="s">
        <v>3243</v>
      </c>
      <c r="K176" s="662" t="s">
        <v>3244</v>
      </c>
      <c r="L176" s="663">
        <v>0</v>
      </c>
      <c r="M176" s="663">
        <v>0</v>
      </c>
      <c r="N176" s="662">
        <v>1</v>
      </c>
      <c r="O176" s="745">
        <v>1</v>
      </c>
      <c r="P176" s="663">
        <v>0</v>
      </c>
      <c r="Q176" s="678"/>
      <c r="R176" s="662">
        <v>1</v>
      </c>
      <c r="S176" s="678">
        <v>1</v>
      </c>
      <c r="T176" s="745">
        <v>1</v>
      </c>
      <c r="U176" s="701">
        <v>1</v>
      </c>
    </row>
    <row r="177" spans="1:21" ht="14.4" customHeight="1" x14ac:dyDescent="0.3">
      <c r="A177" s="661">
        <v>6</v>
      </c>
      <c r="B177" s="662" t="s">
        <v>564</v>
      </c>
      <c r="C177" s="662" t="s">
        <v>2949</v>
      </c>
      <c r="D177" s="743" t="s">
        <v>3246</v>
      </c>
      <c r="E177" s="744" t="s">
        <v>2964</v>
      </c>
      <c r="F177" s="662" t="s">
        <v>2945</v>
      </c>
      <c r="G177" s="662" t="s">
        <v>2965</v>
      </c>
      <c r="H177" s="662" t="s">
        <v>565</v>
      </c>
      <c r="I177" s="662" t="s">
        <v>2966</v>
      </c>
      <c r="J177" s="662" t="s">
        <v>2967</v>
      </c>
      <c r="K177" s="662" t="s">
        <v>2968</v>
      </c>
      <c r="L177" s="663">
        <v>864.39</v>
      </c>
      <c r="M177" s="663">
        <v>864.39</v>
      </c>
      <c r="N177" s="662">
        <v>1</v>
      </c>
      <c r="O177" s="745">
        <v>1</v>
      </c>
      <c r="P177" s="663">
        <v>864.39</v>
      </c>
      <c r="Q177" s="678">
        <v>1</v>
      </c>
      <c r="R177" s="662">
        <v>1</v>
      </c>
      <c r="S177" s="678">
        <v>1</v>
      </c>
      <c r="T177" s="745">
        <v>1</v>
      </c>
      <c r="U177" s="701">
        <v>1</v>
      </c>
    </row>
    <row r="178" spans="1:21" ht="14.4" customHeight="1" x14ac:dyDescent="0.3">
      <c r="A178" s="661">
        <v>6</v>
      </c>
      <c r="B178" s="662" t="s">
        <v>564</v>
      </c>
      <c r="C178" s="662" t="s">
        <v>2949</v>
      </c>
      <c r="D178" s="743" t="s">
        <v>3246</v>
      </c>
      <c r="E178" s="744" t="s">
        <v>2964</v>
      </c>
      <c r="F178" s="662" t="s">
        <v>2945</v>
      </c>
      <c r="G178" s="662" t="s">
        <v>2965</v>
      </c>
      <c r="H178" s="662" t="s">
        <v>565</v>
      </c>
      <c r="I178" s="662" t="s">
        <v>2969</v>
      </c>
      <c r="J178" s="662" t="s">
        <v>2970</v>
      </c>
      <c r="K178" s="662" t="s">
        <v>2971</v>
      </c>
      <c r="L178" s="663">
        <v>1978.94</v>
      </c>
      <c r="M178" s="663">
        <v>41557.74</v>
      </c>
      <c r="N178" s="662">
        <v>21</v>
      </c>
      <c r="O178" s="745">
        <v>21</v>
      </c>
      <c r="P178" s="663">
        <v>33641.979999999996</v>
      </c>
      <c r="Q178" s="678">
        <v>0.80952380952380942</v>
      </c>
      <c r="R178" s="662">
        <v>17</v>
      </c>
      <c r="S178" s="678">
        <v>0.80952380952380953</v>
      </c>
      <c r="T178" s="745">
        <v>17</v>
      </c>
      <c r="U178" s="701">
        <v>0.80952380952380953</v>
      </c>
    </row>
    <row r="179" spans="1:21" ht="14.4" customHeight="1" x14ac:dyDescent="0.3">
      <c r="A179" s="661">
        <v>6</v>
      </c>
      <c r="B179" s="662" t="s">
        <v>564</v>
      </c>
      <c r="C179" s="662" t="s">
        <v>2949</v>
      </c>
      <c r="D179" s="743" t="s">
        <v>3246</v>
      </c>
      <c r="E179" s="744" t="s">
        <v>2964</v>
      </c>
      <c r="F179" s="662" t="s">
        <v>2945</v>
      </c>
      <c r="G179" s="662" t="s">
        <v>2965</v>
      </c>
      <c r="H179" s="662" t="s">
        <v>565</v>
      </c>
      <c r="I179" s="662" t="s">
        <v>3007</v>
      </c>
      <c r="J179" s="662" t="s">
        <v>3008</v>
      </c>
      <c r="K179" s="662" t="s">
        <v>3009</v>
      </c>
      <c r="L179" s="663">
        <v>700</v>
      </c>
      <c r="M179" s="663">
        <v>700</v>
      </c>
      <c r="N179" s="662">
        <v>1</v>
      </c>
      <c r="O179" s="745">
        <v>1</v>
      </c>
      <c r="P179" s="663">
        <v>700</v>
      </c>
      <c r="Q179" s="678">
        <v>1</v>
      </c>
      <c r="R179" s="662">
        <v>1</v>
      </c>
      <c r="S179" s="678">
        <v>1</v>
      </c>
      <c r="T179" s="745">
        <v>1</v>
      </c>
      <c r="U179" s="701">
        <v>1</v>
      </c>
    </row>
    <row r="180" spans="1:21" ht="14.4" customHeight="1" thickBot="1" x14ac:dyDescent="0.35">
      <c r="A180" s="667">
        <v>6</v>
      </c>
      <c r="B180" s="668" t="s">
        <v>564</v>
      </c>
      <c r="C180" s="668" t="s">
        <v>2949</v>
      </c>
      <c r="D180" s="746" t="s">
        <v>3246</v>
      </c>
      <c r="E180" s="747" t="s">
        <v>2964</v>
      </c>
      <c r="F180" s="668" t="s">
        <v>2945</v>
      </c>
      <c r="G180" s="668" t="s">
        <v>3013</v>
      </c>
      <c r="H180" s="668" t="s">
        <v>565</v>
      </c>
      <c r="I180" s="668" t="s">
        <v>3014</v>
      </c>
      <c r="J180" s="668" t="s">
        <v>3015</v>
      </c>
      <c r="K180" s="668" t="s">
        <v>3016</v>
      </c>
      <c r="L180" s="669">
        <v>0</v>
      </c>
      <c r="M180" s="669">
        <v>0</v>
      </c>
      <c r="N180" s="668">
        <v>1</v>
      </c>
      <c r="O180" s="748">
        <v>1</v>
      </c>
      <c r="P180" s="669"/>
      <c r="Q180" s="679"/>
      <c r="R180" s="668"/>
      <c r="S180" s="679">
        <v>0</v>
      </c>
      <c r="T180" s="748"/>
      <c r="U180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3248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2957</v>
      </c>
      <c r="B5" s="229">
        <v>698.17</v>
      </c>
      <c r="C5" s="742">
        <v>0.15365130087634743</v>
      </c>
      <c r="D5" s="229">
        <v>3845.69</v>
      </c>
      <c r="E5" s="742">
        <v>0.84634869912365263</v>
      </c>
      <c r="F5" s="750">
        <v>4543.8599999999997</v>
      </c>
    </row>
    <row r="6" spans="1:6" ht="14.4" customHeight="1" x14ac:dyDescent="0.3">
      <c r="A6" s="688" t="s">
        <v>2964</v>
      </c>
      <c r="B6" s="665">
        <v>574.99</v>
      </c>
      <c r="C6" s="678">
        <v>0.22594969289955474</v>
      </c>
      <c r="D6" s="665">
        <v>1969.7800000000002</v>
      </c>
      <c r="E6" s="678">
        <v>0.7740503071004452</v>
      </c>
      <c r="F6" s="666">
        <v>2544.7700000000004</v>
      </c>
    </row>
    <row r="7" spans="1:6" ht="14.4" customHeight="1" x14ac:dyDescent="0.3">
      <c r="A7" s="688" t="s">
        <v>2963</v>
      </c>
      <c r="B7" s="665">
        <v>79.48</v>
      </c>
      <c r="C7" s="678">
        <v>2.9141199892938719E-2</v>
      </c>
      <c r="D7" s="665">
        <v>2647.9300000000003</v>
      </c>
      <c r="E7" s="678">
        <v>0.97085880010706127</v>
      </c>
      <c r="F7" s="666">
        <v>2727.4100000000003</v>
      </c>
    </row>
    <row r="8" spans="1:6" ht="14.4" customHeight="1" x14ac:dyDescent="0.3">
      <c r="A8" s="688" t="s">
        <v>2958</v>
      </c>
      <c r="B8" s="665"/>
      <c r="C8" s="678">
        <v>0</v>
      </c>
      <c r="D8" s="665">
        <v>742.67000000000007</v>
      </c>
      <c r="E8" s="678">
        <v>1</v>
      </c>
      <c r="F8" s="666">
        <v>742.67000000000007</v>
      </c>
    </row>
    <row r="9" spans="1:6" ht="14.4" customHeight="1" x14ac:dyDescent="0.3">
      <c r="A9" s="688" t="s">
        <v>2961</v>
      </c>
      <c r="B9" s="665"/>
      <c r="C9" s="678">
        <v>0</v>
      </c>
      <c r="D9" s="665">
        <v>1605.7799999999997</v>
      </c>
      <c r="E9" s="678">
        <v>1</v>
      </c>
      <c r="F9" s="666">
        <v>1605.7799999999997</v>
      </c>
    </row>
    <row r="10" spans="1:6" ht="14.4" customHeight="1" x14ac:dyDescent="0.3">
      <c r="A10" s="688" t="s">
        <v>2959</v>
      </c>
      <c r="B10" s="665"/>
      <c r="C10" s="678">
        <v>0</v>
      </c>
      <c r="D10" s="665">
        <v>881.55</v>
      </c>
      <c r="E10" s="678">
        <v>1</v>
      </c>
      <c r="F10" s="666">
        <v>881.55</v>
      </c>
    </row>
    <row r="11" spans="1:6" ht="14.4" customHeight="1" x14ac:dyDescent="0.3">
      <c r="A11" s="688" t="s">
        <v>2956</v>
      </c>
      <c r="B11" s="665"/>
      <c r="C11" s="678">
        <v>0</v>
      </c>
      <c r="D11" s="665">
        <v>1538.72</v>
      </c>
      <c r="E11" s="678">
        <v>1</v>
      </c>
      <c r="F11" s="666">
        <v>1538.72</v>
      </c>
    </row>
    <row r="12" spans="1:6" ht="14.4" customHeight="1" thickBot="1" x14ac:dyDescent="0.35">
      <c r="A12" s="689" t="s">
        <v>2955</v>
      </c>
      <c r="B12" s="680"/>
      <c r="C12" s="681">
        <v>0</v>
      </c>
      <c r="D12" s="680">
        <v>229.51999999999998</v>
      </c>
      <c r="E12" s="681">
        <v>1</v>
      </c>
      <c r="F12" s="682">
        <v>229.51999999999998</v>
      </c>
    </row>
    <row r="13" spans="1:6" ht="14.4" customHeight="1" thickBot="1" x14ac:dyDescent="0.35">
      <c r="A13" s="683" t="s">
        <v>3</v>
      </c>
      <c r="B13" s="684">
        <v>1352.6399999999999</v>
      </c>
      <c r="C13" s="685">
        <v>9.1306496164511544E-2</v>
      </c>
      <c r="D13" s="684">
        <v>13461.640000000001</v>
      </c>
      <c r="E13" s="685">
        <v>0.90869350383548864</v>
      </c>
      <c r="F13" s="686">
        <v>14814.279999999999</v>
      </c>
    </row>
    <row r="14" spans="1:6" ht="14.4" customHeight="1" thickBot="1" x14ac:dyDescent="0.35"/>
    <row r="15" spans="1:6" ht="14.4" customHeight="1" x14ac:dyDescent="0.3">
      <c r="A15" s="751" t="s">
        <v>3249</v>
      </c>
      <c r="B15" s="229">
        <v>483.16999999999996</v>
      </c>
      <c r="C15" s="742">
        <v>0.52978585761121033</v>
      </c>
      <c r="D15" s="229">
        <v>428.84000000000003</v>
      </c>
      <c r="E15" s="742">
        <v>0.47021414238878961</v>
      </c>
      <c r="F15" s="750">
        <v>912.01</v>
      </c>
    </row>
    <row r="16" spans="1:6" ht="14.4" customHeight="1" x14ac:dyDescent="0.3">
      <c r="A16" s="688" t="s">
        <v>2754</v>
      </c>
      <c r="B16" s="665">
        <v>270.12</v>
      </c>
      <c r="C16" s="678">
        <v>0.2314355481300604</v>
      </c>
      <c r="D16" s="665">
        <v>897.03</v>
      </c>
      <c r="E16" s="678">
        <v>0.76856445186993949</v>
      </c>
      <c r="F16" s="666">
        <v>1167.1500000000001</v>
      </c>
    </row>
    <row r="17" spans="1:6" ht="14.4" customHeight="1" x14ac:dyDescent="0.3">
      <c r="A17" s="688" t="s">
        <v>3250</v>
      </c>
      <c r="B17" s="665">
        <v>212.59</v>
      </c>
      <c r="C17" s="678">
        <v>0.13846534621221496</v>
      </c>
      <c r="D17" s="665">
        <v>1322.7400000000002</v>
      </c>
      <c r="E17" s="678">
        <v>0.86153465378778515</v>
      </c>
      <c r="F17" s="666">
        <v>1535.3300000000002</v>
      </c>
    </row>
    <row r="18" spans="1:6" ht="14.4" customHeight="1" x14ac:dyDescent="0.3">
      <c r="A18" s="688" t="s">
        <v>2748</v>
      </c>
      <c r="B18" s="665">
        <v>162.01999999999998</v>
      </c>
      <c r="C18" s="678">
        <v>0.56549509615720217</v>
      </c>
      <c r="D18" s="665">
        <v>124.49</v>
      </c>
      <c r="E18" s="678">
        <v>0.43450490384279783</v>
      </c>
      <c r="F18" s="666">
        <v>286.51</v>
      </c>
    </row>
    <row r="19" spans="1:6" ht="14.4" customHeight="1" x14ac:dyDescent="0.3">
      <c r="A19" s="688" t="s">
        <v>2741</v>
      </c>
      <c r="B19" s="665">
        <v>145.26</v>
      </c>
      <c r="C19" s="678">
        <v>1</v>
      </c>
      <c r="D19" s="665"/>
      <c r="E19" s="678">
        <v>0</v>
      </c>
      <c r="F19" s="666">
        <v>145.26</v>
      </c>
    </row>
    <row r="20" spans="1:6" ht="14.4" customHeight="1" x14ac:dyDescent="0.3">
      <c r="A20" s="688" t="s">
        <v>3251</v>
      </c>
      <c r="B20" s="665">
        <v>79.48</v>
      </c>
      <c r="C20" s="678">
        <v>1</v>
      </c>
      <c r="D20" s="665"/>
      <c r="E20" s="678">
        <v>0</v>
      </c>
      <c r="F20" s="666">
        <v>79.48</v>
      </c>
    </row>
    <row r="21" spans="1:6" ht="14.4" customHeight="1" x14ac:dyDescent="0.3">
      <c r="A21" s="688" t="s">
        <v>2693</v>
      </c>
      <c r="B21" s="665"/>
      <c r="C21" s="678">
        <v>0</v>
      </c>
      <c r="D21" s="665">
        <v>4415.08</v>
      </c>
      <c r="E21" s="678">
        <v>1</v>
      </c>
      <c r="F21" s="666">
        <v>4415.08</v>
      </c>
    </row>
    <row r="22" spans="1:6" ht="14.4" customHeight="1" x14ac:dyDescent="0.3">
      <c r="A22" s="688" t="s">
        <v>2716</v>
      </c>
      <c r="B22" s="665"/>
      <c r="C22" s="678">
        <v>0</v>
      </c>
      <c r="D22" s="665">
        <v>186.87</v>
      </c>
      <c r="E22" s="678">
        <v>1</v>
      </c>
      <c r="F22" s="666">
        <v>186.87</v>
      </c>
    </row>
    <row r="23" spans="1:6" ht="14.4" customHeight="1" x14ac:dyDescent="0.3">
      <c r="A23" s="688" t="s">
        <v>2713</v>
      </c>
      <c r="B23" s="665"/>
      <c r="C23" s="678">
        <v>0</v>
      </c>
      <c r="D23" s="665">
        <v>48.27</v>
      </c>
      <c r="E23" s="678">
        <v>1</v>
      </c>
      <c r="F23" s="666">
        <v>48.27</v>
      </c>
    </row>
    <row r="24" spans="1:6" ht="14.4" customHeight="1" x14ac:dyDescent="0.3">
      <c r="A24" s="688" t="s">
        <v>2740</v>
      </c>
      <c r="B24" s="665"/>
      <c r="C24" s="678">
        <v>0</v>
      </c>
      <c r="D24" s="665">
        <v>353.19</v>
      </c>
      <c r="E24" s="678">
        <v>1</v>
      </c>
      <c r="F24" s="666">
        <v>353.19</v>
      </c>
    </row>
    <row r="25" spans="1:6" ht="14.4" customHeight="1" x14ac:dyDescent="0.3">
      <c r="A25" s="688" t="s">
        <v>2704</v>
      </c>
      <c r="B25" s="665"/>
      <c r="C25" s="678">
        <v>0</v>
      </c>
      <c r="D25" s="665">
        <v>537.12</v>
      </c>
      <c r="E25" s="678">
        <v>1</v>
      </c>
      <c r="F25" s="666">
        <v>537.12</v>
      </c>
    </row>
    <row r="26" spans="1:6" ht="14.4" customHeight="1" x14ac:dyDescent="0.3">
      <c r="A26" s="688" t="s">
        <v>2742</v>
      </c>
      <c r="B26" s="665"/>
      <c r="C26" s="678">
        <v>0</v>
      </c>
      <c r="D26" s="665">
        <v>1814.64</v>
      </c>
      <c r="E26" s="678">
        <v>1</v>
      </c>
      <c r="F26" s="666">
        <v>1814.64</v>
      </c>
    </row>
    <row r="27" spans="1:6" ht="14.4" customHeight="1" x14ac:dyDescent="0.3">
      <c r="A27" s="688" t="s">
        <v>2696</v>
      </c>
      <c r="B27" s="665"/>
      <c r="C27" s="678">
        <v>0</v>
      </c>
      <c r="D27" s="665">
        <v>519.42999999999995</v>
      </c>
      <c r="E27" s="678">
        <v>1</v>
      </c>
      <c r="F27" s="666">
        <v>519.42999999999995</v>
      </c>
    </row>
    <row r="28" spans="1:6" ht="14.4" customHeight="1" x14ac:dyDescent="0.3">
      <c r="A28" s="688" t="s">
        <v>3252</v>
      </c>
      <c r="B28" s="665"/>
      <c r="C28" s="678">
        <v>0</v>
      </c>
      <c r="D28" s="665">
        <v>416.52</v>
      </c>
      <c r="E28" s="678">
        <v>1</v>
      </c>
      <c r="F28" s="666">
        <v>416.52</v>
      </c>
    </row>
    <row r="29" spans="1:6" ht="14.4" customHeight="1" x14ac:dyDescent="0.3">
      <c r="A29" s="688" t="s">
        <v>2718</v>
      </c>
      <c r="B29" s="665"/>
      <c r="C29" s="678">
        <v>0</v>
      </c>
      <c r="D29" s="665">
        <v>187.92</v>
      </c>
      <c r="E29" s="678">
        <v>1</v>
      </c>
      <c r="F29" s="666">
        <v>187.92</v>
      </c>
    </row>
    <row r="30" spans="1:6" ht="14.4" customHeight="1" x14ac:dyDescent="0.3">
      <c r="A30" s="688" t="s">
        <v>3253</v>
      </c>
      <c r="B30" s="665"/>
      <c r="C30" s="678">
        <v>0</v>
      </c>
      <c r="D30" s="665">
        <v>140.55000000000001</v>
      </c>
      <c r="E30" s="678">
        <v>1</v>
      </c>
      <c r="F30" s="666">
        <v>140.55000000000001</v>
      </c>
    </row>
    <row r="31" spans="1:6" ht="14.4" customHeight="1" x14ac:dyDescent="0.3">
      <c r="A31" s="688" t="s">
        <v>3254</v>
      </c>
      <c r="B31" s="665"/>
      <c r="C31" s="678">
        <v>0</v>
      </c>
      <c r="D31" s="665">
        <v>174.22</v>
      </c>
      <c r="E31" s="678">
        <v>1</v>
      </c>
      <c r="F31" s="666">
        <v>174.22</v>
      </c>
    </row>
    <row r="32" spans="1:6" ht="14.4" customHeight="1" x14ac:dyDescent="0.3">
      <c r="A32" s="688" t="s">
        <v>2700</v>
      </c>
      <c r="B32" s="665"/>
      <c r="C32" s="678">
        <v>0</v>
      </c>
      <c r="D32" s="665">
        <v>207.6</v>
      </c>
      <c r="E32" s="678">
        <v>1</v>
      </c>
      <c r="F32" s="666">
        <v>207.6</v>
      </c>
    </row>
    <row r="33" spans="1:6" ht="14.4" customHeight="1" x14ac:dyDescent="0.3">
      <c r="A33" s="688" t="s">
        <v>2734</v>
      </c>
      <c r="B33" s="665"/>
      <c r="C33" s="678">
        <v>0</v>
      </c>
      <c r="D33" s="665">
        <v>592.59</v>
      </c>
      <c r="E33" s="678">
        <v>1</v>
      </c>
      <c r="F33" s="666">
        <v>592.59</v>
      </c>
    </row>
    <row r="34" spans="1:6" ht="14.4" customHeight="1" x14ac:dyDescent="0.3">
      <c r="A34" s="688" t="s">
        <v>2761</v>
      </c>
      <c r="B34" s="665"/>
      <c r="C34" s="678"/>
      <c r="D34" s="665">
        <v>0</v>
      </c>
      <c r="E34" s="678"/>
      <c r="F34" s="666">
        <v>0</v>
      </c>
    </row>
    <row r="35" spans="1:6" ht="14.4" customHeight="1" x14ac:dyDescent="0.3">
      <c r="A35" s="688" t="s">
        <v>2728</v>
      </c>
      <c r="B35" s="665"/>
      <c r="C35" s="678">
        <v>0</v>
      </c>
      <c r="D35" s="665">
        <v>426</v>
      </c>
      <c r="E35" s="678">
        <v>1</v>
      </c>
      <c r="F35" s="666">
        <v>426</v>
      </c>
    </row>
    <row r="36" spans="1:6" ht="14.4" customHeight="1" thickBot="1" x14ac:dyDescent="0.35">
      <c r="A36" s="689" t="s">
        <v>2760</v>
      </c>
      <c r="B36" s="680"/>
      <c r="C36" s="681">
        <v>0</v>
      </c>
      <c r="D36" s="680">
        <v>668.54</v>
      </c>
      <c r="E36" s="681">
        <v>1</v>
      </c>
      <c r="F36" s="682">
        <v>668.54</v>
      </c>
    </row>
    <row r="37" spans="1:6" ht="14.4" customHeight="1" thickBot="1" x14ac:dyDescent="0.35">
      <c r="A37" s="683" t="s">
        <v>3</v>
      </c>
      <c r="B37" s="684">
        <v>1352.6399999999999</v>
      </c>
      <c r="C37" s="685">
        <v>9.130649616451153E-2</v>
      </c>
      <c r="D37" s="684">
        <v>13461.640000000001</v>
      </c>
      <c r="E37" s="685">
        <v>0.90869350383548853</v>
      </c>
      <c r="F37" s="686">
        <v>14814.28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{F771A70E-3F7E-46BF-B638-9699163CC148}</x14:id>
        </ext>
      </extLst>
    </cfRule>
  </conditionalFormatting>
  <conditionalFormatting sqref="F15:F3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{DE394C6E-7146-4380-B9CB-418C46495B70}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71A70E-3F7E-46BF-B638-9699163CC14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DE394C6E-7146-4380-B9CB-418C46495B7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F15:F36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3261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14</v>
      </c>
      <c r="G3" s="47">
        <f>SUBTOTAL(9,G6:G1048576)</f>
        <v>1352.6399999999999</v>
      </c>
      <c r="H3" s="48">
        <f>IF(M3=0,0,G3/M3)</f>
        <v>9.1306496164511516E-2</v>
      </c>
      <c r="I3" s="47">
        <f>SUBTOTAL(9,I6:I1048576)</f>
        <v>53</v>
      </c>
      <c r="J3" s="47">
        <f>SUBTOTAL(9,J6:J1048576)</f>
        <v>13461.640000000003</v>
      </c>
      <c r="K3" s="48">
        <f>IF(M3=0,0,J3/M3)</f>
        <v>0.90869350383548853</v>
      </c>
      <c r="L3" s="47">
        <f>SUBTOTAL(9,L6:L1048576)</f>
        <v>67</v>
      </c>
      <c r="M3" s="49">
        <f>SUBTOTAL(9,M6:M1048576)</f>
        <v>14814.280000000002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2961</v>
      </c>
      <c r="B6" s="737" t="s">
        <v>2771</v>
      </c>
      <c r="C6" s="737" t="s">
        <v>3198</v>
      </c>
      <c r="D6" s="737" t="s">
        <v>3199</v>
      </c>
      <c r="E6" s="737" t="s">
        <v>3200</v>
      </c>
      <c r="F6" s="229"/>
      <c r="G6" s="229"/>
      <c r="H6" s="742">
        <v>0</v>
      </c>
      <c r="I6" s="229">
        <v>1</v>
      </c>
      <c r="J6" s="229">
        <v>668.54</v>
      </c>
      <c r="K6" s="742">
        <v>1</v>
      </c>
      <c r="L6" s="229">
        <v>1</v>
      </c>
      <c r="M6" s="750">
        <v>668.54</v>
      </c>
    </row>
    <row r="7" spans="1:13" ht="14.4" customHeight="1" x14ac:dyDescent="0.3">
      <c r="A7" s="661" t="s">
        <v>2961</v>
      </c>
      <c r="B7" s="662" t="s">
        <v>2837</v>
      </c>
      <c r="C7" s="662" t="s">
        <v>3176</v>
      </c>
      <c r="D7" s="662" t="s">
        <v>1626</v>
      </c>
      <c r="E7" s="662" t="s">
        <v>3177</v>
      </c>
      <c r="F7" s="665"/>
      <c r="G7" s="665"/>
      <c r="H7" s="678">
        <v>0</v>
      </c>
      <c r="I7" s="665">
        <v>1</v>
      </c>
      <c r="J7" s="665">
        <v>229.38</v>
      </c>
      <c r="K7" s="678">
        <v>1</v>
      </c>
      <c r="L7" s="665">
        <v>1</v>
      </c>
      <c r="M7" s="666">
        <v>229.38</v>
      </c>
    </row>
    <row r="8" spans="1:13" ht="14.4" customHeight="1" x14ac:dyDescent="0.3">
      <c r="A8" s="661" t="s">
        <v>2961</v>
      </c>
      <c r="B8" s="662" t="s">
        <v>2777</v>
      </c>
      <c r="C8" s="662" t="s">
        <v>2392</v>
      </c>
      <c r="D8" s="662" t="s">
        <v>1030</v>
      </c>
      <c r="E8" s="662" t="s">
        <v>1104</v>
      </c>
      <c r="F8" s="665"/>
      <c r="G8" s="665"/>
      <c r="H8" s="678">
        <v>0</v>
      </c>
      <c r="I8" s="665">
        <v>2</v>
      </c>
      <c r="J8" s="665">
        <v>291.33999999999997</v>
      </c>
      <c r="K8" s="678">
        <v>1</v>
      </c>
      <c r="L8" s="665">
        <v>2</v>
      </c>
      <c r="M8" s="666">
        <v>291.33999999999997</v>
      </c>
    </row>
    <row r="9" spans="1:13" ht="14.4" customHeight="1" x14ac:dyDescent="0.3">
      <c r="A9" s="661" t="s">
        <v>2961</v>
      </c>
      <c r="B9" s="662" t="s">
        <v>3255</v>
      </c>
      <c r="C9" s="662" t="s">
        <v>3186</v>
      </c>
      <c r="D9" s="662" t="s">
        <v>3187</v>
      </c>
      <c r="E9" s="662" t="s">
        <v>3188</v>
      </c>
      <c r="F9" s="665"/>
      <c r="G9" s="665"/>
      <c r="H9" s="678">
        <v>0</v>
      </c>
      <c r="I9" s="665">
        <v>1</v>
      </c>
      <c r="J9" s="665">
        <v>416.52</v>
      </c>
      <c r="K9" s="678">
        <v>1</v>
      </c>
      <c r="L9" s="665">
        <v>1</v>
      </c>
      <c r="M9" s="666">
        <v>416.52</v>
      </c>
    </row>
    <row r="10" spans="1:13" ht="14.4" customHeight="1" x14ac:dyDescent="0.3">
      <c r="A10" s="661" t="s">
        <v>2964</v>
      </c>
      <c r="B10" s="662" t="s">
        <v>2773</v>
      </c>
      <c r="C10" s="662" t="s">
        <v>2979</v>
      </c>
      <c r="D10" s="662" t="s">
        <v>2980</v>
      </c>
      <c r="E10" s="662" t="s">
        <v>1742</v>
      </c>
      <c r="F10" s="665"/>
      <c r="G10" s="665"/>
      <c r="H10" s="678">
        <v>0</v>
      </c>
      <c r="I10" s="665">
        <v>1</v>
      </c>
      <c r="J10" s="665">
        <v>815.1</v>
      </c>
      <c r="K10" s="678">
        <v>1</v>
      </c>
      <c r="L10" s="665">
        <v>1</v>
      </c>
      <c r="M10" s="666">
        <v>815.1</v>
      </c>
    </row>
    <row r="11" spans="1:13" ht="14.4" customHeight="1" x14ac:dyDescent="0.3">
      <c r="A11" s="661" t="s">
        <v>2964</v>
      </c>
      <c r="B11" s="662" t="s">
        <v>2773</v>
      </c>
      <c r="C11" s="662" t="s">
        <v>3237</v>
      </c>
      <c r="D11" s="662" t="s">
        <v>2980</v>
      </c>
      <c r="E11" s="662" t="s">
        <v>2430</v>
      </c>
      <c r="F11" s="665"/>
      <c r="G11" s="665"/>
      <c r="H11" s="678">
        <v>0</v>
      </c>
      <c r="I11" s="665">
        <v>1</v>
      </c>
      <c r="J11" s="665">
        <v>1154.68</v>
      </c>
      <c r="K11" s="678">
        <v>1</v>
      </c>
      <c r="L11" s="665">
        <v>1</v>
      </c>
      <c r="M11" s="666">
        <v>1154.68</v>
      </c>
    </row>
    <row r="12" spans="1:13" ht="14.4" customHeight="1" x14ac:dyDescent="0.3">
      <c r="A12" s="661" t="s">
        <v>2964</v>
      </c>
      <c r="B12" s="662" t="s">
        <v>3256</v>
      </c>
      <c r="C12" s="662" t="s">
        <v>3232</v>
      </c>
      <c r="D12" s="662" t="s">
        <v>3233</v>
      </c>
      <c r="E12" s="662" t="s">
        <v>2996</v>
      </c>
      <c r="F12" s="665">
        <v>1</v>
      </c>
      <c r="G12" s="665">
        <v>212.59</v>
      </c>
      <c r="H12" s="678">
        <v>1</v>
      </c>
      <c r="I12" s="665"/>
      <c r="J12" s="665"/>
      <c r="K12" s="678">
        <v>0</v>
      </c>
      <c r="L12" s="665">
        <v>1</v>
      </c>
      <c r="M12" s="666">
        <v>212.59</v>
      </c>
    </row>
    <row r="13" spans="1:13" ht="14.4" customHeight="1" x14ac:dyDescent="0.3">
      <c r="A13" s="661" t="s">
        <v>2964</v>
      </c>
      <c r="B13" s="662" t="s">
        <v>3257</v>
      </c>
      <c r="C13" s="662" t="s">
        <v>3239</v>
      </c>
      <c r="D13" s="662" t="s">
        <v>3240</v>
      </c>
      <c r="E13" s="662" t="s">
        <v>3241</v>
      </c>
      <c r="F13" s="665">
        <v>4</v>
      </c>
      <c r="G13" s="665">
        <v>362.4</v>
      </c>
      <c r="H13" s="678">
        <v>1</v>
      </c>
      <c r="I13" s="665"/>
      <c r="J13" s="665"/>
      <c r="K13" s="678">
        <v>0</v>
      </c>
      <c r="L13" s="665">
        <v>4</v>
      </c>
      <c r="M13" s="666">
        <v>362.4</v>
      </c>
    </row>
    <row r="14" spans="1:13" ht="14.4" customHeight="1" x14ac:dyDescent="0.3">
      <c r="A14" s="661" t="s">
        <v>2964</v>
      </c>
      <c r="B14" s="662" t="s">
        <v>3257</v>
      </c>
      <c r="C14" s="662" t="s">
        <v>3242</v>
      </c>
      <c r="D14" s="662" t="s">
        <v>3243</v>
      </c>
      <c r="E14" s="662" t="s">
        <v>3244</v>
      </c>
      <c r="F14" s="665">
        <v>1</v>
      </c>
      <c r="G14" s="665">
        <v>0</v>
      </c>
      <c r="H14" s="678"/>
      <c r="I14" s="665"/>
      <c r="J14" s="665"/>
      <c r="K14" s="678"/>
      <c r="L14" s="665">
        <v>1</v>
      </c>
      <c r="M14" s="666">
        <v>0</v>
      </c>
    </row>
    <row r="15" spans="1:13" ht="14.4" customHeight="1" x14ac:dyDescent="0.3">
      <c r="A15" s="661" t="s">
        <v>2955</v>
      </c>
      <c r="B15" s="662" t="s">
        <v>3257</v>
      </c>
      <c r="C15" s="662" t="s">
        <v>2987</v>
      </c>
      <c r="D15" s="662" t="s">
        <v>2988</v>
      </c>
      <c r="E15" s="662" t="s">
        <v>2989</v>
      </c>
      <c r="F15" s="665"/>
      <c r="G15" s="665"/>
      <c r="H15" s="678">
        <v>0</v>
      </c>
      <c r="I15" s="665">
        <v>1</v>
      </c>
      <c r="J15" s="665">
        <v>30.2</v>
      </c>
      <c r="K15" s="678">
        <v>1</v>
      </c>
      <c r="L15" s="665">
        <v>1</v>
      </c>
      <c r="M15" s="666">
        <v>30.2</v>
      </c>
    </row>
    <row r="16" spans="1:13" ht="14.4" customHeight="1" x14ac:dyDescent="0.3">
      <c r="A16" s="661" t="s">
        <v>2955</v>
      </c>
      <c r="B16" s="662" t="s">
        <v>3257</v>
      </c>
      <c r="C16" s="662" t="s">
        <v>2990</v>
      </c>
      <c r="D16" s="662" t="s">
        <v>2991</v>
      </c>
      <c r="E16" s="662" t="s">
        <v>2992</v>
      </c>
      <c r="F16" s="665"/>
      <c r="G16" s="665"/>
      <c r="H16" s="678">
        <v>0</v>
      </c>
      <c r="I16" s="665">
        <v>2</v>
      </c>
      <c r="J16" s="665">
        <v>199.32</v>
      </c>
      <c r="K16" s="678">
        <v>1</v>
      </c>
      <c r="L16" s="665">
        <v>2</v>
      </c>
      <c r="M16" s="666">
        <v>199.32</v>
      </c>
    </row>
    <row r="17" spans="1:13" ht="14.4" customHeight="1" x14ac:dyDescent="0.3">
      <c r="A17" s="661" t="s">
        <v>2956</v>
      </c>
      <c r="B17" s="662" t="s">
        <v>2892</v>
      </c>
      <c r="C17" s="662" t="s">
        <v>2422</v>
      </c>
      <c r="D17" s="662" t="s">
        <v>2420</v>
      </c>
      <c r="E17" s="662" t="s">
        <v>2423</v>
      </c>
      <c r="F17" s="665"/>
      <c r="G17" s="665"/>
      <c r="H17" s="678">
        <v>0</v>
      </c>
      <c r="I17" s="665">
        <v>1</v>
      </c>
      <c r="J17" s="665">
        <v>186.87</v>
      </c>
      <c r="K17" s="678">
        <v>1</v>
      </c>
      <c r="L17" s="665">
        <v>1</v>
      </c>
      <c r="M17" s="666">
        <v>186.87</v>
      </c>
    </row>
    <row r="18" spans="1:13" ht="14.4" customHeight="1" x14ac:dyDescent="0.3">
      <c r="A18" s="661" t="s">
        <v>2956</v>
      </c>
      <c r="B18" s="662" t="s">
        <v>3256</v>
      </c>
      <c r="C18" s="662" t="s">
        <v>2994</v>
      </c>
      <c r="D18" s="662" t="s">
        <v>2995</v>
      </c>
      <c r="E18" s="662" t="s">
        <v>2996</v>
      </c>
      <c r="F18" s="665"/>
      <c r="G18" s="665"/>
      <c r="H18" s="678">
        <v>0</v>
      </c>
      <c r="I18" s="665">
        <v>2</v>
      </c>
      <c r="J18" s="665">
        <v>190.24</v>
      </c>
      <c r="K18" s="678">
        <v>1</v>
      </c>
      <c r="L18" s="665">
        <v>2</v>
      </c>
      <c r="M18" s="666">
        <v>190.24</v>
      </c>
    </row>
    <row r="19" spans="1:13" ht="14.4" customHeight="1" x14ac:dyDescent="0.3">
      <c r="A19" s="661" t="s">
        <v>2956</v>
      </c>
      <c r="B19" s="662" t="s">
        <v>3256</v>
      </c>
      <c r="C19" s="662" t="s">
        <v>2997</v>
      </c>
      <c r="D19" s="662" t="s">
        <v>2995</v>
      </c>
      <c r="E19" s="662" t="s">
        <v>2998</v>
      </c>
      <c r="F19" s="665"/>
      <c r="G19" s="665"/>
      <c r="H19" s="678">
        <v>0</v>
      </c>
      <c r="I19" s="665">
        <v>1</v>
      </c>
      <c r="J19" s="665">
        <v>425.17</v>
      </c>
      <c r="K19" s="678">
        <v>1</v>
      </c>
      <c r="L19" s="665">
        <v>1</v>
      </c>
      <c r="M19" s="666">
        <v>425.17</v>
      </c>
    </row>
    <row r="20" spans="1:13" ht="14.4" customHeight="1" x14ac:dyDescent="0.3">
      <c r="A20" s="661" t="s">
        <v>2956</v>
      </c>
      <c r="B20" s="662" t="s">
        <v>3257</v>
      </c>
      <c r="C20" s="662" t="s">
        <v>2990</v>
      </c>
      <c r="D20" s="662" t="s">
        <v>2991</v>
      </c>
      <c r="E20" s="662" t="s">
        <v>2992</v>
      </c>
      <c r="F20" s="665"/>
      <c r="G20" s="665"/>
      <c r="H20" s="678">
        <v>0</v>
      </c>
      <c r="I20" s="665">
        <v>2</v>
      </c>
      <c r="J20" s="665">
        <v>199.32</v>
      </c>
      <c r="K20" s="678">
        <v>1</v>
      </c>
      <c r="L20" s="665">
        <v>2</v>
      </c>
      <c r="M20" s="666">
        <v>199.32</v>
      </c>
    </row>
    <row r="21" spans="1:13" ht="14.4" customHeight="1" x14ac:dyDescent="0.3">
      <c r="A21" s="661" t="s">
        <v>2956</v>
      </c>
      <c r="B21" s="662" t="s">
        <v>2874</v>
      </c>
      <c r="C21" s="662" t="s">
        <v>1640</v>
      </c>
      <c r="D21" s="662" t="s">
        <v>2875</v>
      </c>
      <c r="E21" s="662" t="s">
        <v>2876</v>
      </c>
      <c r="F21" s="665"/>
      <c r="G21" s="665"/>
      <c r="H21" s="678">
        <v>0</v>
      </c>
      <c r="I21" s="665">
        <v>1</v>
      </c>
      <c r="J21" s="665">
        <v>537.12</v>
      </c>
      <c r="K21" s="678">
        <v>1</v>
      </c>
      <c r="L21" s="665">
        <v>1</v>
      </c>
      <c r="M21" s="666">
        <v>537.12</v>
      </c>
    </row>
    <row r="22" spans="1:13" ht="14.4" customHeight="1" x14ac:dyDescent="0.3">
      <c r="A22" s="661" t="s">
        <v>2956</v>
      </c>
      <c r="B22" s="662" t="s">
        <v>2932</v>
      </c>
      <c r="C22" s="662" t="s">
        <v>3006</v>
      </c>
      <c r="D22" s="662" t="s">
        <v>2346</v>
      </c>
      <c r="E22" s="662" t="s">
        <v>2343</v>
      </c>
      <c r="F22" s="665"/>
      <c r="G22" s="665"/>
      <c r="H22" s="678"/>
      <c r="I22" s="665">
        <v>1</v>
      </c>
      <c r="J22" s="665">
        <v>0</v>
      </c>
      <c r="K22" s="678"/>
      <c r="L22" s="665">
        <v>1</v>
      </c>
      <c r="M22" s="666">
        <v>0</v>
      </c>
    </row>
    <row r="23" spans="1:13" ht="14.4" customHeight="1" x14ac:dyDescent="0.3">
      <c r="A23" s="661" t="s">
        <v>2957</v>
      </c>
      <c r="B23" s="662" t="s">
        <v>3258</v>
      </c>
      <c r="C23" s="662" t="s">
        <v>3087</v>
      </c>
      <c r="D23" s="662" t="s">
        <v>3088</v>
      </c>
      <c r="E23" s="662" t="s">
        <v>3089</v>
      </c>
      <c r="F23" s="665"/>
      <c r="G23" s="665"/>
      <c r="H23" s="678">
        <v>0</v>
      </c>
      <c r="I23" s="665">
        <v>3</v>
      </c>
      <c r="J23" s="665">
        <v>140.55000000000001</v>
      </c>
      <c r="K23" s="678">
        <v>1</v>
      </c>
      <c r="L23" s="665">
        <v>3</v>
      </c>
      <c r="M23" s="666">
        <v>140.55000000000001</v>
      </c>
    </row>
    <row r="24" spans="1:13" ht="14.4" customHeight="1" x14ac:dyDescent="0.3">
      <c r="A24" s="661" t="s">
        <v>2957</v>
      </c>
      <c r="B24" s="662" t="s">
        <v>2837</v>
      </c>
      <c r="C24" s="662" t="s">
        <v>1625</v>
      </c>
      <c r="D24" s="662" t="s">
        <v>1626</v>
      </c>
      <c r="E24" s="662" t="s">
        <v>1627</v>
      </c>
      <c r="F24" s="665"/>
      <c r="G24" s="665"/>
      <c r="H24" s="678">
        <v>0</v>
      </c>
      <c r="I24" s="665">
        <v>3</v>
      </c>
      <c r="J24" s="665">
        <v>196.62</v>
      </c>
      <c r="K24" s="678">
        <v>1</v>
      </c>
      <c r="L24" s="665">
        <v>3</v>
      </c>
      <c r="M24" s="666">
        <v>196.62</v>
      </c>
    </row>
    <row r="25" spans="1:13" ht="14.4" customHeight="1" x14ac:dyDescent="0.3">
      <c r="A25" s="661" t="s">
        <v>2957</v>
      </c>
      <c r="B25" s="662" t="s">
        <v>2777</v>
      </c>
      <c r="C25" s="662" t="s">
        <v>2392</v>
      </c>
      <c r="D25" s="662" t="s">
        <v>1030</v>
      </c>
      <c r="E25" s="662" t="s">
        <v>1104</v>
      </c>
      <c r="F25" s="665"/>
      <c r="G25" s="665"/>
      <c r="H25" s="678">
        <v>0</v>
      </c>
      <c r="I25" s="665">
        <v>3</v>
      </c>
      <c r="J25" s="665">
        <v>301.25</v>
      </c>
      <c r="K25" s="678">
        <v>1</v>
      </c>
      <c r="L25" s="665">
        <v>3</v>
      </c>
      <c r="M25" s="666">
        <v>301.25</v>
      </c>
    </row>
    <row r="26" spans="1:13" ht="14.4" customHeight="1" x14ac:dyDescent="0.3">
      <c r="A26" s="661" t="s">
        <v>2957</v>
      </c>
      <c r="B26" s="662" t="s">
        <v>2854</v>
      </c>
      <c r="C26" s="662" t="s">
        <v>1654</v>
      </c>
      <c r="D26" s="662" t="s">
        <v>2856</v>
      </c>
      <c r="E26" s="662" t="s">
        <v>755</v>
      </c>
      <c r="F26" s="665"/>
      <c r="G26" s="665"/>
      <c r="H26" s="678">
        <v>0</v>
      </c>
      <c r="I26" s="665">
        <v>3</v>
      </c>
      <c r="J26" s="665">
        <v>353.19</v>
      </c>
      <c r="K26" s="678">
        <v>1</v>
      </c>
      <c r="L26" s="665">
        <v>3</v>
      </c>
      <c r="M26" s="666">
        <v>353.19</v>
      </c>
    </row>
    <row r="27" spans="1:13" ht="14.4" customHeight="1" x14ac:dyDescent="0.3">
      <c r="A27" s="661" t="s">
        <v>2957</v>
      </c>
      <c r="B27" s="662" t="s">
        <v>2857</v>
      </c>
      <c r="C27" s="662" t="s">
        <v>3105</v>
      </c>
      <c r="D27" s="662" t="s">
        <v>1703</v>
      </c>
      <c r="E27" s="662" t="s">
        <v>3106</v>
      </c>
      <c r="F27" s="665"/>
      <c r="G27" s="665"/>
      <c r="H27" s="678">
        <v>0</v>
      </c>
      <c r="I27" s="665">
        <v>2</v>
      </c>
      <c r="J27" s="665">
        <v>727.92000000000007</v>
      </c>
      <c r="K27" s="678">
        <v>1</v>
      </c>
      <c r="L27" s="665">
        <v>2</v>
      </c>
      <c r="M27" s="666">
        <v>727.92000000000007</v>
      </c>
    </row>
    <row r="28" spans="1:13" ht="14.4" customHeight="1" x14ac:dyDescent="0.3">
      <c r="A28" s="661" t="s">
        <v>2957</v>
      </c>
      <c r="B28" s="662" t="s">
        <v>2857</v>
      </c>
      <c r="C28" s="662" t="s">
        <v>3107</v>
      </c>
      <c r="D28" s="662" t="s">
        <v>2352</v>
      </c>
      <c r="E28" s="662" t="s">
        <v>3108</v>
      </c>
      <c r="F28" s="665"/>
      <c r="G28" s="665"/>
      <c r="H28" s="678">
        <v>0</v>
      </c>
      <c r="I28" s="665">
        <v>2</v>
      </c>
      <c r="J28" s="665">
        <v>1086.72</v>
      </c>
      <c r="K28" s="678">
        <v>1</v>
      </c>
      <c r="L28" s="665">
        <v>2</v>
      </c>
      <c r="M28" s="666">
        <v>1086.72</v>
      </c>
    </row>
    <row r="29" spans="1:13" ht="14.4" customHeight="1" x14ac:dyDescent="0.3">
      <c r="A29" s="661" t="s">
        <v>2957</v>
      </c>
      <c r="B29" s="662" t="s">
        <v>2860</v>
      </c>
      <c r="C29" s="662" t="s">
        <v>3091</v>
      </c>
      <c r="D29" s="662" t="s">
        <v>3092</v>
      </c>
      <c r="E29" s="662" t="s">
        <v>3093</v>
      </c>
      <c r="F29" s="665"/>
      <c r="G29" s="665"/>
      <c r="H29" s="678">
        <v>0</v>
      </c>
      <c r="I29" s="665">
        <v>1</v>
      </c>
      <c r="J29" s="665">
        <v>124.49</v>
      </c>
      <c r="K29" s="678">
        <v>1</v>
      </c>
      <c r="L29" s="665">
        <v>1</v>
      </c>
      <c r="M29" s="666">
        <v>124.49</v>
      </c>
    </row>
    <row r="30" spans="1:13" ht="14.4" customHeight="1" x14ac:dyDescent="0.3">
      <c r="A30" s="661" t="s">
        <v>2957</v>
      </c>
      <c r="B30" s="662" t="s">
        <v>2860</v>
      </c>
      <c r="C30" s="662" t="s">
        <v>3094</v>
      </c>
      <c r="D30" s="662" t="s">
        <v>3095</v>
      </c>
      <c r="E30" s="662" t="s">
        <v>3096</v>
      </c>
      <c r="F30" s="665">
        <v>2</v>
      </c>
      <c r="G30" s="665">
        <v>162.01999999999998</v>
      </c>
      <c r="H30" s="678">
        <v>1</v>
      </c>
      <c r="I30" s="665"/>
      <c r="J30" s="665"/>
      <c r="K30" s="678">
        <v>0</v>
      </c>
      <c r="L30" s="665">
        <v>2</v>
      </c>
      <c r="M30" s="666">
        <v>162.01999999999998</v>
      </c>
    </row>
    <row r="31" spans="1:13" ht="14.4" customHeight="1" x14ac:dyDescent="0.3">
      <c r="A31" s="661" t="s">
        <v>2957</v>
      </c>
      <c r="B31" s="662" t="s">
        <v>2781</v>
      </c>
      <c r="C31" s="662" t="s">
        <v>3020</v>
      </c>
      <c r="D31" s="662" t="s">
        <v>3021</v>
      </c>
      <c r="E31" s="662" t="s">
        <v>3022</v>
      </c>
      <c r="F31" s="665">
        <v>1</v>
      </c>
      <c r="G31" s="665">
        <v>270.12</v>
      </c>
      <c r="H31" s="678">
        <v>1</v>
      </c>
      <c r="I31" s="665"/>
      <c r="J31" s="665"/>
      <c r="K31" s="678">
        <v>0</v>
      </c>
      <c r="L31" s="665">
        <v>1</v>
      </c>
      <c r="M31" s="666">
        <v>270.12</v>
      </c>
    </row>
    <row r="32" spans="1:13" ht="14.4" customHeight="1" x14ac:dyDescent="0.3">
      <c r="A32" s="661" t="s">
        <v>2957</v>
      </c>
      <c r="B32" s="662" t="s">
        <v>2922</v>
      </c>
      <c r="C32" s="662" t="s">
        <v>3064</v>
      </c>
      <c r="D32" s="662" t="s">
        <v>3065</v>
      </c>
      <c r="E32" s="662" t="s">
        <v>3066</v>
      </c>
      <c r="F32" s="665"/>
      <c r="G32" s="665"/>
      <c r="H32" s="678">
        <v>0</v>
      </c>
      <c r="I32" s="665">
        <v>1</v>
      </c>
      <c r="J32" s="665">
        <v>519.42999999999995</v>
      </c>
      <c r="K32" s="678">
        <v>1</v>
      </c>
      <c r="L32" s="665">
        <v>1</v>
      </c>
      <c r="M32" s="666">
        <v>519.42999999999995</v>
      </c>
    </row>
    <row r="33" spans="1:13" ht="14.4" customHeight="1" x14ac:dyDescent="0.3">
      <c r="A33" s="661" t="s">
        <v>2957</v>
      </c>
      <c r="B33" s="662" t="s">
        <v>2806</v>
      </c>
      <c r="C33" s="662" t="s">
        <v>3099</v>
      </c>
      <c r="D33" s="662" t="s">
        <v>3100</v>
      </c>
      <c r="E33" s="662" t="s">
        <v>3101</v>
      </c>
      <c r="F33" s="665">
        <v>3</v>
      </c>
      <c r="G33" s="665">
        <v>145.26</v>
      </c>
      <c r="H33" s="678">
        <v>1</v>
      </c>
      <c r="I33" s="665"/>
      <c r="J33" s="665"/>
      <c r="K33" s="678">
        <v>0</v>
      </c>
      <c r="L33" s="665">
        <v>3</v>
      </c>
      <c r="M33" s="666">
        <v>145.26</v>
      </c>
    </row>
    <row r="34" spans="1:13" ht="14.4" customHeight="1" x14ac:dyDescent="0.3">
      <c r="A34" s="661" t="s">
        <v>2957</v>
      </c>
      <c r="B34" s="662" t="s">
        <v>2809</v>
      </c>
      <c r="C34" s="662" t="s">
        <v>2406</v>
      </c>
      <c r="D34" s="662" t="s">
        <v>2407</v>
      </c>
      <c r="E34" s="662" t="s">
        <v>709</v>
      </c>
      <c r="F34" s="665"/>
      <c r="G34" s="665"/>
      <c r="H34" s="678">
        <v>0</v>
      </c>
      <c r="I34" s="665">
        <v>1</v>
      </c>
      <c r="J34" s="665">
        <v>187.92</v>
      </c>
      <c r="K34" s="678">
        <v>1</v>
      </c>
      <c r="L34" s="665">
        <v>1</v>
      </c>
      <c r="M34" s="666">
        <v>187.92</v>
      </c>
    </row>
    <row r="35" spans="1:13" ht="14.4" customHeight="1" x14ac:dyDescent="0.3">
      <c r="A35" s="661" t="s">
        <v>2957</v>
      </c>
      <c r="B35" s="662" t="s">
        <v>3257</v>
      </c>
      <c r="C35" s="662" t="s">
        <v>3112</v>
      </c>
      <c r="D35" s="662" t="s">
        <v>3113</v>
      </c>
      <c r="E35" s="662" t="s">
        <v>3114</v>
      </c>
      <c r="F35" s="665">
        <v>1</v>
      </c>
      <c r="G35" s="665">
        <v>120.77</v>
      </c>
      <c r="H35" s="678">
        <v>1</v>
      </c>
      <c r="I35" s="665"/>
      <c r="J35" s="665"/>
      <c r="K35" s="678">
        <v>0</v>
      </c>
      <c r="L35" s="665">
        <v>1</v>
      </c>
      <c r="M35" s="666">
        <v>120.77</v>
      </c>
    </row>
    <row r="36" spans="1:13" ht="14.4" customHeight="1" x14ac:dyDescent="0.3">
      <c r="A36" s="661" t="s">
        <v>2957</v>
      </c>
      <c r="B36" s="662" t="s">
        <v>2888</v>
      </c>
      <c r="C36" s="662" t="s">
        <v>837</v>
      </c>
      <c r="D36" s="662" t="s">
        <v>2365</v>
      </c>
      <c r="E36" s="662" t="s">
        <v>2366</v>
      </c>
      <c r="F36" s="665"/>
      <c r="G36" s="665"/>
      <c r="H36" s="678">
        <v>0</v>
      </c>
      <c r="I36" s="665">
        <v>2</v>
      </c>
      <c r="J36" s="665">
        <v>207.6</v>
      </c>
      <c r="K36" s="678">
        <v>1</v>
      </c>
      <c r="L36" s="665">
        <v>2</v>
      </c>
      <c r="M36" s="666">
        <v>207.6</v>
      </c>
    </row>
    <row r="37" spans="1:13" ht="14.4" customHeight="1" x14ac:dyDescent="0.3">
      <c r="A37" s="661" t="s">
        <v>2958</v>
      </c>
      <c r="B37" s="662" t="s">
        <v>2781</v>
      </c>
      <c r="C37" s="662" t="s">
        <v>1195</v>
      </c>
      <c r="D37" s="662" t="s">
        <v>2782</v>
      </c>
      <c r="E37" s="662" t="s">
        <v>2783</v>
      </c>
      <c r="F37" s="665"/>
      <c r="G37" s="665"/>
      <c r="H37" s="678">
        <v>0</v>
      </c>
      <c r="I37" s="665">
        <v>1</v>
      </c>
      <c r="J37" s="665">
        <v>154.36000000000001</v>
      </c>
      <c r="K37" s="678">
        <v>1</v>
      </c>
      <c r="L37" s="665">
        <v>1</v>
      </c>
      <c r="M37" s="666">
        <v>154.36000000000001</v>
      </c>
    </row>
    <row r="38" spans="1:13" ht="14.4" customHeight="1" x14ac:dyDescent="0.3">
      <c r="A38" s="661" t="s">
        <v>2958</v>
      </c>
      <c r="B38" s="662" t="s">
        <v>2781</v>
      </c>
      <c r="C38" s="662" t="s">
        <v>3150</v>
      </c>
      <c r="D38" s="662" t="s">
        <v>2782</v>
      </c>
      <c r="E38" s="662" t="s">
        <v>2787</v>
      </c>
      <c r="F38" s="665"/>
      <c r="G38" s="665"/>
      <c r="H38" s="678">
        <v>0</v>
      </c>
      <c r="I38" s="665">
        <v>1</v>
      </c>
      <c r="J38" s="665">
        <v>225.06</v>
      </c>
      <c r="K38" s="678">
        <v>1</v>
      </c>
      <c r="L38" s="665">
        <v>1</v>
      </c>
      <c r="M38" s="666">
        <v>225.06</v>
      </c>
    </row>
    <row r="39" spans="1:13" ht="14.4" customHeight="1" x14ac:dyDescent="0.3">
      <c r="A39" s="661" t="s">
        <v>2958</v>
      </c>
      <c r="B39" s="662" t="s">
        <v>2781</v>
      </c>
      <c r="C39" s="662" t="s">
        <v>1199</v>
      </c>
      <c r="D39" s="662" t="s">
        <v>2784</v>
      </c>
      <c r="E39" s="662" t="s">
        <v>2785</v>
      </c>
      <c r="F39" s="665"/>
      <c r="G39" s="665"/>
      <c r="H39" s="678">
        <v>0</v>
      </c>
      <c r="I39" s="665">
        <v>1</v>
      </c>
      <c r="J39" s="665">
        <v>363.25</v>
      </c>
      <c r="K39" s="678">
        <v>1</v>
      </c>
      <c r="L39" s="665">
        <v>1</v>
      </c>
      <c r="M39" s="666">
        <v>363.25</v>
      </c>
    </row>
    <row r="40" spans="1:13" ht="14.4" customHeight="1" x14ac:dyDescent="0.3">
      <c r="A40" s="661" t="s">
        <v>2963</v>
      </c>
      <c r="B40" s="662" t="s">
        <v>2773</v>
      </c>
      <c r="C40" s="662" t="s">
        <v>2979</v>
      </c>
      <c r="D40" s="662" t="s">
        <v>2980</v>
      </c>
      <c r="E40" s="662" t="s">
        <v>1742</v>
      </c>
      <c r="F40" s="665"/>
      <c r="G40" s="665"/>
      <c r="H40" s="678">
        <v>0</v>
      </c>
      <c r="I40" s="665">
        <v>3</v>
      </c>
      <c r="J40" s="665">
        <v>2445.3000000000002</v>
      </c>
      <c r="K40" s="678">
        <v>1</v>
      </c>
      <c r="L40" s="665">
        <v>3</v>
      </c>
      <c r="M40" s="666">
        <v>2445.3000000000002</v>
      </c>
    </row>
    <row r="41" spans="1:13" ht="14.4" customHeight="1" x14ac:dyDescent="0.3">
      <c r="A41" s="661" t="s">
        <v>2963</v>
      </c>
      <c r="B41" s="662" t="s">
        <v>2844</v>
      </c>
      <c r="C41" s="662" t="s">
        <v>1662</v>
      </c>
      <c r="D41" s="662" t="s">
        <v>1663</v>
      </c>
      <c r="E41" s="662" t="s">
        <v>1664</v>
      </c>
      <c r="F41" s="665"/>
      <c r="G41" s="665"/>
      <c r="H41" s="678">
        <v>0</v>
      </c>
      <c r="I41" s="665">
        <v>1</v>
      </c>
      <c r="J41" s="665">
        <v>48.27</v>
      </c>
      <c r="K41" s="678">
        <v>1</v>
      </c>
      <c r="L41" s="665">
        <v>1</v>
      </c>
      <c r="M41" s="666">
        <v>48.27</v>
      </c>
    </row>
    <row r="42" spans="1:13" ht="14.4" customHeight="1" x14ac:dyDescent="0.3">
      <c r="A42" s="661" t="s">
        <v>2963</v>
      </c>
      <c r="B42" s="662" t="s">
        <v>3259</v>
      </c>
      <c r="C42" s="662" t="s">
        <v>3223</v>
      </c>
      <c r="D42" s="662" t="s">
        <v>3224</v>
      </c>
      <c r="E42" s="662" t="s">
        <v>3225</v>
      </c>
      <c r="F42" s="665">
        <v>1</v>
      </c>
      <c r="G42" s="665">
        <v>79.48</v>
      </c>
      <c r="H42" s="678">
        <v>1</v>
      </c>
      <c r="I42" s="665"/>
      <c r="J42" s="665"/>
      <c r="K42" s="678">
        <v>0</v>
      </c>
      <c r="L42" s="665">
        <v>1</v>
      </c>
      <c r="M42" s="666">
        <v>79.48</v>
      </c>
    </row>
    <row r="43" spans="1:13" ht="14.4" customHeight="1" x14ac:dyDescent="0.3">
      <c r="A43" s="661" t="s">
        <v>2963</v>
      </c>
      <c r="B43" s="662" t="s">
        <v>2781</v>
      </c>
      <c r="C43" s="662" t="s">
        <v>1195</v>
      </c>
      <c r="D43" s="662" t="s">
        <v>2782</v>
      </c>
      <c r="E43" s="662" t="s">
        <v>2783</v>
      </c>
      <c r="F43" s="665"/>
      <c r="G43" s="665"/>
      <c r="H43" s="678">
        <v>0</v>
      </c>
      <c r="I43" s="665">
        <v>1</v>
      </c>
      <c r="J43" s="665">
        <v>154.36000000000001</v>
      </c>
      <c r="K43" s="678">
        <v>1</v>
      </c>
      <c r="L43" s="665">
        <v>1</v>
      </c>
      <c r="M43" s="666">
        <v>154.36000000000001</v>
      </c>
    </row>
    <row r="44" spans="1:13" ht="14.4" customHeight="1" x14ac:dyDescent="0.3">
      <c r="A44" s="661" t="s">
        <v>2959</v>
      </c>
      <c r="B44" s="662" t="s">
        <v>3256</v>
      </c>
      <c r="C44" s="662" t="s">
        <v>2994</v>
      </c>
      <c r="D44" s="662" t="s">
        <v>2995</v>
      </c>
      <c r="E44" s="662" t="s">
        <v>2996</v>
      </c>
      <c r="F44" s="665"/>
      <c r="G44" s="665"/>
      <c r="H44" s="678">
        <v>0</v>
      </c>
      <c r="I44" s="665">
        <v>4</v>
      </c>
      <c r="J44" s="665">
        <v>282.16000000000003</v>
      </c>
      <c r="K44" s="678">
        <v>1</v>
      </c>
      <c r="L44" s="665">
        <v>4</v>
      </c>
      <c r="M44" s="666">
        <v>282.16000000000003</v>
      </c>
    </row>
    <row r="45" spans="1:13" ht="14.4" customHeight="1" x14ac:dyDescent="0.3">
      <c r="A45" s="661" t="s">
        <v>2959</v>
      </c>
      <c r="B45" s="662" t="s">
        <v>3256</v>
      </c>
      <c r="C45" s="662" t="s">
        <v>2997</v>
      </c>
      <c r="D45" s="662" t="s">
        <v>2995</v>
      </c>
      <c r="E45" s="662" t="s">
        <v>2998</v>
      </c>
      <c r="F45" s="665"/>
      <c r="G45" s="665"/>
      <c r="H45" s="678">
        <v>0</v>
      </c>
      <c r="I45" s="665">
        <v>1</v>
      </c>
      <c r="J45" s="665">
        <v>425.17</v>
      </c>
      <c r="K45" s="678">
        <v>1</v>
      </c>
      <c r="L45" s="665">
        <v>1</v>
      </c>
      <c r="M45" s="666">
        <v>425.17</v>
      </c>
    </row>
    <row r="46" spans="1:13" ht="14.4" customHeight="1" thickBot="1" x14ac:dyDescent="0.35">
      <c r="A46" s="667" t="s">
        <v>2959</v>
      </c>
      <c r="B46" s="668" t="s">
        <v>3260</v>
      </c>
      <c r="C46" s="668" t="s">
        <v>3163</v>
      </c>
      <c r="D46" s="668" t="s">
        <v>3164</v>
      </c>
      <c r="E46" s="668" t="s">
        <v>3165</v>
      </c>
      <c r="F46" s="671"/>
      <c r="G46" s="671"/>
      <c r="H46" s="679">
        <v>0</v>
      </c>
      <c r="I46" s="671">
        <v>1</v>
      </c>
      <c r="J46" s="671">
        <v>174.22</v>
      </c>
      <c r="K46" s="679">
        <v>1</v>
      </c>
      <c r="L46" s="671">
        <v>1</v>
      </c>
      <c r="M46" s="672">
        <v>174.22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9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563</v>
      </c>
      <c r="B5" s="646" t="s">
        <v>564</v>
      </c>
      <c r="C5" s="647" t="s">
        <v>565</v>
      </c>
      <c r="D5" s="647" t="s">
        <v>565</v>
      </c>
      <c r="E5" s="647"/>
      <c r="F5" s="647" t="s">
        <v>565</v>
      </c>
      <c r="G5" s="647" t="s">
        <v>565</v>
      </c>
      <c r="H5" s="647" t="s">
        <v>565</v>
      </c>
      <c r="I5" s="648" t="s">
        <v>565</v>
      </c>
      <c r="J5" s="649" t="s">
        <v>74</v>
      </c>
    </row>
    <row r="6" spans="1:10" ht="14.4" customHeight="1" x14ac:dyDescent="0.3">
      <c r="A6" s="645" t="s">
        <v>563</v>
      </c>
      <c r="B6" s="646" t="s">
        <v>3262</v>
      </c>
      <c r="C6" s="647">
        <v>0</v>
      </c>
      <c r="D6" s="647" t="s">
        <v>565</v>
      </c>
      <c r="E6" s="647"/>
      <c r="F6" s="647" t="s">
        <v>565</v>
      </c>
      <c r="G6" s="647" t="s">
        <v>565</v>
      </c>
      <c r="H6" s="647" t="s">
        <v>565</v>
      </c>
      <c r="I6" s="648" t="s">
        <v>565</v>
      </c>
      <c r="J6" s="649" t="s">
        <v>1</v>
      </c>
    </row>
    <row r="7" spans="1:10" ht="14.4" customHeight="1" x14ac:dyDescent="0.3">
      <c r="A7" s="645" t="s">
        <v>563</v>
      </c>
      <c r="B7" s="646" t="s">
        <v>358</v>
      </c>
      <c r="C7" s="647">
        <v>14500.72335</v>
      </c>
      <c r="D7" s="647">
        <v>14828.40355000001</v>
      </c>
      <c r="E7" s="647"/>
      <c r="F7" s="647">
        <v>15166.487929999999</v>
      </c>
      <c r="G7" s="647">
        <v>16613.999476699275</v>
      </c>
      <c r="H7" s="647">
        <v>-1447.5115466992756</v>
      </c>
      <c r="I7" s="648">
        <v>0.9128739862590356</v>
      </c>
      <c r="J7" s="649" t="s">
        <v>1</v>
      </c>
    </row>
    <row r="8" spans="1:10" ht="14.4" customHeight="1" x14ac:dyDescent="0.3">
      <c r="A8" s="645" t="s">
        <v>563</v>
      </c>
      <c r="B8" s="646" t="s">
        <v>359</v>
      </c>
      <c r="C8" s="647">
        <v>1353.8429599999999</v>
      </c>
      <c r="D8" s="647">
        <v>5722.6881699999994</v>
      </c>
      <c r="E8" s="647"/>
      <c r="F8" s="647">
        <v>5690.0710899999995</v>
      </c>
      <c r="G8" s="647">
        <v>6374.9997992029503</v>
      </c>
      <c r="H8" s="647">
        <v>-684.92870920295081</v>
      </c>
      <c r="I8" s="648">
        <v>0.89256019909387518</v>
      </c>
      <c r="J8" s="649" t="s">
        <v>1</v>
      </c>
    </row>
    <row r="9" spans="1:10" ht="14.4" customHeight="1" x14ac:dyDescent="0.3">
      <c r="A9" s="645" t="s">
        <v>563</v>
      </c>
      <c r="B9" s="646" t="s">
        <v>360</v>
      </c>
      <c r="C9" s="647">
        <v>12400.078389999999</v>
      </c>
      <c r="D9" s="647">
        <v>19543.360100000013</v>
      </c>
      <c r="E9" s="647"/>
      <c r="F9" s="647">
        <v>15308.845520000003</v>
      </c>
      <c r="G9" s="647">
        <v>15374.999566916176</v>
      </c>
      <c r="H9" s="647">
        <v>-66.154046916173684</v>
      </c>
      <c r="I9" s="648">
        <v>0.99569729764035098</v>
      </c>
      <c r="J9" s="649" t="s">
        <v>1</v>
      </c>
    </row>
    <row r="10" spans="1:10" ht="14.4" customHeight="1" x14ac:dyDescent="0.3">
      <c r="A10" s="645" t="s">
        <v>563</v>
      </c>
      <c r="B10" s="646" t="s">
        <v>361</v>
      </c>
      <c r="C10" s="647" t="s">
        <v>565</v>
      </c>
      <c r="D10" s="647">
        <v>1873.9569900000013</v>
      </c>
      <c r="E10" s="647"/>
      <c r="F10" s="647">
        <v>1576.05744</v>
      </c>
      <c r="G10" s="647">
        <v>1799.9999433043649</v>
      </c>
      <c r="H10" s="647">
        <v>-223.94250330436489</v>
      </c>
      <c r="I10" s="648">
        <v>0.87558749424554949</v>
      </c>
      <c r="J10" s="649" t="s">
        <v>1</v>
      </c>
    </row>
    <row r="11" spans="1:10" ht="14.4" customHeight="1" x14ac:dyDescent="0.3">
      <c r="A11" s="645" t="s">
        <v>563</v>
      </c>
      <c r="B11" s="646" t="s">
        <v>362</v>
      </c>
      <c r="C11" s="647">
        <v>11.630079999998999</v>
      </c>
      <c r="D11" s="647">
        <v>10.27013</v>
      </c>
      <c r="E11" s="647"/>
      <c r="F11" s="647">
        <v>8.9441400000000009</v>
      </c>
      <c r="G11" s="647">
        <v>8.9999997165217493</v>
      </c>
      <c r="H11" s="647">
        <v>-5.5859716521748481E-2</v>
      </c>
      <c r="I11" s="648">
        <v>0.99379336463542278</v>
      </c>
      <c r="J11" s="649" t="s">
        <v>1</v>
      </c>
    </row>
    <row r="12" spans="1:10" ht="14.4" customHeight="1" x14ac:dyDescent="0.3">
      <c r="A12" s="645" t="s">
        <v>563</v>
      </c>
      <c r="B12" s="646" t="s">
        <v>363</v>
      </c>
      <c r="C12" s="647">
        <v>0.41639999999999999</v>
      </c>
      <c r="D12" s="647">
        <v>1.6990499999999999</v>
      </c>
      <c r="E12" s="647"/>
      <c r="F12" s="647">
        <v>0</v>
      </c>
      <c r="G12" s="647">
        <v>1.27428745986225</v>
      </c>
      <c r="H12" s="647">
        <v>-1.27428745986225</v>
      </c>
      <c r="I12" s="648">
        <v>0</v>
      </c>
      <c r="J12" s="649" t="s">
        <v>1</v>
      </c>
    </row>
    <row r="13" spans="1:10" ht="14.4" customHeight="1" x14ac:dyDescent="0.3">
      <c r="A13" s="645" t="s">
        <v>563</v>
      </c>
      <c r="B13" s="646" t="s">
        <v>364</v>
      </c>
      <c r="C13" s="647">
        <v>544.73052999999697</v>
      </c>
      <c r="D13" s="647">
        <v>930.3773799999999</v>
      </c>
      <c r="E13" s="647"/>
      <c r="F13" s="647">
        <v>934.88922999999988</v>
      </c>
      <c r="G13" s="647">
        <v>959.99996976232569</v>
      </c>
      <c r="H13" s="647">
        <v>-25.110739762325807</v>
      </c>
      <c r="I13" s="648">
        <v>0.97384297859036117</v>
      </c>
      <c r="J13" s="649" t="s">
        <v>1</v>
      </c>
    </row>
    <row r="14" spans="1:10" ht="14.4" customHeight="1" x14ac:dyDescent="0.3">
      <c r="A14" s="645" t="s">
        <v>563</v>
      </c>
      <c r="B14" s="646" t="s">
        <v>365</v>
      </c>
      <c r="C14" s="647">
        <v>3428.9985100000004</v>
      </c>
      <c r="D14" s="647">
        <v>3112.0476500000022</v>
      </c>
      <c r="E14" s="647"/>
      <c r="F14" s="647">
        <v>2826.8182900000002</v>
      </c>
      <c r="G14" s="647">
        <v>3204.7498990581389</v>
      </c>
      <c r="H14" s="647">
        <v>-377.93160905813875</v>
      </c>
      <c r="I14" s="648">
        <v>0.88207141868723948</v>
      </c>
      <c r="J14" s="649" t="s">
        <v>1</v>
      </c>
    </row>
    <row r="15" spans="1:10" ht="14.4" customHeight="1" x14ac:dyDescent="0.3">
      <c r="A15" s="645" t="s">
        <v>563</v>
      </c>
      <c r="B15" s="646" t="s">
        <v>366</v>
      </c>
      <c r="C15" s="647">
        <v>77.369509999998996</v>
      </c>
      <c r="D15" s="647">
        <v>50.821739999999998</v>
      </c>
      <c r="E15" s="647"/>
      <c r="F15" s="647">
        <v>43.813920000000003</v>
      </c>
      <c r="G15" s="647">
        <v>72.368165220577495</v>
      </c>
      <c r="H15" s="647">
        <v>-28.554245220577492</v>
      </c>
      <c r="I15" s="648">
        <v>0.6054308530063679</v>
      </c>
      <c r="J15" s="649" t="s">
        <v>1</v>
      </c>
    </row>
    <row r="16" spans="1:10" ht="14.4" customHeight="1" x14ac:dyDescent="0.3">
      <c r="A16" s="645" t="s">
        <v>563</v>
      </c>
      <c r="B16" s="646" t="s">
        <v>367</v>
      </c>
      <c r="C16" s="647">
        <v>522.76366999999902</v>
      </c>
      <c r="D16" s="647">
        <v>535.30910000000006</v>
      </c>
      <c r="E16" s="647"/>
      <c r="F16" s="647">
        <v>558.65009999999995</v>
      </c>
      <c r="G16" s="647">
        <v>552.74998258971448</v>
      </c>
      <c r="H16" s="647">
        <v>5.9001174102854748</v>
      </c>
      <c r="I16" s="648">
        <v>1.0106741159586159</v>
      </c>
      <c r="J16" s="649" t="s">
        <v>1</v>
      </c>
    </row>
    <row r="17" spans="1:10" ht="14.4" customHeight="1" x14ac:dyDescent="0.3">
      <c r="A17" s="645" t="s">
        <v>563</v>
      </c>
      <c r="B17" s="646" t="s">
        <v>368</v>
      </c>
      <c r="C17" s="647">
        <v>49.138439999997999</v>
      </c>
      <c r="D17" s="647">
        <v>56.463770000000011</v>
      </c>
      <c r="E17" s="647"/>
      <c r="F17" s="647">
        <v>81.702160000000006</v>
      </c>
      <c r="G17" s="647">
        <v>53.999998299128251</v>
      </c>
      <c r="H17" s="647">
        <v>27.702161700871756</v>
      </c>
      <c r="I17" s="648">
        <v>1.5130030106189645</v>
      </c>
      <c r="J17" s="649" t="s">
        <v>1</v>
      </c>
    </row>
    <row r="18" spans="1:10" ht="14.4" customHeight="1" x14ac:dyDescent="0.3">
      <c r="A18" s="645" t="s">
        <v>563</v>
      </c>
      <c r="B18" s="646" t="s">
        <v>369</v>
      </c>
      <c r="C18" s="647">
        <v>208.45226999999701</v>
      </c>
      <c r="D18" s="647">
        <v>241.32340000000002</v>
      </c>
      <c r="E18" s="647"/>
      <c r="F18" s="647">
        <v>261.47866999999997</v>
      </c>
      <c r="G18" s="647">
        <v>258.74999185000047</v>
      </c>
      <c r="H18" s="647">
        <v>2.7286781499994959</v>
      </c>
      <c r="I18" s="648">
        <v>1.0105456163708069</v>
      </c>
      <c r="J18" s="649" t="s">
        <v>1</v>
      </c>
    </row>
    <row r="19" spans="1:10" ht="14.4" customHeight="1" x14ac:dyDescent="0.3">
      <c r="A19" s="645" t="s">
        <v>563</v>
      </c>
      <c r="B19" s="646" t="s">
        <v>370</v>
      </c>
      <c r="C19" s="647" t="s">
        <v>565</v>
      </c>
      <c r="D19" s="647">
        <v>279.69992999999999</v>
      </c>
      <c r="E19" s="647"/>
      <c r="F19" s="647">
        <v>165.161</v>
      </c>
      <c r="G19" s="647">
        <v>251.99999206261049</v>
      </c>
      <c r="H19" s="647">
        <v>-86.838992062610487</v>
      </c>
      <c r="I19" s="648">
        <v>0.6554008142943315</v>
      </c>
      <c r="J19" s="649" t="s">
        <v>1</v>
      </c>
    </row>
    <row r="20" spans="1:10" ht="14.4" customHeight="1" x14ac:dyDescent="0.3">
      <c r="A20" s="645" t="s">
        <v>563</v>
      </c>
      <c r="B20" s="646" t="s">
        <v>371</v>
      </c>
      <c r="C20" s="647">
        <v>1480.5359899999987</v>
      </c>
      <c r="D20" s="647">
        <v>1776.42634</v>
      </c>
      <c r="E20" s="647"/>
      <c r="F20" s="647">
        <v>1354.8913299999999</v>
      </c>
      <c r="G20" s="647">
        <v>1693.499946658854</v>
      </c>
      <c r="H20" s="647">
        <v>-338.60861665885409</v>
      </c>
      <c r="I20" s="648">
        <v>0.80005395493108633</v>
      </c>
      <c r="J20" s="649" t="s">
        <v>1</v>
      </c>
    </row>
    <row r="21" spans="1:10" ht="14.4" customHeight="1" x14ac:dyDescent="0.3">
      <c r="A21" s="645" t="s">
        <v>563</v>
      </c>
      <c r="B21" s="646" t="s">
        <v>372</v>
      </c>
      <c r="C21" s="647" t="s">
        <v>565</v>
      </c>
      <c r="D21" s="647" t="s">
        <v>565</v>
      </c>
      <c r="E21" s="647"/>
      <c r="F21" s="647">
        <v>237.67958999999999</v>
      </c>
      <c r="G21" s="647">
        <v>0</v>
      </c>
      <c r="H21" s="647">
        <v>237.67958999999999</v>
      </c>
      <c r="I21" s="648" t="s">
        <v>565</v>
      </c>
      <c r="J21" s="649" t="s">
        <v>1</v>
      </c>
    </row>
    <row r="22" spans="1:10" ht="14.4" customHeight="1" x14ac:dyDescent="0.3">
      <c r="A22" s="645" t="s">
        <v>563</v>
      </c>
      <c r="B22" s="646" t="s">
        <v>567</v>
      </c>
      <c r="C22" s="647">
        <v>34578.680099999976</v>
      </c>
      <c r="D22" s="647">
        <v>48962.847300000023</v>
      </c>
      <c r="E22" s="647"/>
      <c r="F22" s="647">
        <v>44215.490409999999</v>
      </c>
      <c r="G22" s="647">
        <v>47222.391018800503</v>
      </c>
      <c r="H22" s="647">
        <v>-3006.9006088005044</v>
      </c>
      <c r="I22" s="648">
        <v>0.93632468530440616</v>
      </c>
      <c r="J22" s="649" t="s">
        <v>568</v>
      </c>
    </row>
    <row r="24" spans="1:10" ht="14.4" customHeight="1" x14ac:dyDescent="0.3">
      <c r="A24" s="645" t="s">
        <v>563</v>
      </c>
      <c r="B24" s="646" t="s">
        <v>564</v>
      </c>
      <c r="C24" s="647" t="s">
        <v>565</v>
      </c>
      <c r="D24" s="647" t="s">
        <v>565</v>
      </c>
      <c r="E24" s="647"/>
      <c r="F24" s="647" t="s">
        <v>565</v>
      </c>
      <c r="G24" s="647" t="s">
        <v>565</v>
      </c>
      <c r="H24" s="647" t="s">
        <v>565</v>
      </c>
      <c r="I24" s="648" t="s">
        <v>565</v>
      </c>
      <c r="J24" s="649" t="s">
        <v>74</v>
      </c>
    </row>
    <row r="25" spans="1:10" ht="14.4" customHeight="1" x14ac:dyDescent="0.3">
      <c r="A25" s="645" t="s">
        <v>3263</v>
      </c>
      <c r="B25" s="646" t="s">
        <v>3264</v>
      </c>
      <c r="C25" s="647" t="s">
        <v>565</v>
      </c>
      <c r="D25" s="647" t="s">
        <v>565</v>
      </c>
      <c r="E25" s="647"/>
      <c r="F25" s="647" t="s">
        <v>565</v>
      </c>
      <c r="G25" s="647" t="s">
        <v>565</v>
      </c>
      <c r="H25" s="647" t="s">
        <v>565</v>
      </c>
      <c r="I25" s="648" t="s">
        <v>565</v>
      </c>
      <c r="J25" s="649" t="s">
        <v>0</v>
      </c>
    </row>
    <row r="26" spans="1:10" ht="14.4" customHeight="1" x14ac:dyDescent="0.3">
      <c r="A26" s="645" t="s">
        <v>3263</v>
      </c>
      <c r="B26" s="646" t="s">
        <v>365</v>
      </c>
      <c r="C26" s="647" t="s">
        <v>565</v>
      </c>
      <c r="D26" s="647">
        <v>0</v>
      </c>
      <c r="E26" s="647"/>
      <c r="F26" s="647" t="s">
        <v>565</v>
      </c>
      <c r="G26" s="647" t="s">
        <v>565</v>
      </c>
      <c r="H26" s="647" t="s">
        <v>565</v>
      </c>
      <c r="I26" s="648" t="s">
        <v>565</v>
      </c>
      <c r="J26" s="649" t="s">
        <v>1</v>
      </c>
    </row>
    <row r="27" spans="1:10" ht="14.4" customHeight="1" x14ac:dyDescent="0.3">
      <c r="A27" s="645" t="s">
        <v>3263</v>
      </c>
      <c r="B27" s="646" t="s">
        <v>3265</v>
      </c>
      <c r="C27" s="647" t="s">
        <v>565</v>
      </c>
      <c r="D27" s="647">
        <v>0</v>
      </c>
      <c r="E27" s="647"/>
      <c r="F27" s="647" t="s">
        <v>565</v>
      </c>
      <c r="G27" s="647" t="s">
        <v>565</v>
      </c>
      <c r="H27" s="647" t="s">
        <v>565</v>
      </c>
      <c r="I27" s="648" t="s">
        <v>565</v>
      </c>
      <c r="J27" s="649" t="s">
        <v>572</v>
      </c>
    </row>
    <row r="28" spans="1:10" ht="14.4" customHeight="1" x14ac:dyDescent="0.3">
      <c r="A28" s="645" t="s">
        <v>565</v>
      </c>
      <c r="B28" s="646" t="s">
        <v>565</v>
      </c>
      <c r="C28" s="647" t="s">
        <v>565</v>
      </c>
      <c r="D28" s="647" t="s">
        <v>565</v>
      </c>
      <c r="E28" s="647"/>
      <c r="F28" s="647" t="s">
        <v>565</v>
      </c>
      <c r="G28" s="647" t="s">
        <v>565</v>
      </c>
      <c r="H28" s="647" t="s">
        <v>565</v>
      </c>
      <c r="I28" s="648" t="s">
        <v>565</v>
      </c>
      <c r="J28" s="649" t="s">
        <v>573</v>
      </c>
    </row>
    <row r="29" spans="1:10" ht="14.4" customHeight="1" x14ac:dyDescent="0.3">
      <c r="A29" s="645" t="s">
        <v>569</v>
      </c>
      <c r="B29" s="646" t="s">
        <v>570</v>
      </c>
      <c r="C29" s="647" t="s">
        <v>565</v>
      </c>
      <c r="D29" s="647" t="s">
        <v>565</v>
      </c>
      <c r="E29" s="647"/>
      <c r="F29" s="647" t="s">
        <v>565</v>
      </c>
      <c r="G29" s="647" t="s">
        <v>565</v>
      </c>
      <c r="H29" s="647" t="s">
        <v>565</v>
      </c>
      <c r="I29" s="648" t="s">
        <v>565</v>
      </c>
      <c r="J29" s="649" t="s">
        <v>0</v>
      </c>
    </row>
    <row r="30" spans="1:10" ht="14.4" customHeight="1" x14ac:dyDescent="0.3">
      <c r="A30" s="645" t="s">
        <v>569</v>
      </c>
      <c r="B30" s="646" t="s">
        <v>363</v>
      </c>
      <c r="C30" s="647" t="s">
        <v>565</v>
      </c>
      <c r="D30" s="647">
        <v>4.2500000000000003E-2</v>
      </c>
      <c r="E30" s="647"/>
      <c r="F30" s="647">
        <v>0</v>
      </c>
      <c r="G30" s="647">
        <v>3.1874998995750005E-2</v>
      </c>
      <c r="H30" s="647">
        <v>-3.1874998995750005E-2</v>
      </c>
      <c r="I30" s="648">
        <v>0</v>
      </c>
      <c r="J30" s="649" t="s">
        <v>1</v>
      </c>
    </row>
    <row r="31" spans="1:10" ht="14.4" customHeight="1" x14ac:dyDescent="0.3">
      <c r="A31" s="645" t="s">
        <v>569</v>
      </c>
      <c r="B31" s="646" t="s">
        <v>364</v>
      </c>
      <c r="C31" s="647">
        <v>16.224969999999999</v>
      </c>
      <c r="D31" s="647">
        <v>16.087680000000002</v>
      </c>
      <c r="E31" s="647"/>
      <c r="F31" s="647">
        <v>20.251560000000001</v>
      </c>
      <c r="G31" s="647">
        <v>19.579026546401249</v>
      </c>
      <c r="H31" s="647">
        <v>0.67253345359875283</v>
      </c>
      <c r="I31" s="648">
        <v>1.0343496880197227</v>
      </c>
      <c r="J31" s="649" t="s">
        <v>1</v>
      </c>
    </row>
    <row r="32" spans="1:10" ht="14.4" customHeight="1" x14ac:dyDescent="0.3">
      <c r="A32" s="645" t="s">
        <v>569</v>
      </c>
      <c r="B32" s="646" t="s">
        <v>365</v>
      </c>
      <c r="C32" s="647">
        <v>22.974860000000003</v>
      </c>
      <c r="D32" s="647">
        <v>27.093859999999999</v>
      </c>
      <c r="E32" s="647"/>
      <c r="F32" s="647">
        <v>19.64076</v>
      </c>
      <c r="G32" s="647">
        <v>24.827164074360752</v>
      </c>
      <c r="H32" s="647">
        <v>-5.1864040743607518</v>
      </c>
      <c r="I32" s="648">
        <v>0.79109961738574885</v>
      </c>
      <c r="J32" s="649" t="s">
        <v>1</v>
      </c>
    </row>
    <row r="33" spans="1:10" ht="14.4" customHeight="1" x14ac:dyDescent="0.3">
      <c r="A33" s="645" t="s">
        <v>569</v>
      </c>
      <c r="B33" s="646" t="s">
        <v>366</v>
      </c>
      <c r="C33" s="647">
        <v>1.583999999999</v>
      </c>
      <c r="D33" s="647">
        <v>0.40849999999999997</v>
      </c>
      <c r="E33" s="647"/>
      <c r="F33" s="647">
        <v>0</v>
      </c>
      <c r="G33" s="647">
        <v>0.30637499034975002</v>
      </c>
      <c r="H33" s="647">
        <v>-0.30637499034975002</v>
      </c>
      <c r="I33" s="648">
        <v>0</v>
      </c>
      <c r="J33" s="649" t="s">
        <v>1</v>
      </c>
    </row>
    <row r="34" spans="1:10" ht="14.4" customHeight="1" x14ac:dyDescent="0.3">
      <c r="A34" s="645" t="s">
        <v>569</v>
      </c>
      <c r="B34" s="646" t="s">
        <v>368</v>
      </c>
      <c r="C34" s="647">
        <v>1.3909999999999998</v>
      </c>
      <c r="D34" s="647">
        <v>1.9010000000000002</v>
      </c>
      <c r="E34" s="647"/>
      <c r="F34" s="647">
        <v>2.3340000000000005</v>
      </c>
      <c r="G34" s="647">
        <v>2.3349699789404998</v>
      </c>
      <c r="H34" s="647">
        <v>-9.6997894049932754E-4</v>
      </c>
      <c r="I34" s="648">
        <v>0.99958458611920165</v>
      </c>
      <c r="J34" s="649" t="s">
        <v>1</v>
      </c>
    </row>
    <row r="35" spans="1:10" ht="14.4" customHeight="1" x14ac:dyDescent="0.3">
      <c r="A35" s="645" t="s">
        <v>569</v>
      </c>
      <c r="B35" s="646" t="s">
        <v>369</v>
      </c>
      <c r="C35" s="647">
        <v>10.1416</v>
      </c>
      <c r="D35" s="647">
        <v>10.403099999999998</v>
      </c>
      <c r="E35" s="647"/>
      <c r="F35" s="647">
        <v>11.759</v>
      </c>
      <c r="G35" s="647">
        <v>10.443434731592999</v>
      </c>
      <c r="H35" s="647">
        <v>1.3155652684070009</v>
      </c>
      <c r="I35" s="648">
        <v>1.1259705549197538</v>
      </c>
      <c r="J35" s="649" t="s">
        <v>1</v>
      </c>
    </row>
    <row r="36" spans="1:10" ht="14.4" customHeight="1" x14ac:dyDescent="0.3">
      <c r="A36" s="645" t="s">
        <v>569</v>
      </c>
      <c r="B36" s="646" t="s">
        <v>371</v>
      </c>
      <c r="C36" s="647">
        <v>0</v>
      </c>
      <c r="D36" s="647" t="s">
        <v>565</v>
      </c>
      <c r="E36" s="647"/>
      <c r="F36" s="647" t="s">
        <v>565</v>
      </c>
      <c r="G36" s="647" t="s">
        <v>565</v>
      </c>
      <c r="H36" s="647" t="s">
        <v>565</v>
      </c>
      <c r="I36" s="648" t="s">
        <v>565</v>
      </c>
      <c r="J36" s="649" t="s">
        <v>1</v>
      </c>
    </row>
    <row r="37" spans="1:10" ht="14.4" customHeight="1" x14ac:dyDescent="0.3">
      <c r="A37" s="645" t="s">
        <v>569</v>
      </c>
      <c r="B37" s="646" t="s">
        <v>372</v>
      </c>
      <c r="C37" s="647" t="s">
        <v>565</v>
      </c>
      <c r="D37" s="647" t="s">
        <v>565</v>
      </c>
      <c r="E37" s="647"/>
      <c r="F37" s="647">
        <v>2.3696100000000002</v>
      </c>
      <c r="G37" s="647">
        <v>0</v>
      </c>
      <c r="H37" s="647">
        <v>2.3696100000000002</v>
      </c>
      <c r="I37" s="648" t="s">
        <v>565</v>
      </c>
      <c r="J37" s="649" t="s">
        <v>1</v>
      </c>
    </row>
    <row r="38" spans="1:10" ht="14.4" customHeight="1" x14ac:dyDescent="0.3">
      <c r="A38" s="645" t="s">
        <v>569</v>
      </c>
      <c r="B38" s="646" t="s">
        <v>571</v>
      </c>
      <c r="C38" s="647">
        <v>52.316429999999002</v>
      </c>
      <c r="D38" s="647">
        <v>55.936639999999997</v>
      </c>
      <c r="E38" s="647"/>
      <c r="F38" s="647">
        <v>56.354930000000003</v>
      </c>
      <c r="G38" s="647">
        <v>57.522845320641004</v>
      </c>
      <c r="H38" s="647">
        <v>-1.1679153206410007</v>
      </c>
      <c r="I38" s="648">
        <v>0.97969649598988251</v>
      </c>
      <c r="J38" s="649" t="s">
        <v>572</v>
      </c>
    </row>
    <row r="39" spans="1:10" ht="14.4" customHeight="1" x14ac:dyDescent="0.3">
      <c r="A39" s="645" t="s">
        <v>565</v>
      </c>
      <c r="B39" s="646" t="s">
        <v>565</v>
      </c>
      <c r="C39" s="647" t="s">
        <v>565</v>
      </c>
      <c r="D39" s="647" t="s">
        <v>565</v>
      </c>
      <c r="E39" s="647"/>
      <c r="F39" s="647" t="s">
        <v>565</v>
      </c>
      <c r="G39" s="647" t="s">
        <v>565</v>
      </c>
      <c r="H39" s="647" t="s">
        <v>565</v>
      </c>
      <c r="I39" s="648" t="s">
        <v>565</v>
      </c>
      <c r="J39" s="649" t="s">
        <v>573</v>
      </c>
    </row>
    <row r="40" spans="1:10" ht="14.4" customHeight="1" x14ac:dyDescent="0.3">
      <c r="A40" s="645" t="s">
        <v>574</v>
      </c>
      <c r="B40" s="646" t="s">
        <v>575</v>
      </c>
      <c r="C40" s="647" t="s">
        <v>565</v>
      </c>
      <c r="D40" s="647" t="s">
        <v>565</v>
      </c>
      <c r="E40" s="647"/>
      <c r="F40" s="647" t="s">
        <v>565</v>
      </c>
      <c r="G40" s="647" t="s">
        <v>565</v>
      </c>
      <c r="H40" s="647" t="s">
        <v>565</v>
      </c>
      <c r="I40" s="648" t="s">
        <v>565</v>
      </c>
      <c r="J40" s="649" t="s">
        <v>0</v>
      </c>
    </row>
    <row r="41" spans="1:10" ht="14.4" customHeight="1" x14ac:dyDescent="0.3">
      <c r="A41" s="645" t="s">
        <v>574</v>
      </c>
      <c r="B41" s="646" t="s">
        <v>362</v>
      </c>
      <c r="C41" s="647">
        <v>6.5929999998999997E-2</v>
      </c>
      <c r="D41" s="647">
        <v>0</v>
      </c>
      <c r="E41" s="647"/>
      <c r="F41" s="647" t="s">
        <v>565</v>
      </c>
      <c r="G41" s="647" t="s">
        <v>565</v>
      </c>
      <c r="H41" s="647" t="s">
        <v>565</v>
      </c>
      <c r="I41" s="648" t="s">
        <v>565</v>
      </c>
      <c r="J41" s="649" t="s">
        <v>1</v>
      </c>
    </row>
    <row r="42" spans="1:10" ht="14.4" customHeight="1" x14ac:dyDescent="0.3">
      <c r="A42" s="645" t="s">
        <v>574</v>
      </c>
      <c r="B42" s="646" t="s">
        <v>363</v>
      </c>
      <c r="C42" s="647" t="s">
        <v>565</v>
      </c>
      <c r="D42" s="647">
        <v>0.1275</v>
      </c>
      <c r="E42" s="647"/>
      <c r="F42" s="647">
        <v>0</v>
      </c>
      <c r="G42" s="647">
        <v>9.5624996988000005E-2</v>
      </c>
      <c r="H42" s="647">
        <v>-9.5624996988000005E-2</v>
      </c>
      <c r="I42" s="648">
        <v>0</v>
      </c>
      <c r="J42" s="649" t="s">
        <v>1</v>
      </c>
    </row>
    <row r="43" spans="1:10" ht="14.4" customHeight="1" x14ac:dyDescent="0.3">
      <c r="A43" s="645" t="s">
        <v>574</v>
      </c>
      <c r="B43" s="646" t="s">
        <v>364</v>
      </c>
      <c r="C43" s="647">
        <v>27.317840000000004</v>
      </c>
      <c r="D43" s="647">
        <v>22.215449999999997</v>
      </c>
      <c r="E43" s="647"/>
      <c r="F43" s="647">
        <v>26.071359999999999</v>
      </c>
      <c r="G43" s="647">
        <v>24.232909186853252</v>
      </c>
      <c r="H43" s="647">
        <v>1.8384508131467463</v>
      </c>
      <c r="I43" s="648">
        <v>1.0758658730972399</v>
      </c>
      <c r="J43" s="649" t="s">
        <v>1</v>
      </c>
    </row>
    <row r="44" spans="1:10" ht="14.4" customHeight="1" x14ac:dyDescent="0.3">
      <c r="A44" s="645" t="s">
        <v>574</v>
      </c>
      <c r="B44" s="646" t="s">
        <v>365</v>
      </c>
      <c r="C44" s="647">
        <v>37.561370000000004</v>
      </c>
      <c r="D44" s="647">
        <v>43.53461999999999</v>
      </c>
      <c r="E44" s="647"/>
      <c r="F44" s="647">
        <v>35.698189999999997</v>
      </c>
      <c r="G44" s="647">
        <v>41.887295317134004</v>
      </c>
      <c r="H44" s="647">
        <v>-6.1891053171340076</v>
      </c>
      <c r="I44" s="648">
        <v>0.85224385412628079</v>
      </c>
      <c r="J44" s="649" t="s">
        <v>1</v>
      </c>
    </row>
    <row r="45" spans="1:10" ht="14.4" customHeight="1" x14ac:dyDescent="0.3">
      <c r="A45" s="645" t="s">
        <v>574</v>
      </c>
      <c r="B45" s="646" t="s">
        <v>366</v>
      </c>
      <c r="C45" s="647">
        <v>3.25</v>
      </c>
      <c r="D45" s="647">
        <v>3.2679999999999998</v>
      </c>
      <c r="E45" s="647"/>
      <c r="F45" s="647">
        <v>4.085</v>
      </c>
      <c r="G45" s="647">
        <v>4.2892498648987498</v>
      </c>
      <c r="H45" s="647">
        <v>-0.20424986489874986</v>
      </c>
      <c r="I45" s="648">
        <v>0.95238098237870517</v>
      </c>
      <c r="J45" s="649" t="s">
        <v>1</v>
      </c>
    </row>
    <row r="46" spans="1:10" ht="14.4" customHeight="1" x14ac:dyDescent="0.3">
      <c r="A46" s="645" t="s">
        <v>574</v>
      </c>
      <c r="B46" s="646" t="s">
        <v>368</v>
      </c>
      <c r="C46" s="647">
        <v>2.1707499999989999</v>
      </c>
      <c r="D46" s="647">
        <v>1.5699999999999998</v>
      </c>
      <c r="E46" s="647"/>
      <c r="F46" s="647">
        <v>3.4254999999999995</v>
      </c>
      <c r="G46" s="647">
        <v>2.0310009058455001</v>
      </c>
      <c r="H46" s="647">
        <v>1.3944990941544995</v>
      </c>
      <c r="I46" s="648">
        <v>1.6866068302288488</v>
      </c>
      <c r="J46" s="649" t="s">
        <v>1</v>
      </c>
    </row>
    <row r="47" spans="1:10" ht="14.4" customHeight="1" x14ac:dyDescent="0.3">
      <c r="A47" s="645" t="s">
        <v>574</v>
      </c>
      <c r="B47" s="646" t="s">
        <v>369</v>
      </c>
      <c r="C47" s="647">
        <v>11.795999999999001</v>
      </c>
      <c r="D47" s="647">
        <v>13.696799999999998</v>
      </c>
      <c r="E47" s="647"/>
      <c r="F47" s="647">
        <v>12.885999999999999</v>
      </c>
      <c r="G47" s="647">
        <v>12.611881689459</v>
      </c>
      <c r="H47" s="647">
        <v>0.27411831054099878</v>
      </c>
      <c r="I47" s="648">
        <v>1.0217349256273238</v>
      </c>
      <c r="J47" s="649" t="s">
        <v>1</v>
      </c>
    </row>
    <row r="48" spans="1:10" ht="14.4" customHeight="1" x14ac:dyDescent="0.3">
      <c r="A48" s="645" t="s">
        <v>574</v>
      </c>
      <c r="B48" s="646" t="s">
        <v>372</v>
      </c>
      <c r="C48" s="647" t="s">
        <v>565</v>
      </c>
      <c r="D48" s="647" t="s">
        <v>565</v>
      </c>
      <c r="E48" s="647"/>
      <c r="F48" s="647">
        <v>1.476</v>
      </c>
      <c r="G48" s="647">
        <v>0</v>
      </c>
      <c r="H48" s="647">
        <v>1.476</v>
      </c>
      <c r="I48" s="648" t="s">
        <v>565</v>
      </c>
      <c r="J48" s="649" t="s">
        <v>1</v>
      </c>
    </row>
    <row r="49" spans="1:10" ht="14.4" customHeight="1" x14ac:dyDescent="0.3">
      <c r="A49" s="645" t="s">
        <v>574</v>
      </c>
      <c r="B49" s="646" t="s">
        <v>576</v>
      </c>
      <c r="C49" s="647">
        <v>82.161889999997015</v>
      </c>
      <c r="D49" s="647">
        <v>84.412369999999981</v>
      </c>
      <c r="E49" s="647"/>
      <c r="F49" s="647">
        <v>83.642049999999983</v>
      </c>
      <c r="G49" s="647">
        <v>85.14796196117851</v>
      </c>
      <c r="H49" s="647">
        <v>-1.5059119611785263</v>
      </c>
      <c r="I49" s="648">
        <v>0.9823141749198282</v>
      </c>
      <c r="J49" s="649" t="s">
        <v>572</v>
      </c>
    </row>
    <row r="50" spans="1:10" ht="14.4" customHeight="1" x14ac:dyDescent="0.3">
      <c r="A50" s="645" t="s">
        <v>565</v>
      </c>
      <c r="B50" s="646" t="s">
        <v>565</v>
      </c>
      <c r="C50" s="647" t="s">
        <v>565</v>
      </c>
      <c r="D50" s="647" t="s">
        <v>565</v>
      </c>
      <c r="E50" s="647"/>
      <c r="F50" s="647" t="s">
        <v>565</v>
      </c>
      <c r="G50" s="647" t="s">
        <v>565</v>
      </c>
      <c r="H50" s="647" t="s">
        <v>565</v>
      </c>
      <c r="I50" s="648" t="s">
        <v>565</v>
      </c>
      <c r="J50" s="649" t="s">
        <v>573</v>
      </c>
    </row>
    <row r="51" spans="1:10" ht="14.4" customHeight="1" x14ac:dyDescent="0.3">
      <c r="A51" s="645" t="s">
        <v>577</v>
      </c>
      <c r="B51" s="646" t="s">
        <v>578</v>
      </c>
      <c r="C51" s="647" t="s">
        <v>565</v>
      </c>
      <c r="D51" s="647" t="s">
        <v>565</v>
      </c>
      <c r="E51" s="647"/>
      <c r="F51" s="647" t="s">
        <v>565</v>
      </c>
      <c r="G51" s="647" t="s">
        <v>565</v>
      </c>
      <c r="H51" s="647" t="s">
        <v>565</v>
      </c>
      <c r="I51" s="648" t="s">
        <v>565</v>
      </c>
      <c r="J51" s="649" t="s">
        <v>0</v>
      </c>
    </row>
    <row r="52" spans="1:10" ht="14.4" customHeight="1" x14ac:dyDescent="0.3">
      <c r="A52" s="645" t="s">
        <v>577</v>
      </c>
      <c r="B52" s="646" t="s">
        <v>364</v>
      </c>
      <c r="C52" s="647">
        <v>1.353999999999</v>
      </c>
      <c r="D52" s="647">
        <v>2.1393500000000003</v>
      </c>
      <c r="E52" s="647"/>
      <c r="F52" s="647">
        <v>3.2812099999999997</v>
      </c>
      <c r="G52" s="647">
        <v>2.4710520494317501</v>
      </c>
      <c r="H52" s="647">
        <v>0.81015795056824969</v>
      </c>
      <c r="I52" s="648">
        <v>1.3278595247536593</v>
      </c>
      <c r="J52" s="649" t="s">
        <v>1</v>
      </c>
    </row>
    <row r="53" spans="1:10" ht="14.4" customHeight="1" x14ac:dyDescent="0.3">
      <c r="A53" s="645" t="s">
        <v>577</v>
      </c>
      <c r="B53" s="646" t="s">
        <v>365</v>
      </c>
      <c r="C53" s="647">
        <v>0.2722</v>
      </c>
      <c r="D53" s="647">
        <v>1.5802499999999999</v>
      </c>
      <c r="E53" s="647"/>
      <c r="F53" s="647">
        <v>1.4258600000000001</v>
      </c>
      <c r="G53" s="647">
        <v>3.2781864093817501</v>
      </c>
      <c r="H53" s="647">
        <v>-1.85232640938175</v>
      </c>
      <c r="I53" s="648">
        <v>0.43495391107698184</v>
      </c>
      <c r="J53" s="649" t="s">
        <v>1</v>
      </c>
    </row>
    <row r="54" spans="1:10" ht="14.4" customHeight="1" x14ac:dyDescent="0.3">
      <c r="A54" s="645" t="s">
        <v>577</v>
      </c>
      <c r="B54" s="646" t="s">
        <v>368</v>
      </c>
      <c r="C54" s="647">
        <v>0.151</v>
      </c>
      <c r="D54" s="647">
        <v>9.7200000000000009E-2</v>
      </c>
      <c r="E54" s="647"/>
      <c r="F54" s="647">
        <v>0.12</v>
      </c>
      <c r="G54" s="647">
        <v>6.9683476190250004E-2</v>
      </c>
      <c r="H54" s="647">
        <v>5.0316523809749991E-2</v>
      </c>
      <c r="I54" s="648">
        <v>1.7220725279602254</v>
      </c>
      <c r="J54" s="649" t="s">
        <v>1</v>
      </c>
    </row>
    <row r="55" spans="1:10" ht="14.4" customHeight="1" x14ac:dyDescent="0.3">
      <c r="A55" s="645" t="s">
        <v>577</v>
      </c>
      <c r="B55" s="646" t="s">
        <v>369</v>
      </c>
      <c r="C55" s="647">
        <v>1.4247000000000001</v>
      </c>
      <c r="D55" s="647">
        <v>1.5269999999999999</v>
      </c>
      <c r="E55" s="647"/>
      <c r="F55" s="647">
        <v>1.4972000000000001</v>
      </c>
      <c r="G55" s="647">
        <v>2.1210355744372498</v>
      </c>
      <c r="H55" s="647">
        <v>-0.62383557443724968</v>
      </c>
      <c r="I55" s="648">
        <v>0.70588160709998238</v>
      </c>
      <c r="J55" s="649" t="s">
        <v>1</v>
      </c>
    </row>
    <row r="56" spans="1:10" ht="14.4" customHeight="1" x14ac:dyDescent="0.3">
      <c r="A56" s="645" t="s">
        <v>577</v>
      </c>
      <c r="B56" s="646" t="s">
        <v>579</v>
      </c>
      <c r="C56" s="647">
        <v>3.2018999999990001</v>
      </c>
      <c r="D56" s="647">
        <v>5.3437999999999999</v>
      </c>
      <c r="E56" s="647"/>
      <c r="F56" s="647">
        <v>6.3242700000000003</v>
      </c>
      <c r="G56" s="647">
        <v>7.9399575094410002</v>
      </c>
      <c r="H56" s="647">
        <v>-1.6156875094409999</v>
      </c>
      <c r="I56" s="648">
        <v>0.7965118191728523</v>
      </c>
      <c r="J56" s="649" t="s">
        <v>572</v>
      </c>
    </row>
    <row r="57" spans="1:10" ht="14.4" customHeight="1" x14ac:dyDescent="0.3">
      <c r="A57" s="645" t="s">
        <v>565</v>
      </c>
      <c r="B57" s="646" t="s">
        <v>565</v>
      </c>
      <c r="C57" s="647" t="s">
        <v>565</v>
      </c>
      <c r="D57" s="647" t="s">
        <v>565</v>
      </c>
      <c r="E57" s="647"/>
      <c r="F57" s="647" t="s">
        <v>565</v>
      </c>
      <c r="G57" s="647" t="s">
        <v>565</v>
      </c>
      <c r="H57" s="647" t="s">
        <v>565</v>
      </c>
      <c r="I57" s="648" t="s">
        <v>565</v>
      </c>
      <c r="J57" s="649" t="s">
        <v>573</v>
      </c>
    </row>
    <row r="58" spans="1:10" ht="14.4" customHeight="1" x14ac:dyDescent="0.3">
      <c r="A58" s="645" t="s">
        <v>580</v>
      </c>
      <c r="B58" s="646" t="s">
        <v>581</v>
      </c>
      <c r="C58" s="647" t="s">
        <v>565</v>
      </c>
      <c r="D58" s="647" t="s">
        <v>565</v>
      </c>
      <c r="E58" s="647"/>
      <c r="F58" s="647" t="s">
        <v>565</v>
      </c>
      <c r="G58" s="647" t="s">
        <v>565</v>
      </c>
      <c r="H58" s="647" t="s">
        <v>565</v>
      </c>
      <c r="I58" s="648" t="s">
        <v>565</v>
      </c>
      <c r="J58" s="649" t="s">
        <v>0</v>
      </c>
    </row>
    <row r="59" spans="1:10" ht="14.4" customHeight="1" x14ac:dyDescent="0.3">
      <c r="A59" s="645" t="s">
        <v>580</v>
      </c>
      <c r="B59" s="646" t="s">
        <v>358</v>
      </c>
      <c r="C59" s="647">
        <v>1.2720199999999999</v>
      </c>
      <c r="D59" s="647" t="s">
        <v>565</v>
      </c>
      <c r="E59" s="647"/>
      <c r="F59" s="647">
        <v>2.7091599999999998</v>
      </c>
      <c r="G59" s="647">
        <v>0</v>
      </c>
      <c r="H59" s="647">
        <v>2.7091599999999998</v>
      </c>
      <c r="I59" s="648" t="s">
        <v>565</v>
      </c>
      <c r="J59" s="649" t="s">
        <v>1</v>
      </c>
    </row>
    <row r="60" spans="1:10" ht="14.4" customHeight="1" x14ac:dyDescent="0.3">
      <c r="A60" s="645" t="s">
        <v>580</v>
      </c>
      <c r="B60" s="646" t="s">
        <v>362</v>
      </c>
      <c r="C60" s="647">
        <v>11.56415</v>
      </c>
      <c r="D60" s="647">
        <v>10.27013</v>
      </c>
      <c r="E60" s="647"/>
      <c r="F60" s="647">
        <v>8.9441400000000009</v>
      </c>
      <c r="G60" s="647">
        <v>8.9999997165217493</v>
      </c>
      <c r="H60" s="647">
        <v>-5.5859716521748481E-2</v>
      </c>
      <c r="I60" s="648">
        <v>0.99379336463542278</v>
      </c>
      <c r="J60" s="649" t="s">
        <v>1</v>
      </c>
    </row>
    <row r="61" spans="1:10" ht="14.4" customHeight="1" x14ac:dyDescent="0.3">
      <c r="A61" s="645" t="s">
        <v>580</v>
      </c>
      <c r="B61" s="646" t="s">
        <v>363</v>
      </c>
      <c r="C61" s="647">
        <v>0.41639999999999999</v>
      </c>
      <c r="D61" s="647">
        <v>1.52905</v>
      </c>
      <c r="E61" s="647"/>
      <c r="F61" s="647">
        <v>0</v>
      </c>
      <c r="G61" s="647">
        <v>1.1467874638785001</v>
      </c>
      <c r="H61" s="647">
        <v>-1.1467874638785001</v>
      </c>
      <c r="I61" s="648">
        <v>0</v>
      </c>
      <c r="J61" s="649" t="s">
        <v>1</v>
      </c>
    </row>
    <row r="62" spans="1:10" ht="14.4" customHeight="1" x14ac:dyDescent="0.3">
      <c r="A62" s="645" t="s">
        <v>580</v>
      </c>
      <c r="B62" s="646" t="s">
        <v>364</v>
      </c>
      <c r="C62" s="647">
        <v>167.11614999999898</v>
      </c>
      <c r="D62" s="647">
        <v>211.99337</v>
      </c>
      <c r="E62" s="647"/>
      <c r="F62" s="647">
        <v>176.08702</v>
      </c>
      <c r="G62" s="647">
        <v>212.21425819946623</v>
      </c>
      <c r="H62" s="647">
        <v>-36.127238199466234</v>
      </c>
      <c r="I62" s="648">
        <v>0.82976055187814379</v>
      </c>
      <c r="J62" s="649" t="s">
        <v>1</v>
      </c>
    </row>
    <row r="63" spans="1:10" ht="14.4" customHeight="1" x14ac:dyDescent="0.3">
      <c r="A63" s="645" t="s">
        <v>580</v>
      </c>
      <c r="B63" s="646" t="s">
        <v>365</v>
      </c>
      <c r="C63" s="647">
        <v>1515.9813300000001</v>
      </c>
      <c r="D63" s="647">
        <v>1386.8820400000011</v>
      </c>
      <c r="E63" s="647"/>
      <c r="F63" s="647">
        <v>1096.0945099999999</v>
      </c>
      <c r="G63" s="647">
        <v>1284.4965225544124</v>
      </c>
      <c r="H63" s="647">
        <v>-188.40201255441252</v>
      </c>
      <c r="I63" s="648">
        <v>0.85332617936578992</v>
      </c>
      <c r="J63" s="649" t="s">
        <v>1</v>
      </c>
    </row>
    <row r="64" spans="1:10" ht="14.4" customHeight="1" x14ac:dyDescent="0.3">
      <c r="A64" s="645" t="s">
        <v>580</v>
      </c>
      <c r="B64" s="646" t="s">
        <v>366</v>
      </c>
      <c r="C64" s="647">
        <v>72.535510000000002</v>
      </c>
      <c r="D64" s="647">
        <v>47.145240000000001</v>
      </c>
      <c r="E64" s="647"/>
      <c r="F64" s="647">
        <v>39.728920000000002</v>
      </c>
      <c r="G64" s="647">
        <v>67.772540365328993</v>
      </c>
      <c r="H64" s="647">
        <v>-28.043620365328991</v>
      </c>
      <c r="I64" s="648">
        <v>0.58620969179907678</v>
      </c>
      <c r="J64" s="649" t="s">
        <v>1</v>
      </c>
    </row>
    <row r="65" spans="1:10" ht="14.4" customHeight="1" x14ac:dyDescent="0.3">
      <c r="A65" s="645" t="s">
        <v>580</v>
      </c>
      <c r="B65" s="646" t="s">
        <v>367</v>
      </c>
      <c r="C65" s="647">
        <v>0</v>
      </c>
      <c r="D65" s="647" t="s">
        <v>565</v>
      </c>
      <c r="E65" s="647"/>
      <c r="F65" s="647" t="s">
        <v>565</v>
      </c>
      <c r="G65" s="647" t="s">
        <v>565</v>
      </c>
      <c r="H65" s="647" t="s">
        <v>565</v>
      </c>
      <c r="I65" s="648" t="s">
        <v>565</v>
      </c>
      <c r="J65" s="649" t="s">
        <v>1</v>
      </c>
    </row>
    <row r="66" spans="1:10" ht="14.4" customHeight="1" x14ac:dyDescent="0.3">
      <c r="A66" s="645" t="s">
        <v>580</v>
      </c>
      <c r="B66" s="646" t="s">
        <v>368</v>
      </c>
      <c r="C66" s="647">
        <v>6.050999999999001</v>
      </c>
      <c r="D66" s="647">
        <v>11.360850000000001</v>
      </c>
      <c r="E66" s="647"/>
      <c r="F66" s="647">
        <v>12.824379999999998</v>
      </c>
      <c r="G66" s="647">
        <v>11.5160332230945</v>
      </c>
      <c r="H66" s="647">
        <v>1.3083467769054984</v>
      </c>
      <c r="I66" s="648">
        <v>1.1136108894060597</v>
      </c>
      <c r="J66" s="649" t="s">
        <v>1</v>
      </c>
    </row>
    <row r="67" spans="1:10" ht="14.4" customHeight="1" x14ac:dyDescent="0.3">
      <c r="A67" s="645" t="s">
        <v>580</v>
      </c>
      <c r="B67" s="646" t="s">
        <v>369</v>
      </c>
      <c r="C67" s="647">
        <v>119.150399999999</v>
      </c>
      <c r="D67" s="647">
        <v>129.12900000000002</v>
      </c>
      <c r="E67" s="647"/>
      <c r="F67" s="647">
        <v>140.60679999999999</v>
      </c>
      <c r="G67" s="647">
        <v>141.55516936841474</v>
      </c>
      <c r="H67" s="647">
        <v>-0.9483693684147454</v>
      </c>
      <c r="I67" s="648">
        <v>0.99330035510079817</v>
      </c>
      <c r="J67" s="649" t="s">
        <v>1</v>
      </c>
    </row>
    <row r="68" spans="1:10" ht="14.4" customHeight="1" x14ac:dyDescent="0.3">
      <c r="A68" s="645" t="s">
        <v>580</v>
      </c>
      <c r="B68" s="646" t="s">
        <v>370</v>
      </c>
      <c r="C68" s="647" t="s">
        <v>565</v>
      </c>
      <c r="D68" s="647">
        <v>279.69992999999999</v>
      </c>
      <c r="E68" s="647"/>
      <c r="F68" s="647">
        <v>165.161</v>
      </c>
      <c r="G68" s="647">
        <v>251.99999206261049</v>
      </c>
      <c r="H68" s="647">
        <v>-86.838992062610487</v>
      </c>
      <c r="I68" s="648">
        <v>0.6554008142943315</v>
      </c>
      <c r="J68" s="649" t="s">
        <v>1</v>
      </c>
    </row>
    <row r="69" spans="1:10" ht="14.4" customHeight="1" x14ac:dyDescent="0.3">
      <c r="A69" s="645" t="s">
        <v>580</v>
      </c>
      <c r="B69" s="646" t="s">
        <v>371</v>
      </c>
      <c r="C69" s="647">
        <v>271.26279999999997</v>
      </c>
      <c r="D69" s="647">
        <v>263.86586999999997</v>
      </c>
      <c r="E69" s="647"/>
      <c r="F69" s="647">
        <v>184.11377000000002</v>
      </c>
      <c r="G69" s="647">
        <v>272.72576272263149</v>
      </c>
      <c r="H69" s="647">
        <v>-88.61199272263147</v>
      </c>
      <c r="I69" s="648">
        <v>0.67508756107961843</v>
      </c>
      <c r="J69" s="649" t="s">
        <v>1</v>
      </c>
    </row>
    <row r="70" spans="1:10" ht="14.4" customHeight="1" x14ac:dyDescent="0.3">
      <c r="A70" s="645" t="s">
        <v>580</v>
      </c>
      <c r="B70" s="646" t="s">
        <v>372</v>
      </c>
      <c r="C70" s="647" t="s">
        <v>565</v>
      </c>
      <c r="D70" s="647" t="s">
        <v>565</v>
      </c>
      <c r="E70" s="647"/>
      <c r="F70" s="647">
        <v>177.47818000000001</v>
      </c>
      <c r="G70" s="647">
        <v>0</v>
      </c>
      <c r="H70" s="647">
        <v>177.47818000000001</v>
      </c>
      <c r="I70" s="648" t="s">
        <v>565</v>
      </c>
      <c r="J70" s="649" t="s">
        <v>1</v>
      </c>
    </row>
    <row r="71" spans="1:10" ht="14.4" customHeight="1" x14ac:dyDescent="0.3">
      <c r="A71" s="645" t="s">
        <v>580</v>
      </c>
      <c r="B71" s="646" t="s">
        <v>582</v>
      </c>
      <c r="C71" s="647">
        <v>2165.3497599999973</v>
      </c>
      <c r="D71" s="647">
        <v>2341.8754800000011</v>
      </c>
      <c r="E71" s="647"/>
      <c r="F71" s="647">
        <v>2003.7478799999999</v>
      </c>
      <c r="G71" s="647">
        <v>2252.4270656763592</v>
      </c>
      <c r="H71" s="647">
        <v>-248.67918567635934</v>
      </c>
      <c r="I71" s="648">
        <v>0.88959501088143522</v>
      </c>
      <c r="J71" s="649" t="s">
        <v>572</v>
      </c>
    </row>
    <row r="72" spans="1:10" ht="14.4" customHeight="1" x14ac:dyDescent="0.3">
      <c r="A72" s="645" t="s">
        <v>565</v>
      </c>
      <c r="B72" s="646" t="s">
        <v>565</v>
      </c>
      <c r="C72" s="647" t="s">
        <v>565</v>
      </c>
      <c r="D72" s="647" t="s">
        <v>565</v>
      </c>
      <c r="E72" s="647"/>
      <c r="F72" s="647" t="s">
        <v>565</v>
      </c>
      <c r="G72" s="647" t="s">
        <v>565</v>
      </c>
      <c r="H72" s="647" t="s">
        <v>565</v>
      </c>
      <c r="I72" s="648" t="s">
        <v>565</v>
      </c>
      <c r="J72" s="649" t="s">
        <v>573</v>
      </c>
    </row>
    <row r="73" spans="1:10" ht="14.4" customHeight="1" x14ac:dyDescent="0.3">
      <c r="A73" s="645" t="s">
        <v>583</v>
      </c>
      <c r="B73" s="646" t="s">
        <v>584</v>
      </c>
      <c r="C73" s="647" t="s">
        <v>565</v>
      </c>
      <c r="D73" s="647" t="s">
        <v>565</v>
      </c>
      <c r="E73" s="647"/>
      <c r="F73" s="647" t="s">
        <v>565</v>
      </c>
      <c r="G73" s="647" t="s">
        <v>565</v>
      </c>
      <c r="H73" s="647" t="s">
        <v>565</v>
      </c>
      <c r="I73" s="648" t="s">
        <v>565</v>
      </c>
      <c r="J73" s="649" t="s">
        <v>0</v>
      </c>
    </row>
    <row r="74" spans="1:10" ht="14.4" customHeight="1" x14ac:dyDescent="0.3">
      <c r="A74" s="645" t="s">
        <v>583</v>
      </c>
      <c r="B74" s="646" t="s">
        <v>3262</v>
      </c>
      <c r="C74" s="647">
        <v>0</v>
      </c>
      <c r="D74" s="647" t="s">
        <v>565</v>
      </c>
      <c r="E74" s="647"/>
      <c r="F74" s="647" t="s">
        <v>565</v>
      </c>
      <c r="G74" s="647" t="s">
        <v>565</v>
      </c>
      <c r="H74" s="647" t="s">
        <v>565</v>
      </c>
      <c r="I74" s="648" t="s">
        <v>565</v>
      </c>
      <c r="J74" s="649" t="s">
        <v>1</v>
      </c>
    </row>
    <row r="75" spans="1:10" ht="14.4" customHeight="1" x14ac:dyDescent="0.3">
      <c r="A75" s="645" t="s">
        <v>583</v>
      </c>
      <c r="B75" s="646" t="s">
        <v>358</v>
      </c>
      <c r="C75" s="647">
        <v>14499.45133</v>
      </c>
      <c r="D75" s="647">
        <v>14828.40355000001</v>
      </c>
      <c r="E75" s="647"/>
      <c r="F75" s="647">
        <v>15163.778769999999</v>
      </c>
      <c r="G75" s="647">
        <v>16613.999476699275</v>
      </c>
      <c r="H75" s="647">
        <v>-1450.220706699276</v>
      </c>
      <c r="I75" s="648">
        <v>0.91271092136886278</v>
      </c>
      <c r="J75" s="649" t="s">
        <v>1</v>
      </c>
    </row>
    <row r="76" spans="1:10" ht="14.4" customHeight="1" x14ac:dyDescent="0.3">
      <c r="A76" s="645" t="s">
        <v>583</v>
      </c>
      <c r="B76" s="646" t="s">
        <v>359</v>
      </c>
      <c r="C76" s="647">
        <v>1353.8429599999999</v>
      </c>
      <c r="D76" s="647">
        <v>5722.6881699999994</v>
      </c>
      <c r="E76" s="647"/>
      <c r="F76" s="647">
        <v>5690.0710899999995</v>
      </c>
      <c r="G76" s="647">
        <v>6374.9997992029503</v>
      </c>
      <c r="H76" s="647">
        <v>-684.92870920295081</v>
      </c>
      <c r="I76" s="648">
        <v>0.89256019909387518</v>
      </c>
      <c r="J76" s="649" t="s">
        <v>1</v>
      </c>
    </row>
    <row r="77" spans="1:10" ht="14.4" customHeight="1" x14ac:dyDescent="0.3">
      <c r="A77" s="645" t="s">
        <v>583</v>
      </c>
      <c r="B77" s="646" t="s">
        <v>360</v>
      </c>
      <c r="C77" s="647">
        <v>12400.078389999999</v>
      </c>
      <c r="D77" s="647">
        <v>19543.360100000013</v>
      </c>
      <c r="E77" s="647"/>
      <c r="F77" s="647">
        <v>15308.845520000003</v>
      </c>
      <c r="G77" s="647">
        <v>15374.999566916176</v>
      </c>
      <c r="H77" s="647">
        <v>-66.154046916173684</v>
      </c>
      <c r="I77" s="648">
        <v>0.99569729764035098</v>
      </c>
      <c r="J77" s="649" t="s">
        <v>1</v>
      </c>
    </row>
    <row r="78" spans="1:10" ht="14.4" customHeight="1" x14ac:dyDescent="0.3">
      <c r="A78" s="645" t="s">
        <v>583</v>
      </c>
      <c r="B78" s="646" t="s">
        <v>361</v>
      </c>
      <c r="C78" s="647" t="s">
        <v>565</v>
      </c>
      <c r="D78" s="647">
        <v>1873.9569900000013</v>
      </c>
      <c r="E78" s="647"/>
      <c r="F78" s="647">
        <v>1576.05744</v>
      </c>
      <c r="G78" s="647">
        <v>1799.9999433043649</v>
      </c>
      <c r="H78" s="647">
        <v>-223.94250330436489</v>
      </c>
      <c r="I78" s="648">
        <v>0.87558749424554949</v>
      </c>
      <c r="J78" s="649" t="s">
        <v>1</v>
      </c>
    </row>
    <row r="79" spans="1:10" ht="14.4" customHeight="1" x14ac:dyDescent="0.3">
      <c r="A79" s="645" t="s">
        <v>583</v>
      </c>
      <c r="B79" s="646" t="s">
        <v>364</v>
      </c>
      <c r="C79" s="647">
        <v>332.717569999999</v>
      </c>
      <c r="D79" s="647">
        <v>677.94152999999994</v>
      </c>
      <c r="E79" s="647"/>
      <c r="F79" s="647">
        <v>709.19807999999989</v>
      </c>
      <c r="G79" s="647">
        <v>701.50272378017326</v>
      </c>
      <c r="H79" s="647">
        <v>7.6953562198266354</v>
      </c>
      <c r="I79" s="648">
        <v>1.0109698165936674</v>
      </c>
      <c r="J79" s="649" t="s">
        <v>1</v>
      </c>
    </row>
    <row r="80" spans="1:10" ht="14.4" customHeight="1" x14ac:dyDescent="0.3">
      <c r="A80" s="645" t="s">
        <v>583</v>
      </c>
      <c r="B80" s="646" t="s">
        <v>365</v>
      </c>
      <c r="C80" s="647">
        <v>1852.2087500000002</v>
      </c>
      <c r="D80" s="647">
        <v>1652.9568800000009</v>
      </c>
      <c r="E80" s="647"/>
      <c r="F80" s="647">
        <v>1673.9589700000001</v>
      </c>
      <c r="G80" s="647">
        <v>1850.2607307028497</v>
      </c>
      <c r="H80" s="647">
        <v>-176.30176070284961</v>
      </c>
      <c r="I80" s="648">
        <v>0.9047151799866181</v>
      </c>
      <c r="J80" s="649" t="s">
        <v>1</v>
      </c>
    </row>
    <row r="81" spans="1:10" ht="14.4" customHeight="1" x14ac:dyDescent="0.3">
      <c r="A81" s="645" t="s">
        <v>583</v>
      </c>
      <c r="B81" s="646" t="s">
        <v>366</v>
      </c>
      <c r="C81" s="647">
        <v>0</v>
      </c>
      <c r="D81" s="647" t="s">
        <v>565</v>
      </c>
      <c r="E81" s="647"/>
      <c r="F81" s="647" t="s">
        <v>565</v>
      </c>
      <c r="G81" s="647" t="s">
        <v>565</v>
      </c>
      <c r="H81" s="647" t="s">
        <v>565</v>
      </c>
      <c r="I81" s="648" t="s">
        <v>565</v>
      </c>
      <c r="J81" s="649" t="s">
        <v>1</v>
      </c>
    </row>
    <row r="82" spans="1:10" ht="14.4" customHeight="1" x14ac:dyDescent="0.3">
      <c r="A82" s="645" t="s">
        <v>583</v>
      </c>
      <c r="B82" s="646" t="s">
        <v>367</v>
      </c>
      <c r="C82" s="647">
        <v>522.76366999999902</v>
      </c>
      <c r="D82" s="647">
        <v>535.30910000000006</v>
      </c>
      <c r="E82" s="647"/>
      <c r="F82" s="647">
        <v>558.65009999999995</v>
      </c>
      <c r="G82" s="647">
        <v>552.74998258971448</v>
      </c>
      <c r="H82" s="647">
        <v>5.9001174102854748</v>
      </c>
      <c r="I82" s="648">
        <v>1.0106741159586159</v>
      </c>
      <c r="J82" s="649" t="s">
        <v>1</v>
      </c>
    </row>
    <row r="83" spans="1:10" ht="14.4" customHeight="1" x14ac:dyDescent="0.3">
      <c r="A83" s="645" t="s">
        <v>583</v>
      </c>
      <c r="B83" s="646" t="s">
        <v>368</v>
      </c>
      <c r="C83" s="647">
        <v>39.374689999999994</v>
      </c>
      <c r="D83" s="647">
        <v>41.534720000000007</v>
      </c>
      <c r="E83" s="647"/>
      <c r="F83" s="647">
        <v>62.998280000000008</v>
      </c>
      <c r="G83" s="647">
        <v>38.048310715057504</v>
      </c>
      <c r="H83" s="647">
        <v>24.949969284942505</v>
      </c>
      <c r="I83" s="648">
        <v>1.6557444684415024</v>
      </c>
      <c r="J83" s="649" t="s">
        <v>1</v>
      </c>
    </row>
    <row r="84" spans="1:10" ht="14.4" customHeight="1" x14ac:dyDescent="0.3">
      <c r="A84" s="645" t="s">
        <v>583</v>
      </c>
      <c r="B84" s="646" t="s">
        <v>369</v>
      </c>
      <c r="C84" s="647">
        <v>65.939569999999009</v>
      </c>
      <c r="D84" s="647">
        <v>86.567499999999995</v>
      </c>
      <c r="E84" s="647"/>
      <c r="F84" s="647">
        <v>94.729669999999984</v>
      </c>
      <c r="G84" s="647">
        <v>92.018470486096504</v>
      </c>
      <c r="H84" s="647">
        <v>2.7111995139034804</v>
      </c>
      <c r="I84" s="648">
        <v>1.0294636446311409</v>
      </c>
      <c r="J84" s="649" t="s">
        <v>1</v>
      </c>
    </row>
    <row r="85" spans="1:10" ht="14.4" customHeight="1" x14ac:dyDescent="0.3">
      <c r="A85" s="645" t="s">
        <v>583</v>
      </c>
      <c r="B85" s="646" t="s">
        <v>370</v>
      </c>
      <c r="C85" s="647" t="s">
        <v>565</v>
      </c>
      <c r="D85" s="647">
        <v>0</v>
      </c>
      <c r="E85" s="647"/>
      <c r="F85" s="647" t="s">
        <v>565</v>
      </c>
      <c r="G85" s="647" t="s">
        <v>565</v>
      </c>
      <c r="H85" s="647" t="s">
        <v>565</v>
      </c>
      <c r="I85" s="648" t="s">
        <v>565</v>
      </c>
      <c r="J85" s="649" t="s">
        <v>1</v>
      </c>
    </row>
    <row r="86" spans="1:10" ht="14.4" customHeight="1" x14ac:dyDescent="0.3">
      <c r="A86" s="645" t="s">
        <v>583</v>
      </c>
      <c r="B86" s="646" t="s">
        <v>371</v>
      </c>
      <c r="C86" s="647">
        <v>1209.2731899999987</v>
      </c>
      <c r="D86" s="647">
        <v>1512.5604699999999</v>
      </c>
      <c r="E86" s="647"/>
      <c r="F86" s="647">
        <v>1170.77756</v>
      </c>
      <c r="G86" s="647">
        <v>1420.7741839362225</v>
      </c>
      <c r="H86" s="647">
        <v>-249.99662393622248</v>
      </c>
      <c r="I86" s="648">
        <v>0.82404197179061034</v>
      </c>
      <c r="J86" s="649" t="s">
        <v>1</v>
      </c>
    </row>
    <row r="87" spans="1:10" ht="14.4" customHeight="1" x14ac:dyDescent="0.3">
      <c r="A87" s="645" t="s">
        <v>583</v>
      </c>
      <c r="B87" s="646" t="s">
        <v>372</v>
      </c>
      <c r="C87" s="647" t="s">
        <v>565</v>
      </c>
      <c r="D87" s="647" t="s">
        <v>565</v>
      </c>
      <c r="E87" s="647"/>
      <c r="F87" s="647">
        <v>56.355799999999995</v>
      </c>
      <c r="G87" s="647">
        <v>0</v>
      </c>
      <c r="H87" s="647">
        <v>56.355799999999995</v>
      </c>
      <c r="I87" s="648" t="s">
        <v>565</v>
      </c>
      <c r="J87" s="649" t="s">
        <v>1</v>
      </c>
    </row>
    <row r="88" spans="1:10" ht="14.4" customHeight="1" x14ac:dyDescent="0.3">
      <c r="A88" s="645" t="s">
        <v>583</v>
      </c>
      <c r="B88" s="646" t="s">
        <v>585</v>
      </c>
      <c r="C88" s="647">
        <v>32275.650120000002</v>
      </c>
      <c r="D88" s="647">
        <v>46475.279010000013</v>
      </c>
      <c r="E88" s="647"/>
      <c r="F88" s="647">
        <v>42065.421280000002</v>
      </c>
      <c r="G88" s="647">
        <v>44819.353188332883</v>
      </c>
      <c r="H88" s="647">
        <v>-2753.931908332881</v>
      </c>
      <c r="I88" s="648">
        <v>0.93855484935802758</v>
      </c>
      <c r="J88" s="649" t="s">
        <v>572</v>
      </c>
    </row>
    <row r="89" spans="1:10" ht="14.4" customHeight="1" x14ac:dyDescent="0.3">
      <c r="A89" s="645" t="s">
        <v>565</v>
      </c>
      <c r="B89" s="646" t="s">
        <v>565</v>
      </c>
      <c r="C89" s="647" t="s">
        <v>565</v>
      </c>
      <c r="D89" s="647" t="s">
        <v>565</v>
      </c>
      <c r="E89" s="647"/>
      <c r="F89" s="647" t="s">
        <v>565</v>
      </c>
      <c r="G89" s="647" t="s">
        <v>565</v>
      </c>
      <c r="H89" s="647" t="s">
        <v>565</v>
      </c>
      <c r="I89" s="648" t="s">
        <v>565</v>
      </c>
      <c r="J89" s="649" t="s">
        <v>573</v>
      </c>
    </row>
    <row r="90" spans="1:10" ht="14.4" customHeight="1" x14ac:dyDescent="0.3">
      <c r="A90" s="645" t="s">
        <v>3266</v>
      </c>
      <c r="B90" s="646" t="s">
        <v>3267</v>
      </c>
      <c r="C90" s="647" t="s">
        <v>565</v>
      </c>
      <c r="D90" s="647" t="s">
        <v>565</v>
      </c>
      <c r="E90" s="647"/>
      <c r="F90" s="647" t="s">
        <v>565</v>
      </c>
      <c r="G90" s="647" t="s">
        <v>565</v>
      </c>
      <c r="H90" s="647" t="s">
        <v>565</v>
      </c>
      <c r="I90" s="648" t="s">
        <v>565</v>
      </c>
      <c r="J90" s="649" t="s">
        <v>0</v>
      </c>
    </row>
    <row r="91" spans="1:10" ht="14.4" customHeight="1" x14ac:dyDescent="0.3">
      <c r="A91" s="645" t="s">
        <v>3266</v>
      </c>
      <c r="B91" s="646" t="s">
        <v>369</v>
      </c>
      <c r="C91" s="647">
        <v>0</v>
      </c>
      <c r="D91" s="647" t="s">
        <v>565</v>
      </c>
      <c r="E91" s="647"/>
      <c r="F91" s="647" t="s">
        <v>565</v>
      </c>
      <c r="G91" s="647" t="s">
        <v>565</v>
      </c>
      <c r="H91" s="647" t="s">
        <v>565</v>
      </c>
      <c r="I91" s="648" t="s">
        <v>565</v>
      </c>
      <c r="J91" s="649" t="s">
        <v>1</v>
      </c>
    </row>
    <row r="92" spans="1:10" ht="14.4" customHeight="1" x14ac:dyDescent="0.3">
      <c r="A92" s="645" t="s">
        <v>3266</v>
      </c>
      <c r="B92" s="646" t="s">
        <v>3268</v>
      </c>
      <c r="C92" s="647">
        <v>0</v>
      </c>
      <c r="D92" s="647" t="s">
        <v>565</v>
      </c>
      <c r="E92" s="647"/>
      <c r="F92" s="647" t="s">
        <v>565</v>
      </c>
      <c r="G92" s="647" t="s">
        <v>565</v>
      </c>
      <c r="H92" s="647" t="s">
        <v>565</v>
      </c>
      <c r="I92" s="648" t="s">
        <v>565</v>
      </c>
      <c r="J92" s="649" t="s">
        <v>572</v>
      </c>
    </row>
    <row r="93" spans="1:10" ht="14.4" customHeight="1" x14ac:dyDescent="0.3">
      <c r="A93" s="645" t="s">
        <v>565</v>
      </c>
      <c r="B93" s="646" t="s">
        <v>565</v>
      </c>
      <c r="C93" s="647" t="s">
        <v>565</v>
      </c>
      <c r="D93" s="647" t="s">
        <v>565</v>
      </c>
      <c r="E93" s="647"/>
      <c r="F93" s="647" t="s">
        <v>565</v>
      </c>
      <c r="G93" s="647" t="s">
        <v>565</v>
      </c>
      <c r="H93" s="647" t="s">
        <v>565</v>
      </c>
      <c r="I93" s="648" t="s">
        <v>565</v>
      </c>
      <c r="J93" s="649" t="s">
        <v>573</v>
      </c>
    </row>
    <row r="94" spans="1:10" ht="14.4" customHeight="1" x14ac:dyDescent="0.3">
      <c r="A94" s="645" t="s">
        <v>563</v>
      </c>
      <c r="B94" s="646" t="s">
        <v>567</v>
      </c>
      <c r="C94" s="647">
        <v>34578.68009999999</v>
      </c>
      <c r="D94" s="647">
        <v>48962.847300000016</v>
      </c>
      <c r="E94" s="647"/>
      <c r="F94" s="647">
        <v>44215.490409999999</v>
      </c>
      <c r="G94" s="647">
        <v>47222.391018800496</v>
      </c>
      <c r="H94" s="647">
        <v>-3006.9006088004971</v>
      </c>
      <c r="I94" s="648">
        <v>0.93632468530440638</v>
      </c>
      <c r="J94" s="649" t="s">
        <v>568</v>
      </c>
    </row>
  </sheetData>
  <mergeCells count="3">
    <mergeCell ref="A1:I1"/>
    <mergeCell ref="F3:I3"/>
    <mergeCell ref="C4:D4"/>
  </mergeCells>
  <conditionalFormatting sqref="F23 F95:F65537">
    <cfRule type="cellIs" dxfId="38" priority="18" stopIfTrue="1" operator="greaterThan">
      <formula>1</formula>
    </cfRule>
  </conditionalFormatting>
  <conditionalFormatting sqref="H5:H22">
    <cfRule type="expression" dxfId="37" priority="14">
      <formula>$H5&gt;0</formula>
    </cfRule>
  </conditionalFormatting>
  <conditionalFormatting sqref="I5:I22">
    <cfRule type="expression" dxfId="36" priority="15">
      <formula>$I5&gt;1</formula>
    </cfRule>
  </conditionalFormatting>
  <conditionalFormatting sqref="B5:B22">
    <cfRule type="expression" dxfId="35" priority="11">
      <formula>OR($J5="NS",$J5="SumaNS",$J5="Účet")</formula>
    </cfRule>
  </conditionalFormatting>
  <conditionalFormatting sqref="F5:I22 B5:D22">
    <cfRule type="expression" dxfId="34" priority="17">
      <formula>AND($J5&lt;&gt;"",$J5&lt;&gt;"mezeraKL")</formula>
    </cfRule>
  </conditionalFormatting>
  <conditionalFormatting sqref="B5:D22 F5:I22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2" priority="13">
      <formula>OR($J5="SumaNS",$J5="NS")</formula>
    </cfRule>
  </conditionalFormatting>
  <conditionalFormatting sqref="A5:A22">
    <cfRule type="expression" dxfId="31" priority="9">
      <formula>AND($J5&lt;&gt;"mezeraKL",$J5&lt;&gt;"")</formula>
    </cfRule>
  </conditionalFormatting>
  <conditionalFormatting sqref="A5:A22">
    <cfRule type="expression" dxfId="30" priority="10">
      <formula>AND($J5&lt;&gt;"",$J5&lt;&gt;"mezeraKL")</formula>
    </cfRule>
  </conditionalFormatting>
  <conditionalFormatting sqref="H24:H94">
    <cfRule type="expression" dxfId="29" priority="5">
      <formula>$H24&gt;0</formula>
    </cfRule>
  </conditionalFormatting>
  <conditionalFormatting sqref="A24:A94">
    <cfRule type="expression" dxfId="28" priority="2">
      <formula>AND($J24&lt;&gt;"mezeraKL",$J24&lt;&gt;"")</formula>
    </cfRule>
  </conditionalFormatting>
  <conditionalFormatting sqref="I24:I94">
    <cfRule type="expression" dxfId="27" priority="6">
      <formula>$I24&gt;1</formula>
    </cfRule>
  </conditionalFormatting>
  <conditionalFormatting sqref="B24:B94">
    <cfRule type="expression" dxfId="26" priority="1">
      <formula>OR($J24="NS",$J24="SumaNS",$J24="Účet")</formula>
    </cfRule>
  </conditionalFormatting>
  <conditionalFormatting sqref="A24:D94 F24:I94">
    <cfRule type="expression" dxfId="25" priority="8">
      <formula>AND($J24&lt;&gt;"",$J24&lt;&gt;"mezeraKL")</formula>
    </cfRule>
  </conditionalFormatting>
  <conditionalFormatting sqref="B24:D94 F24:I94">
    <cfRule type="expression" dxfId="24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94 F24:I94">
    <cfRule type="expression" dxfId="23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8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4715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76.16135101940975</v>
      </c>
      <c r="J3" s="207">
        <f>SUBTOTAL(9,J5:J1048576)</f>
        <v>580532</v>
      </c>
      <c r="K3" s="208">
        <f>SUBTOTAL(9,K5:K1048576)</f>
        <v>44214101.429999977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563</v>
      </c>
      <c r="B5" s="737" t="s">
        <v>564</v>
      </c>
      <c r="C5" s="740" t="s">
        <v>569</v>
      </c>
      <c r="D5" s="755" t="s">
        <v>2673</v>
      </c>
      <c r="E5" s="740" t="s">
        <v>4687</v>
      </c>
      <c r="F5" s="755" t="s">
        <v>4688</v>
      </c>
      <c r="G5" s="740" t="s">
        <v>3269</v>
      </c>
      <c r="H5" s="740" t="s">
        <v>3270</v>
      </c>
      <c r="I5" s="229">
        <v>166.73500000000001</v>
      </c>
      <c r="J5" s="229">
        <v>2</v>
      </c>
      <c r="K5" s="750">
        <v>333.47</v>
      </c>
    </row>
    <row r="6" spans="1:11" ht="14.4" customHeight="1" x14ac:dyDescent="0.3">
      <c r="A6" s="661" t="s">
        <v>563</v>
      </c>
      <c r="B6" s="662" t="s">
        <v>564</v>
      </c>
      <c r="C6" s="663" t="s">
        <v>569</v>
      </c>
      <c r="D6" s="664" t="s">
        <v>2673</v>
      </c>
      <c r="E6" s="663" t="s">
        <v>4687</v>
      </c>
      <c r="F6" s="664" t="s">
        <v>4688</v>
      </c>
      <c r="G6" s="663" t="s">
        <v>3271</v>
      </c>
      <c r="H6" s="663" t="s">
        <v>3272</v>
      </c>
      <c r="I6" s="665">
        <v>1.84</v>
      </c>
      <c r="J6" s="665">
        <v>10</v>
      </c>
      <c r="K6" s="666">
        <v>18.399999999999999</v>
      </c>
    </row>
    <row r="7" spans="1:11" ht="14.4" customHeight="1" x14ac:dyDescent="0.3">
      <c r="A7" s="661" t="s">
        <v>563</v>
      </c>
      <c r="B7" s="662" t="s">
        <v>564</v>
      </c>
      <c r="C7" s="663" t="s">
        <v>569</v>
      </c>
      <c r="D7" s="664" t="s">
        <v>2673</v>
      </c>
      <c r="E7" s="663" t="s">
        <v>4687</v>
      </c>
      <c r="F7" s="664" t="s">
        <v>4688</v>
      </c>
      <c r="G7" s="663" t="s">
        <v>3273</v>
      </c>
      <c r="H7" s="663" t="s">
        <v>3274</v>
      </c>
      <c r="I7" s="665">
        <v>14.989999999999998</v>
      </c>
      <c r="J7" s="665">
        <v>130</v>
      </c>
      <c r="K7" s="666">
        <v>1974.9</v>
      </c>
    </row>
    <row r="8" spans="1:11" ht="14.4" customHeight="1" x14ac:dyDescent="0.3">
      <c r="A8" s="661" t="s">
        <v>563</v>
      </c>
      <c r="B8" s="662" t="s">
        <v>564</v>
      </c>
      <c r="C8" s="663" t="s">
        <v>569</v>
      </c>
      <c r="D8" s="664" t="s">
        <v>2673</v>
      </c>
      <c r="E8" s="663" t="s">
        <v>4687</v>
      </c>
      <c r="F8" s="664" t="s">
        <v>4688</v>
      </c>
      <c r="G8" s="663" t="s">
        <v>3275</v>
      </c>
      <c r="H8" s="663" t="s">
        <v>3276</v>
      </c>
      <c r="I8" s="665">
        <v>4.29</v>
      </c>
      <c r="J8" s="665">
        <v>10</v>
      </c>
      <c r="K8" s="666">
        <v>42.9</v>
      </c>
    </row>
    <row r="9" spans="1:11" ht="14.4" customHeight="1" x14ac:dyDescent="0.3">
      <c r="A9" s="661" t="s">
        <v>563</v>
      </c>
      <c r="B9" s="662" t="s">
        <v>564</v>
      </c>
      <c r="C9" s="663" t="s">
        <v>569</v>
      </c>
      <c r="D9" s="664" t="s">
        <v>2673</v>
      </c>
      <c r="E9" s="663" t="s">
        <v>4687</v>
      </c>
      <c r="F9" s="664" t="s">
        <v>4688</v>
      </c>
      <c r="G9" s="663" t="s">
        <v>3277</v>
      </c>
      <c r="H9" s="663" t="s">
        <v>3278</v>
      </c>
      <c r="I9" s="665">
        <v>28.276666666666667</v>
      </c>
      <c r="J9" s="665">
        <v>72</v>
      </c>
      <c r="K9" s="666">
        <v>2035.92</v>
      </c>
    </row>
    <row r="10" spans="1:11" ht="14.4" customHeight="1" x14ac:dyDescent="0.3">
      <c r="A10" s="661" t="s">
        <v>563</v>
      </c>
      <c r="B10" s="662" t="s">
        <v>564</v>
      </c>
      <c r="C10" s="663" t="s">
        <v>569</v>
      </c>
      <c r="D10" s="664" t="s">
        <v>2673</v>
      </c>
      <c r="E10" s="663" t="s">
        <v>4687</v>
      </c>
      <c r="F10" s="664" t="s">
        <v>4688</v>
      </c>
      <c r="G10" s="663" t="s">
        <v>3279</v>
      </c>
      <c r="H10" s="663" t="s">
        <v>3280</v>
      </c>
      <c r="I10" s="665">
        <v>1.38</v>
      </c>
      <c r="J10" s="665">
        <v>150</v>
      </c>
      <c r="K10" s="666">
        <v>207</v>
      </c>
    </row>
    <row r="11" spans="1:11" ht="14.4" customHeight="1" x14ac:dyDescent="0.3">
      <c r="A11" s="661" t="s">
        <v>563</v>
      </c>
      <c r="B11" s="662" t="s">
        <v>564</v>
      </c>
      <c r="C11" s="663" t="s">
        <v>569</v>
      </c>
      <c r="D11" s="664" t="s">
        <v>2673</v>
      </c>
      <c r="E11" s="663" t="s">
        <v>4687</v>
      </c>
      <c r="F11" s="664" t="s">
        <v>4688</v>
      </c>
      <c r="G11" s="663" t="s">
        <v>3281</v>
      </c>
      <c r="H11" s="663" t="s">
        <v>3282</v>
      </c>
      <c r="I11" s="665">
        <v>0.62333333333333341</v>
      </c>
      <c r="J11" s="665">
        <v>1300</v>
      </c>
      <c r="K11" s="666">
        <v>815</v>
      </c>
    </row>
    <row r="12" spans="1:11" ht="14.4" customHeight="1" x14ac:dyDescent="0.3">
      <c r="A12" s="661" t="s">
        <v>563</v>
      </c>
      <c r="B12" s="662" t="s">
        <v>564</v>
      </c>
      <c r="C12" s="663" t="s">
        <v>569</v>
      </c>
      <c r="D12" s="664" t="s">
        <v>2673</v>
      </c>
      <c r="E12" s="663" t="s">
        <v>4687</v>
      </c>
      <c r="F12" s="664" t="s">
        <v>4688</v>
      </c>
      <c r="G12" s="663" t="s">
        <v>3283</v>
      </c>
      <c r="H12" s="663" t="s">
        <v>3284</v>
      </c>
      <c r="I12" s="665">
        <v>8.58</v>
      </c>
      <c r="J12" s="665">
        <v>120</v>
      </c>
      <c r="K12" s="666">
        <v>1029.5999999999999</v>
      </c>
    </row>
    <row r="13" spans="1:11" ht="14.4" customHeight="1" x14ac:dyDescent="0.3">
      <c r="A13" s="661" t="s">
        <v>563</v>
      </c>
      <c r="B13" s="662" t="s">
        <v>564</v>
      </c>
      <c r="C13" s="663" t="s">
        <v>569</v>
      </c>
      <c r="D13" s="664" t="s">
        <v>2673</v>
      </c>
      <c r="E13" s="663" t="s">
        <v>4687</v>
      </c>
      <c r="F13" s="664" t="s">
        <v>4688</v>
      </c>
      <c r="G13" s="663" t="s">
        <v>3285</v>
      </c>
      <c r="H13" s="663" t="s">
        <v>3286</v>
      </c>
      <c r="I13" s="665">
        <v>28.808749999999996</v>
      </c>
      <c r="J13" s="665">
        <v>23</v>
      </c>
      <c r="K13" s="666">
        <v>664.87</v>
      </c>
    </row>
    <row r="14" spans="1:11" ht="14.4" customHeight="1" x14ac:dyDescent="0.3">
      <c r="A14" s="661" t="s">
        <v>563</v>
      </c>
      <c r="B14" s="662" t="s">
        <v>564</v>
      </c>
      <c r="C14" s="663" t="s">
        <v>569</v>
      </c>
      <c r="D14" s="664" t="s">
        <v>2673</v>
      </c>
      <c r="E14" s="663" t="s">
        <v>4687</v>
      </c>
      <c r="F14" s="664" t="s">
        <v>4688</v>
      </c>
      <c r="G14" s="663" t="s">
        <v>3287</v>
      </c>
      <c r="H14" s="663" t="s">
        <v>3288</v>
      </c>
      <c r="I14" s="665">
        <v>1.29</v>
      </c>
      <c r="J14" s="665">
        <v>2100</v>
      </c>
      <c r="K14" s="666">
        <v>2709</v>
      </c>
    </row>
    <row r="15" spans="1:11" ht="14.4" customHeight="1" x14ac:dyDescent="0.3">
      <c r="A15" s="661" t="s">
        <v>563</v>
      </c>
      <c r="B15" s="662" t="s">
        <v>564</v>
      </c>
      <c r="C15" s="663" t="s">
        <v>569</v>
      </c>
      <c r="D15" s="664" t="s">
        <v>2673</v>
      </c>
      <c r="E15" s="663" t="s">
        <v>4687</v>
      </c>
      <c r="F15" s="664" t="s">
        <v>4688</v>
      </c>
      <c r="G15" s="663" t="s">
        <v>3287</v>
      </c>
      <c r="H15" s="663" t="s">
        <v>3289</v>
      </c>
      <c r="I15" s="665">
        <v>1.29</v>
      </c>
      <c r="J15" s="665">
        <v>720</v>
      </c>
      <c r="K15" s="666">
        <v>928.8</v>
      </c>
    </row>
    <row r="16" spans="1:11" ht="14.4" customHeight="1" x14ac:dyDescent="0.3">
      <c r="A16" s="661" t="s">
        <v>563</v>
      </c>
      <c r="B16" s="662" t="s">
        <v>564</v>
      </c>
      <c r="C16" s="663" t="s">
        <v>569</v>
      </c>
      <c r="D16" s="664" t="s">
        <v>2673</v>
      </c>
      <c r="E16" s="663" t="s">
        <v>4687</v>
      </c>
      <c r="F16" s="664" t="s">
        <v>4688</v>
      </c>
      <c r="G16" s="663" t="s">
        <v>3290</v>
      </c>
      <c r="H16" s="663" t="s">
        <v>3291</v>
      </c>
      <c r="I16" s="665">
        <v>7.5100000000000007</v>
      </c>
      <c r="J16" s="665">
        <v>48</v>
      </c>
      <c r="K16" s="666">
        <v>360.48</v>
      </c>
    </row>
    <row r="17" spans="1:11" ht="14.4" customHeight="1" x14ac:dyDescent="0.3">
      <c r="A17" s="661" t="s">
        <v>563</v>
      </c>
      <c r="B17" s="662" t="s">
        <v>564</v>
      </c>
      <c r="C17" s="663" t="s">
        <v>569</v>
      </c>
      <c r="D17" s="664" t="s">
        <v>2673</v>
      </c>
      <c r="E17" s="663" t="s">
        <v>4687</v>
      </c>
      <c r="F17" s="664" t="s">
        <v>4688</v>
      </c>
      <c r="G17" s="663" t="s">
        <v>3292</v>
      </c>
      <c r="H17" s="663" t="s">
        <v>3293</v>
      </c>
      <c r="I17" s="665">
        <v>1.516</v>
      </c>
      <c r="J17" s="665">
        <v>350</v>
      </c>
      <c r="K17" s="666">
        <v>530.5</v>
      </c>
    </row>
    <row r="18" spans="1:11" ht="14.4" customHeight="1" x14ac:dyDescent="0.3">
      <c r="A18" s="661" t="s">
        <v>563</v>
      </c>
      <c r="B18" s="662" t="s">
        <v>564</v>
      </c>
      <c r="C18" s="663" t="s">
        <v>569</v>
      </c>
      <c r="D18" s="664" t="s">
        <v>2673</v>
      </c>
      <c r="E18" s="663" t="s">
        <v>4687</v>
      </c>
      <c r="F18" s="664" t="s">
        <v>4688</v>
      </c>
      <c r="G18" s="663" t="s">
        <v>3294</v>
      </c>
      <c r="H18" s="663" t="s">
        <v>3295</v>
      </c>
      <c r="I18" s="665">
        <v>2.0649999999999999</v>
      </c>
      <c r="J18" s="665">
        <v>850</v>
      </c>
      <c r="K18" s="666">
        <v>1755.5</v>
      </c>
    </row>
    <row r="19" spans="1:11" ht="14.4" customHeight="1" x14ac:dyDescent="0.3">
      <c r="A19" s="661" t="s">
        <v>563</v>
      </c>
      <c r="B19" s="662" t="s">
        <v>564</v>
      </c>
      <c r="C19" s="663" t="s">
        <v>569</v>
      </c>
      <c r="D19" s="664" t="s">
        <v>2673</v>
      </c>
      <c r="E19" s="663" t="s">
        <v>4687</v>
      </c>
      <c r="F19" s="664" t="s">
        <v>4688</v>
      </c>
      <c r="G19" s="663" t="s">
        <v>3296</v>
      </c>
      <c r="H19" s="663" t="s">
        <v>3297</v>
      </c>
      <c r="I19" s="665">
        <v>3.3630000000000004</v>
      </c>
      <c r="J19" s="665">
        <v>1200</v>
      </c>
      <c r="K19" s="666">
        <v>4036</v>
      </c>
    </row>
    <row r="20" spans="1:11" ht="14.4" customHeight="1" x14ac:dyDescent="0.3">
      <c r="A20" s="661" t="s">
        <v>563</v>
      </c>
      <c r="B20" s="662" t="s">
        <v>564</v>
      </c>
      <c r="C20" s="663" t="s">
        <v>569</v>
      </c>
      <c r="D20" s="664" t="s">
        <v>2673</v>
      </c>
      <c r="E20" s="663" t="s">
        <v>4687</v>
      </c>
      <c r="F20" s="664" t="s">
        <v>4688</v>
      </c>
      <c r="G20" s="663" t="s">
        <v>3298</v>
      </c>
      <c r="H20" s="663" t="s">
        <v>3299</v>
      </c>
      <c r="I20" s="665">
        <v>0.91</v>
      </c>
      <c r="J20" s="665">
        <v>500</v>
      </c>
      <c r="K20" s="666">
        <v>455.2</v>
      </c>
    </row>
    <row r="21" spans="1:11" ht="14.4" customHeight="1" x14ac:dyDescent="0.3">
      <c r="A21" s="661" t="s">
        <v>563</v>
      </c>
      <c r="B21" s="662" t="s">
        <v>564</v>
      </c>
      <c r="C21" s="663" t="s">
        <v>569</v>
      </c>
      <c r="D21" s="664" t="s">
        <v>2673</v>
      </c>
      <c r="E21" s="663" t="s">
        <v>4687</v>
      </c>
      <c r="F21" s="664" t="s">
        <v>4688</v>
      </c>
      <c r="G21" s="663" t="s">
        <v>3300</v>
      </c>
      <c r="H21" s="663" t="s">
        <v>3301</v>
      </c>
      <c r="I21" s="665">
        <v>96.191666666666663</v>
      </c>
      <c r="J21" s="665">
        <v>8</v>
      </c>
      <c r="K21" s="666">
        <v>769.53</v>
      </c>
    </row>
    <row r="22" spans="1:11" ht="14.4" customHeight="1" x14ac:dyDescent="0.3">
      <c r="A22" s="661" t="s">
        <v>563</v>
      </c>
      <c r="B22" s="662" t="s">
        <v>564</v>
      </c>
      <c r="C22" s="663" t="s">
        <v>569</v>
      </c>
      <c r="D22" s="664" t="s">
        <v>2673</v>
      </c>
      <c r="E22" s="663" t="s">
        <v>4687</v>
      </c>
      <c r="F22" s="664" t="s">
        <v>4688</v>
      </c>
      <c r="G22" s="663" t="s">
        <v>3302</v>
      </c>
      <c r="H22" s="663" t="s">
        <v>3303</v>
      </c>
      <c r="I22" s="665">
        <v>0.31</v>
      </c>
      <c r="J22" s="665">
        <v>20</v>
      </c>
      <c r="K22" s="666">
        <v>6.2</v>
      </c>
    </row>
    <row r="23" spans="1:11" ht="14.4" customHeight="1" x14ac:dyDescent="0.3">
      <c r="A23" s="661" t="s">
        <v>563</v>
      </c>
      <c r="B23" s="662" t="s">
        <v>564</v>
      </c>
      <c r="C23" s="663" t="s">
        <v>569</v>
      </c>
      <c r="D23" s="664" t="s">
        <v>2673</v>
      </c>
      <c r="E23" s="663" t="s">
        <v>4687</v>
      </c>
      <c r="F23" s="664" t="s">
        <v>4688</v>
      </c>
      <c r="G23" s="663" t="s">
        <v>3304</v>
      </c>
      <c r="H23" s="663" t="s">
        <v>3305</v>
      </c>
      <c r="I23" s="665">
        <v>8.52</v>
      </c>
      <c r="J23" s="665">
        <v>2</v>
      </c>
      <c r="K23" s="666">
        <v>17.04</v>
      </c>
    </row>
    <row r="24" spans="1:11" ht="14.4" customHeight="1" x14ac:dyDescent="0.3">
      <c r="A24" s="661" t="s">
        <v>563</v>
      </c>
      <c r="B24" s="662" t="s">
        <v>564</v>
      </c>
      <c r="C24" s="663" t="s">
        <v>569</v>
      </c>
      <c r="D24" s="664" t="s">
        <v>2673</v>
      </c>
      <c r="E24" s="663" t="s">
        <v>4687</v>
      </c>
      <c r="F24" s="664" t="s">
        <v>4688</v>
      </c>
      <c r="G24" s="663" t="s">
        <v>3306</v>
      </c>
      <c r="H24" s="663" t="s">
        <v>3307</v>
      </c>
      <c r="I24" s="665">
        <v>2.605</v>
      </c>
      <c r="J24" s="665">
        <v>12</v>
      </c>
      <c r="K24" s="666">
        <v>30.869999999999997</v>
      </c>
    </row>
    <row r="25" spans="1:11" ht="14.4" customHeight="1" x14ac:dyDescent="0.3">
      <c r="A25" s="661" t="s">
        <v>563</v>
      </c>
      <c r="B25" s="662" t="s">
        <v>564</v>
      </c>
      <c r="C25" s="663" t="s">
        <v>569</v>
      </c>
      <c r="D25" s="664" t="s">
        <v>2673</v>
      </c>
      <c r="E25" s="663" t="s">
        <v>4687</v>
      </c>
      <c r="F25" s="664" t="s">
        <v>4688</v>
      </c>
      <c r="G25" s="663" t="s">
        <v>3308</v>
      </c>
      <c r="H25" s="663" t="s">
        <v>3309</v>
      </c>
      <c r="I25" s="665">
        <v>109.315</v>
      </c>
      <c r="J25" s="665">
        <v>14</v>
      </c>
      <c r="K25" s="666">
        <v>1530.38</v>
      </c>
    </row>
    <row r="26" spans="1:11" ht="14.4" customHeight="1" x14ac:dyDescent="0.3">
      <c r="A26" s="661" t="s">
        <v>563</v>
      </c>
      <c r="B26" s="662" t="s">
        <v>564</v>
      </c>
      <c r="C26" s="663" t="s">
        <v>569</v>
      </c>
      <c r="D26" s="664" t="s">
        <v>2673</v>
      </c>
      <c r="E26" s="663" t="s">
        <v>4689</v>
      </c>
      <c r="F26" s="664" t="s">
        <v>4690</v>
      </c>
      <c r="G26" s="663" t="s">
        <v>3310</v>
      </c>
      <c r="H26" s="663" t="s">
        <v>3311</v>
      </c>
      <c r="I26" s="665">
        <v>1.0900000000000001</v>
      </c>
      <c r="J26" s="665">
        <v>1300</v>
      </c>
      <c r="K26" s="666">
        <v>1417</v>
      </c>
    </row>
    <row r="27" spans="1:11" ht="14.4" customHeight="1" x14ac:dyDescent="0.3">
      <c r="A27" s="661" t="s">
        <v>563</v>
      </c>
      <c r="B27" s="662" t="s">
        <v>564</v>
      </c>
      <c r="C27" s="663" t="s">
        <v>569</v>
      </c>
      <c r="D27" s="664" t="s">
        <v>2673</v>
      </c>
      <c r="E27" s="663" t="s">
        <v>4689</v>
      </c>
      <c r="F27" s="664" t="s">
        <v>4690</v>
      </c>
      <c r="G27" s="663" t="s">
        <v>3312</v>
      </c>
      <c r="H27" s="663" t="s">
        <v>3313</v>
      </c>
      <c r="I27" s="665">
        <v>1.6749999999999998</v>
      </c>
      <c r="J27" s="665">
        <v>400</v>
      </c>
      <c r="K27" s="666">
        <v>671</v>
      </c>
    </row>
    <row r="28" spans="1:11" ht="14.4" customHeight="1" x14ac:dyDescent="0.3">
      <c r="A28" s="661" t="s">
        <v>563</v>
      </c>
      <c r="B28" s="662" t="s">
        <v>564</v>
      </c>
      <c r="C28" s="663" t="s">
        <v>569</v>
      </c>
      <c r="D28" s="664" t="s">
        <v>2673</v>
      </c>
      <c r="E28" s="663" t="s">
        <v>4689</v>
      </c>
      <c r="F28" s="664" t="s">
        <v>4690</v>
      </c>
      <c r="G28" s="663" t="s">
        <v>3314</v>
      </c>
      <c r="H28" s="663" t="s">
        <v>3315</v>
      </c>
      <c r="I28" s="665">
        <v>0.47874999999999995</v>
      </c>
      <c r="J28" s="665">
        <v>3100</v>
      </c>
      <c r="K28" s="666">
        <v>1484</v>
      </c>
    </row>
    <row r="29" spans="1:11" ht="14.4" customHeight="1" x14ac:dyDescent="0.3">
      <c r="A29" s="661" t="s">
        <v>563</v>
      </c>
      <c r="B29" s="662" t="s">
        <v>564</v>
      </c>
      <c r="C29" s="663" t="s">
        <v>569</v>
      </c>
      <c r="D29" s="664" t="s">
        <v>2673</v>
      </c>
      <c r="E29" s="663" t="s">
        <v>4689</v>
      </c>
      <c r="F29" s="664" t="s">
        <v>4690</v>
      </c>
      <c r="G29" s="663" t="s">
        <v>3316</v>
      </c>
      <c r="H29" s="663" t="s">
        <v>3317</v>
      </c>
      <c r="I29" s="665">
        <v>0.67</v>
      </c>
      <c r="J29" s="665">
        <v>1500</v>
      </c>
      <c r="K29" s="666">
        <v>1005</v>
      </c>
    </row>
    <row r="30" spans="1:11" ht="14.4" customHeight="1" x14ac:dyDescent="0.3">
      <c r="A30" s="661" t="s">
        <v>563</v>
      </c>
      <c r="B30" s="662" t="s">
        <v>564</v>
      </c>
      <c r="C30" s="663" t="s">
        <v>569</v>
      </c>
      <c r="D30" s="664" t="s">
        <v>2673</v>
      </c>
      <c r="E30" s="663" t="s">
        <v>4689</v>
      </c>
      <c r="F30" s="664" t="s">
        <v>4690</v>
      </c>
      <c r="G30" s="663" t="s">
        <v>3318</v>
      </c>
      <c r="H30" s="663" t="s">
        <v>3319</v>
      </c>
      <c r="I30" s="665">
        <v>6.29</v>
      </c>
      <c r="J30" s="665">
        <v>20</v>
      </c>
      <c r="K30" s="666">
        <v>125.8</v>
      </c>
    </row>
    <row r="31" spans="1:11" ht="14.4" customHeight="1" x14ac:dyDescent="0.3">
      <c r="A31" s="661" t="s">
        <v>563</v>
      </c>
      <c r="B31" s="662" t="s">
        <v>564</v>
      </c>
      <c r="C31" s="663" t="s">
        <v>569</v>
      </c>
      <c r="D31" s="664" t="s">
        <v>2673</v>
      </c>
      <c r="E31" s="663" t="s">
        <v>4689</v>
      </c>
      <c r="F31" s="664" t="s">
        <v>4690</v>
      </c>
      <c r="G31" s="663" t="s">
        <v>3320</v>
      </c>
      <c r="H31" s="663" t="s">
        <v>3321</v>
      </c>
      <c r="I31" s="665">
        <v>94.38</v>
      </c>
      <c r="J31" s="665">
        <v>3</v>
      </c>
      <c r="K31" s="666">
        <v>283.14</v>
      </c>
    </row>
    <row r="32" spans="1:11" ht="14.4" customHeight="1" x14ac:dyDescent="0.3">
      <c r="A32" s="661" t="s">
        <v>563</v>
      </c>
      <c r="B32" s="662" t="s">
        <v>564</v>
      </c>
      <c r="C32" s="663" t="s">
        <v>569</v>
      </c>
      <c r="D32" s="664" t="s">
        <v>2673</v>
      </c>
      <c r="E32" s="663" t="s">
        <v>4689</v>
      </c>
      <c r="F32" s="664" t="s">
        <v>4690</v>
      </c>
      <c r="G32" s="663" t="s">
        <v>3322</v>
      </c>
      <c r="H32" s="663" t="s">
        <v>3323</v>
      </c>
      <c r="I32" s="665">
        <v>5.9683333333333337</v>
      </c>
      <c r="J32" s="665">
        <v>180</v>
      </c>
      <c r="K32" s="666">
        <v>1074.3</v>
      </c>
    </row>
    <row r="33" spans="1:11" ht="14.4" customHeight="1" x14ac:dyDescent="0.3">
      <c r="A33" s="661" t="s">
        <v>563</v>
      </c>
      <c r="B33" s="662" t="s">
        <v>564</v>
      </c>
      <c r="C33" s="663" t="s">
        <v>569</v>
      </c>
      <c r="D33" s="664" t="s">
        <v>2673</v>
      </c>
      <c r="E33" s="663" t="s">
        <v>4689</v>
      </c>
      <c r="F33" s="664" t="s">
        <v>4690</v>
      </c>
      <c r="G33" s="663" t="s">
        <v>3324</v>
      </c>
      <c r="H33" s="663" t="s">
        <v>3325</v>
      </c>
      <c r="I33" s="665">
        <v>4.49</v>
      </c>
      <c r="J33" s="665">
        <v>10</v>
      </c>
      <c r="K33" s="666">
        <v>44.9</v>
      </c>
    </row>
    <row r="34" spans="1:11" ht="14.4" customHeight="1" x14ac:dyDescent="0.3">
      <c r="A34" s="661" t="s">
        <v>563</v>
      </c>
      <c r="B34" s="662" t="s">
        <v>564</v>
      </c>
      <c r="C34" s="663" t="s">
        <v>569</v>
      </c>
      <c r="D34" s="664" t="s">
        <v>2673</v>
      </c>
      <c r="E34" s="663" t="s">
        <v>4689</v>
      </c>
      <c r="F34" s="664" t="s">
        <v>4690</v>
      </c>
      <c r="G34" s="663" t="s">
        <v>3326</v>
      </c>
      <c r="H34" s="663" t="s">
        <v>3327</v>
      </c>
      <c r="I34" s="665">
        <v>1.98</v>
      </c>
      <c r="J34" s="665">
        <v>100</v>
      </c>
      <c r="K34" s="666">
        <v>198</v>
      </c>
    </row>
    <row r="35" spans="1:11" ht="14.4" customHeight="1" x14ac:dyDescent="0.3">
      <c r="A35" s="661" t="s">
        <v>563</v>
      </c>
      <c r="B35" s="662" t="s">
        <v>564</v>
      </c>
      <c r="C35" s="663" t="s">
        <v>569</v>
      </c>
      <c r="D35" s="664" t="s">
        <v>2673</v>
      </c>
      <c r="E35" s="663" t="s">
        <v>4689</v>
      </c>
      <c r="F35" s="664" t="s">
        <v>4690</v>
      </c>
      <c r="G35" s="663" t="s">
        <v>3328</v>
      </c>
      <c r="H35" s="663" t="s">
        <v>3329</v>
      </c>
      <c r="I35" s="665">
        <v>1.9824999999999999</v>
      </c>
      <c r="J35" s="665">
        <v>200</v>
      </c>
      <c r="K35" s="666">
        <v>396.5</v>
      </c>
    </row>
    <row r="36" spans="1:11" ht="14.4" customHeight="1" x14ac:dyDescent="0.3">
      <c r="A36" s="661" t="s">
        <v>563</v>
      </c>
      <c r="B36" s="662" t="s">
        <v>564</v>
      </c>
      <c r="C36" s="663" t="s">
        <v>569</v>
      </c>
      <c r="D36" s="664" t="s">
        <v>2673</v>
      </c>
      <c r="E36" s="663" t="s">
        <v>4689</v>
      </c>
      <c r="F36" s="664" t="s">
        <v>4690</v>
      </c>
      <c r="G36" s="663" t="s">
        <v>3330</v>
      </c>
      <c r="H36" s="663" t="s">
        <v>3331</v>
      </c>
      <c r="I36" s="665">
        <v>0.01</v>
      </c>
      <c r="J36" s="665">
        <v>400</v>
      </c>
      <c r="K36" s="666">
        <v>4</v>
      </c>
    </row>
    <row r="37" spans="1:11" ht="14.4" customHeight="1" x14ac:dyDescent="0.3">
      <c r="A37" s="661" t="s">
        <v>563</v>
      </c>
      <c r="B37" s="662" t="s">
        <v>564</v>
      </c>
      <c r="C37" s="663" t="s">
        <v>569</v>
      </c>
      <c r="D37" s="664" t="s">
        <v>2673</v>
      </c>
      <c r="E37" s="663" t="s">
        <v>4689</v>
      </c>
      <c r="F37" s="664" t="s">
        <v>4690</v>
      </c>
      <c r="G37" s="663" t="s">
        <v>3332</v>
      </c>
      <c r="H37" s="663" t="s">
        <v>3333</v>
      </c>
      <c r="I37" s="665">
        <v>2.165</v>
      </c>
      <c r="J37" s="665">
        <v>100</v>
      </c>
      <c r="K37" s="666">
        <v>216.5</v>
      </c>
    </row>
    <row r="38" spans="1:11" ht="14.4" customHeight="1" x14ac:dyDescent="0.3">
      <c r="A38" s="661" t="s">
        <v>563</v>
      </c>
      <c r="B38" s="662" t="s">
        <v>564</v>
      </c>
      <c r="C38" s="663" t="s">
        <v>569</v>
      </c>
      <c r="D38" s="664" t="s">
        <v>2673</v>
      </c>
      <c r="E38" s="663" t="s">
        <v>4689</v>
      </c>
      <c r="F38" s="664" t="s">
        <v>4690</v>
      </c>
      <c r="G38" s="663" t="s">
        <v>3334</v>
      </c>
      <c r="H38" s="663" t="s">
        <v>3335</v>
      </c>
      <c r="I38" s="665">
        <v>2.6333333333333333</v>
      </c>
      <c r="J38" s="665">
        <v>150</v>
      </c>
      <c r="K38" s="666">
        <v>395</v>
      </c>
    </row>
    <row r="39" spans="1:11" ht="14.4" customHeight="1" x14ac:dyDescent="0.3">
      <c r="A39" s="661" t="s">
        <v>563</v>
      </c>
      <c r="B39" s="662" t="s">
        <v>564</v>
      </c>
      <c r="C39" s="663" t="s">
        <v>569</v>
      </c>
      <c r="D39" s="664" t="s">
        <v>2673</v>
      </c>
      <c r="E39" s="663" t="s">
        <v>4689</v>
      </c>
      <c r="F39" s="664" t="s">
        <v>4690</v>
      </c>
      <c r="G39" s="663" t="s">
        <v>3336</v>
      </c>
      <c r="H39" s="663" t="s">
        <v>3337</v>
      </c>
      <c r="I39" s="665">
        <v>2.1775000000000002</v>
      </c>
      <c r="J39" s="665">
        <v>1200</v>
      </c>
      <c r="K39" s="666">
        <v>2613</v>
      </c>
    </row>
    <row r="40" spans="1:11" ht="14.4" customHeight="1" x14ac:dyDescent="0.3">
      <c r="A40" s="661" t="s">
        <v>563</v>
      </c>
      <c r="B40" s="662" t="s">
        <v>564</v>
      </c>
      <c r="C40" s="663" t="s">
        <v>569</v>
      </c>
      <c r="D40" s="664" t="s">
        <v>2673</v>
      </c>
      <c r="E40" s="663" t="s">
        <v>4689</v>
      </c>
      <c r="F40" s="664" t="s">
        <v>4690</v>
      </c>
      <c r="G40" s="663" t="s">
        <v>3338</v>
      </c>
      <c r="H40" s="663" t="s">
        <v>3339</v>
      </c>
      <c r="I40" s="665">
        <v>176.66</v>
      </c>
      <c r="J40" s="665">
        <v>4</v>
      </c>
      <c r="K40" s="666">
        <v>706.64</v>
      </c>
    </row>
    <row r="41" spans="1:11" ht="14.4" customHeight="1" x14ac:dyDescent="0.3">
      <c r="A41" s="661" t="s">
        <v>563</v>
      </c>
      <c r="B41" s="662" t="s">
        <v>564</v>
      </c>
      <c r="C41" s="663" t="s">
        <v>569</v>
      </c>
      <c r="D41" s="664" t="s">
        <v>2673</v>
      </c>
      <c r="E41" s="663" t="s">
        <v>4689</v>
      </c>
      <c r="F41" s="664" t="s">
        <v>4690</v>
      </c>
      <c r="G41" s="663" t="s">
        <v>3340</v>
      </c>
      <c r="H41" s="663" t="s">
        <v>3341</v>
      </c>
      <c r="I41" s="665">
        <v>12.103333333333333</v>
      </c>
      <c r="J41" s="665">
        <v>60</v>
      </c>
      <c r="K41" s="666">
        <v>726.2</v>
      </c>
    </row>
    <row r="42" spans="1:11" ht="14.4" customHeight="1" x14ac:dyDescent="0.3">
      <c r="A42" s="661" t="s">
        <v>563</v>
      </c>
      <c r="B42" s="662" t="s">
        <v>564</v>
      </c>
      <c r="C42" s="663" t="s">
        <v>569</v>
      </c>
      <c r="D42" s="664" t="s">
        <v>2673</v>
      </c>
      <c r="E42" s="663" t="s">
        <v>4689</v>
      </c>
      <c r="F42" s="664" t="s">
        <v>4690</v>
      </c>
      <c r="G42" s="663" t="s">
        <v>3342</v>
      </c>
      <c r="H42" s="663" t="s">
        <v>3343</v>
      </c>
      <c r="I42" s="665">
        <v>2.5149999999999997</v>
      </c>
      <c r="J42" s="665">
        <v>100</v>
      </c>
      <c r="K42" s="666">
        <v>251.5</v>
      </c>
    </row>
    <row r="43" spans="1:11" ht="14.4" customHeight="1" x14ac:dyDescent="0.3">
      <c r="A43" s="661" t="s">
        <v>563</v>
      </c>
      <c r="B43" s="662" t="s">
        <v>564</v>
      </c>
      <c r="C43" s="663" t="s">
        <v>569</v>
      </c>
      <c r="D43" s="664" t="s">
        <v>2673</v>
      </c>
      <c r="E43" s="663" t="s">
        <v>4689</v>
      </c>
      <c r="F43" s="664" t="s">
        <v>4690</v>
      </c>
      <c r="G43" s="663" t="s">
        <v>3344</v>
      </c>
      <c r="H43" s="663" t="s">
        <v>3345</v>
      </c>
      <c r="I43" s="665">
        <v>13.201999999999998</v>
      </c>
      <c r="J43" s="665">
        <v>100</v>
      </c>
      <c r="K43" s="666">
        <v>1320.3</v>
      </c>
    </row>
    <row r="44" spans="1:11" ht="14.4" customHeight="1" x14ac:dyDescent="0.3">
      <c r="A44" s="661" t="s">
        <v>563</v>
      </c>
      <c r="B44" s="662" t="s">
        <v>564</v>
      </c>
      <c r="C44" s="663" t="s">
        <v>569</v>
      </c>
      <c r="D44" s="664" t="s">
        <v>2673</v>
      </c>
      <c r="E44" s="663" t="s">
        <v>4689</v>
      </c>
      <c r="F44" s="664" t="s">
        <v>4690</v>
      </c>
      <c r="G44" s="663" t="s">
        <v>3346</v>
      </c>
      <c r="H44" s="663" t="s">
        <v>3347</v>
      </c>
      <c r="I44" s="665">
        <v>13.20142857142857</v>
      </c>
      <c r="J44" s="665">
        <v>160</v>
      </c>
      <c r="K44" s="666">
        <v>2112.3000000000002</v>
      </c>
    </row>
    <row r="45" spans="1:11" ht="14.4" customHeight="1" x14ac:dyDescent="0.3">
      <c r="A45" s="661" t="s">
        <v>563</v>
      </c>
      <c r="B45" s="662" t="s">
        <v>564</v>
      </c>
      <c r="C45" s="663" t="s">
        <v>569</v>
      </c>
      <c r="D45" s="664" t="s">
        <v>2673</v>
      </c>
      <c r="E45" s="663" t="s">
        <v>4689</v>
      </c>
      <c r="F45" s="664" t="s">
        <v>4690</v>
      </c>
      <c r="G45" s="663" t="s">
        <v>3348</v>
      </c>
      <c r="H45" s="663" t="s">
        <v>3349</v>
      </c>
      <c r="I45" s="665">
        <v>1.3666666666666665</v>
      </c>
      <c r="J45" s="665">
        <v>225</v>
      </c>
      <c r="K45" s="666">
        <v>307.5</v>
      </c>
    </row>
    <row r="46" spans="1:11" ht="14.4" customHeight="1" x14ac:dyDescent="0.3">
      <c r="A46" s="661" t="s">
        <v>563</v>
      </c>
      <c r="B46" s="662" t="s">
        <v>564</v>
      </c>
      <c r="C46" s="663" t="s">
        <v>569</v>
      </c>
      <c r="D46" s="664" t="s">
        <v>2673</v>
      </c>
      <c r="E46" s="663" t="s">
        <v>4689</v>
      </c>
      <c r="F46" s="664" t="s">
        <v>4690</v>
      </c>
      <c r="G46" s="663" t="s">
        <v>3350</v>
      </c>
      <c r="H46" s="663" t="s">
        <v>3351</v>
      </c>
      <c r="I46" s="665">
        <v>0.47</v>
      </c>
      <c r="J46" s="665">
        <v>100</v>
      </c>
      <c r="K46" s="666">
        <v>47</v>
      </c>
    </row>
    <row r="47" spans="1:11" ht="14.4" customHeight="1" x14ac:dyDescent="0.3">
      <c r="A47" s="661" t="s">
        <v>563</v>
      </c>
      <c r="B47" s="662" t="s">
        <v>564</v>
      </c>
      <c r="C47" s="663" t="s">
        <v>569</v>
      </c>
      <c r="D47" s="664" t="s">
        <v>2673</v>
      </c>
      <c r="E47" s="663" t="s">
        <v>4689</v>
      </c>
      <c r="F47" s="664" t="s">
        <v>4690</v>
      </c>
      <c r="G47" s="663" t="s">
        <v>3352</v>
      </c>
      <c r="H47" s="663" t="s">
        <v>3353</v>
      </c>
      <c r="I47" s="665">
        <v>5.0199999999999996</v>
      </c>
      <c r="J47" s="665">
        <v>50</v>
      </c>
      <c r="K47" s="666">
        <v>251.08</v>
      </c>
    </row>
    <row r="48" spans="1:11" ht="14.4" customHeight="1" x14ac:dyDescent="0.3">
      <c r="A48" s="661" t="s">
        <v>563</v>
      </c>
      <c r="B48" s="662" t="s">
        <v>564</v>
      </c>
      <c r="C48" s="663" t="s">
        <v>569</v>
      </c>
      <c r="D48" s="664" t="s">
        <v>2673</v>
      </c>
      <c r="E48" s="663" t="s">
        <v>4689</v>
      </c>
      <c r="F48" s="664" t="s">
        <v>4690</v>
      </c>
      <c r="G48" s="663" t="s">
        <v>3354</v>
      </c>
      <c r="H48" s="663" t="s">
        <v>3355</v>
      </c>
      <c r="I48" s="665">
        <v>9.2000000000000011</v>
      </c>
      <c r="J48" s="665">
        <v>400</v>
      </c>
      <c r="K48" s="666">
        <v>3680</v>
      </c>
    </row>
    <row r="49" spans="1:11" ht="14.4" customHeight="1" x14ac:dyDescent="0.3">
      <c r="A49" s="661" t="s">
        <v>563</v>
      </c>
      <c r="B49" s="662" t="s">
        <v>564</v>
      </c>
      <c r="C49" s="663" t="s">
        <v>569</v>
      </c>
      <c r="D49" s="664" t="s">
        <v>2673</v>
      </c>
      <c r="E49" s="663" t="s">
        <v>4689</v>
      </c>
      <c r="F49" s="664" t="s">
        <v>4690</v>
      </c>
      <c r="G49" s="663" t="s">
        <v>3356</v>
      </c>
      <c r="H49" s="663" t="s">
        <v>3357</v>
      </c>
      <c r="I49" s="665">
        <v>172.5</v>
      </c>
      <c r="J49" s="665">
        <v>1</v>
      </c>
      <c r="K49" s="666">
        <v>172.5</v>
      </c>
    </row>
    <row r="50" spans="1:11" ht="14.4" customHeight="1" x14ac:dyDescent="0.3">
      <c r="A50" s="661" t="s">
        <v>563</v>
      </c>
      <c r="B50" s="662" t="s">
        <v>564</v>
      </c>
      <c r="C50" s="663" t="s">
        <v>569</v>
      </c>
      <c r="D50" s="664" t="s">
        <v>2673</v>
      </c>
      <c r="E50" s="663" t="s">
        <v>4689</v>
      </c>
      <c r="F50" s="664" t="s">
        <v>4690</v>
      </c>
      <c r="G50" s="663" t="s">
        <v>3358</v>
      </c>
      <c r="H50" s="663" t="s">
        <v>3359</v>
      </c>
      <c r="I50" s="665">
        <v>3.44</v>
      </c>
      <c r="J50" s="665">
        <v>40</v>
      </c>
      <c r="K50" s="666">
        <v>137.6</v>
      </c>
    </row>
    <row r="51" spans="1:11" ht="14.4" customHeight="1" x14ac:dyDescent="0.3">
      <c r="A51" s="661" t="s">
        <v>563</v>
      </c>
      <c r="B51" s="662" t="s">
        <v>564</v>
      </c>
      <c r="C51" s="663" t="s">
        <v>569</v>
      </c>
      <c r="D51" s="664" t="s">
        <v>2673</v>
      </c>
      <c r="E51" s="663" t="s">
        <v>4691</v>
      </c>
      <c r="F51" s="664" t="s">
        <v>4692</v>
      </c>
      <c r="G51" s="663" t="s">
        <v>3360</v>
      </c>
      <c r="H51" s="663" t="s">
        <v>3361</v>
      </c>
      <c r="I51" s="665">
        <v>0.3</v>
      </c>
      <c r="J51" s="665">
        <v>200</v>
      </c>
      <c r="K51" s="666">
        <v>60</v>
      </c>
    </row>
    <row r="52" spans="1:11" ht="14.4" customHeight="1" x14ac:dyDescent="0.3">
      <c r="A52" s="661" t="s">
        <v>563</v>
      </c>
      <c r="B52" s="662" t="s">
        <v>564</v>
      </c>
      <c r="C52" s="663" t="s">
        <v>569</v>
      </c>
      <c r="D52" s="664" t="s">
        <v>2673</v>
      </c>
      <c r="E52" s="663" t="s">
        <v>4691</v>
      </c>
      <c r="F52" s="664" t="s">
        <v>4692</v>
      </c>
      <c r="G52" s="663" t="s">
        <v>3362</v>
      </c>
      <c r="H52" s="663" t="s">
        <v>3363</v>
      </c>
      <c r="I52" s="665">
        <v>0.3</v>
      </c>
      <c r="J52" s="665">
        <v>800</v>
      </c>
      <c r="K52" s="666">
        <v>240</v>
      </c>
    </row>
    <row r="53" spans="1:11" ht="14.4" customHeight="1" x14ac:dyDescent="0.3">
      <c r="A53" s="661" t="s">
        <v>563</v>
      </c>
      <c r="B53" s="662" t="s">
        <v>564</v>
      </c>
      <c r="C53" s="663" t="s">
        <v>569</v>
      </c>
      <c r="D53" s="664" t="s">
        <v>2673</v>
      </c>
      <c r="E53" s="663" t="s">
        <v>4691</v>
      </c>
      <c r="F53" s="664" t="s">
        <v>4692</v>
      </c>
      <c r="G53" s="663" t="s">
        <v>3364</v>
      </c>
      <c r="H53" s="663" t="s">
        <v>3365</v>
      </c>
      <c r="I53" s="665">
        <v>0.30199999999999999</v>
      </c>
      <c r="J53" s="665">
        <v>1400</v>
      </c>
      <c r="K53" s="666">
        <v>423</v>
      </c>
    </row>
    <row r="54" spans="1:11" ht="14.4" customHeight="1" x14ac:dyDescent="0.3">
      <c r="A54" s="661" t="s">
        <v>563</v>
      </c>
      <c r="B54" s="662" t="s">
        <v>564</v>
      </c>
      <c r="C54" s="663" t="s">
        <v>569</v>
      </c>
      <c r="D54" s="664" t="s">
        <v>2673</v>
      </c>
      <c r="E54" s="663" t="s">
        <v>4691</v>
      </c>
      <c r="F54" s="664" t="s">
        <v>4692</v>
      </c>
      <c r="G54" s="663" t="s">
        <v>3366</v>
      </c>
      <c r="H54" s="663" t="s">
        <v>3367</v>
      </c>
      <c r="I54" s="665">
        <v>0.30199999999999999</v>
      </c>
      <c r="J54" s="665">
        <v>1200</v>
      </c>
      <c r="K54" s="666">
        <v>362</v>
      </c>
    </row>
    <row r="55" spans="1:11" ht="14.4" customHeight="1" x14ac:dyDescent="0.3">
      <c r="A55" s="661" t="s">
        <v>563</v>
      </c>
      <c r="B55" s="662" t="s">
        <v>564</v>
      </c>
      <c r="C55" s="663" t="s">
        <v>569</v>
      </c>
      <c r="D55" s="664" t="s">
        <v>2673</v>
      </c>
      <c r="E55" s="663" t="s">
        <v>4691</v>
      </c>
      <c r="F55" s="664" t="s">
        <v>4692</v>
      </c>
      <c r="G55" s="663" t="s">
        <v>3368</v>
      </c>
      <c r="H55" s="663" t="s">
        <v>3369</v>
      </c>
      <c r="I55" s="665">
        <v>0.48200000000000004</v>
      </c>
      <c r="J55" s="665">
        <v>1100</v>
      </c>
      <c r="K55" s="666">
        <v>531</v>
      </c>
    </row>
    <row r="56" spans="1:11" ht="14.4" customHeight="1" x14ac:dyDescent="0.3">
      <c r="A56" s="661" t="s">
        <v>563</v>
      </c>
      <c r="B56" s="662" t="s">
        <v>564</v>
      </c>
      <c r="C56" s="663" t="s">
        <v>569</v>
      </c>
      <c r="D56" s="664" t="s">
        <v>2673</v>
      </c>
      <c r="E56" s="663" t="s">
        <v>4691</v>
      </c>
      <c r="F56" s="664" t="s">
        <v>4692</v>
      </c>
      <c r="G56" s="663" t="s">
        <v>3370</v>
      </c>
      <c r="H56" s="663" t="s">
        <v>3371</v>
      </c>
      <c r="I56" s="665">
        <v>1.7949999999999999</v>
      </c>
      <c r="J56" s="665">
        <v>400</v>
      </c>
      <c r="K56" s="666">
        <v>718</v>
      </c>
    </row>
    <row r="57" spans="1:11" ht="14.4" customHeight="1" x14ac:dyDescent="0.3">
      <c r="A57" s="661" t="s">
        <v>563</v>
      </c>
      <c r="B57" s="662" t="s">
        <v>564</v>
      </c>
      <c r="C57" s="663" t="s">
        <v>569</v>
      </c>
      <c r="D57" s="664" t="s">
        <v>2673</v>
      </c>
      <c r="E57" s="663" t="s">
        <v>4693</v>
      </c>
      <c r="F57" s="664" t="s">
        <v>4694</v>
      </c>
      <c r="G57" s="663" t="s">
        <v>3372</v>
      </c>
      <c r="H57" s="663" t="s">
        <v>3373</v>
      </c>
      <c r="I57" s="665">
        <v>11.01</v>
      </c>
      <c r="J57" s="665">
        <v>20</v>
      </c>
      <c r="K57" s="666">
        <v>220.2</v>
      </c>
    </row>
    <row r="58" spans="1:11" ht="14.4" customHeight="1" x14ac:dyDescent="0.3">
      <c r="A58" s="661" t="s">
        <v>563</v>
      </c>
      <c r="B58" s="662" t="s">
        <v>564</v>
      </c>
      <c r="C58" s="663" t="s">
        <v>569</v>
      </c>
      <c r="D58" s="664" t="s">
        <v>2673</v>
      </c>
      <c r="E58" s="663" t="s">
        <v>4693</v>
      </c>
      <c r="F58" s="664" t="s">
        <v>4694</v>
      </c>
      <c r="G58" s="663" t="s">
        <v>3374</v>
      </c>
      <c r="H58" s="663" t="s">
        <v>3375</v>
      </c>
      <c r="I58" s="665">
        <v>11.01</v>
      </c>
      <c r="J58" s="665">
        <v>20</v>
      </c>
      <c r="K58" s="666">
        <v>220.2</v>
      </c>
    </row>
    <row r="59" spans="1:11" ht="14.4" customHeight="1" x14ac:dyDescent="0.3">
      <c r="A59" s="661" t="s">
        <v>563</v>
      </c>
      <c r="B59" s="662" t="s">
        <v>564</v>
      </c>
      <c r="C59" s="663" t="s">
        <v>569</v>
      </c>
      <c r="D59" s="664" t="s">
        <v>2673</v>
      </c>
      <c r="E59" s="663" t="s">
        <v>4693</v>
      </c>
      <c r="F59" s="664" t="s">
        <v>4694</v>
      </c>
      <c r="G59" s="663" t="s">
        <v>3376</v>
      </c>
      <c r="H59" s="663" t="s">
        <v>3377</v>
      </c>
      <c r="I59" s="665">
        <v>0.71</v>
      </c>
      <c r="J59" s="665">
        <v>7000</v>
      </c>
      <c r="K59" s="666">
        <v>4970</v>
      </c>
    </row>
    <row r="60" spans="1:11" ht="14.4" customHeight="1" x14ac:dyDescent="0.3">
      <c r="A60" s="661" t="s">
        <v>563</v>
      </c>
      <c r="B60" s="662" t="s">
        <v>564</v>
      </c>
      <c r="C60" s="663" t="s">
        <v>569</v>
      </c>
      <c r="D60" s="664" t="s">
        <v>2673</v>
      </c>
      <c r="E60" s="663" t="s">
        <v>4693</v>
      </c>
      <c r="F60" s="664" t="s">
        <v>4694</v>
      </c>
      <c r="G60" s="663" t="s">
        <v>3378</v>
      </c>
      <c r="H60" s="663" t="s">
        <v>3379</v>
      </c>
      <c r="I60" s="665">
        <v>0.71</v>
      </c>
      <c r="J60" s="665">
        <v>7200</v>
      </c>
      <c r="K60" s="666">
        <v>5112</v>
      </c>
    </row>
    <row r="61" spans="1:11" ht="14.4" customHeight="1" x14ac:dyDescent="0.3">
      <c r="A61" s="661" t="s">
        <v>563</v>
      </c>
      <c r="B61" s="662" t="s">
        <v>564</v>
      </c>
      <c r="C61" s="663" t="s">
        <v>569</v>
      </c>
      <c r="D61" s="664" t="s">
        <v>2673</v>
      </c>
      <c r="E61" s="663" t="s">
        <v>4693</v>
      </c>
      <c r="F61" s="664" t="s">
        <v>4694</v>
      </c>
      <c r="G61" s="663" t="s">
        <v>3380</v>
      </c>
      <c r="H61" s="663" t="s">
        <v>3381</v>
      </c>
      <c r="I61" s="665">
        <v>12.530000000000001</v>
      </c>
      <c r="J61" s="665">
        <v>60</v>
      </c>
      <c r="K61" s="666">
        <v>749.8</v>
      </c>
    </row>
    <row r="62" spans="1:11" ht="14.4" customHeight="1" x14ac:dyDescent="0.3">
      <c r="A62" s="661" t="s">
        <v>563</v>
      </c>
      <c r="B62" s="662" t="s">
        <v>564</v>
      </c>
      <c r="C62" s="663" t="s">
        <v>569</v>
      </c>
      <c r="D62" s="664" t="s">
        <v>2673</v>
      </c>
      <c r="E62" s="663" t="s">
        <v>4693</v>
      </c>
      <c r="F62" s="664" t="s">
        <v>4694</v>
      </c>
      <c r="G62" s="663" t="s">
        <v>3382</v>
      </c>
      <c r="H62" s="663" t="s">
        <v>3383</v>
      </c>
      <c r="I62" s="665">
        <v>12.17</v>
      </c>
      <c r="J62" s="665">
        <v>40</v>
      </c>
      <c r="K62" s="666">
        <v>486.8</v>
      </c>
    </row>
    <row r="63" spans="1:11" ht="14.4" customHeight="1" x14ac:dyDescent="0.3">
      <c r="A63" s="661" t="s">
        <v>563</v>
      </c>
      <c r="B63" s="662" t="s">
        <v>564</v>
      </c>
      <c r="C63" s="663" t="s">
        <v>569</v>
      </c>
      <c r="D63" s="664" t="s">
        <v>2673</v>
      </c>
      <c r="E63" s="663" t="s">
        <v>4695</v>
      </c>
      <c r="F63" s="664" t="s">
        <v>4696</v>
      </c>
      <c r="G63" s="663" t="s">
        <v>3384</v>
      </c>
      <c r="H63" s="663" t="s">
        <v>3385</v>
      </c>
      <c r="I63" s="665">
        <v>15.61</v>
      </c>
      <c r="J63" s="665">
        <v>30</v>
      </c>
      <c r="K63" s="666">
        <v>468.3</v>
      </c>
    </row>
    <row r="64" spans="1:11" ht="14.4" customHeight="1" x14ac:dyDescent="0.3">
      <c r="A64" s="661" t="s">
        <v>563</v>
      </c>
      <c r="B64" s="662" t="s">
        <v>564</v>
      </c>
      <c r="C64" s="663" t="s">
        <v>569</v>
      </c>
      <c r="D64" s="664" t="s">
        <v>2673</v>
      </c>
      <c r="E64" s="663" t="s">
        <v>4695</v>
      </c>
      <c r="F64" s="664" t="s">
        <v>4696</v>
      </c>
      <c r="G64" s="663" t="s">
        <v>3386</v>
      </c>
      <c r="H64" s="663" t="s">
        <v>3387</v>
      </c>
      <c r="I64" s="665">
        <v>34.57</v>
      </c>
      <c r="J64" s="665">
        <v>55</v>
      </c>
      <c r="K64" s="666">
        <v>1901.31</v>
      </c>
    </row>
    <row r="65" spans="1:11" ht="14.4" customHeight="1" x14ac:dyDescent="0.3">
      <c r="A65" s="661" t="s">
        <v>563</v>
      </c>
      <c r="B65" s="662" t="s">
        <v>564</v>
      </c>
      <c r="C65" s="663" t="s">
        <v>574</v>
      </c>
      <c r="D65" s="664" t="s">
        <v>2674</v>
      </c>
      <c r="E65" s="663" t="s">
        <v>4687</v>
      </c>
      <c r="F65" s="664" t="s">
        <v>4688</v>
      </c>
      <c r="G65" s="663" t="s">
        <v>3269</v>
      </c>
      <c r="H65" s="663" t="s">
        <v>3270</v>
      </c>
      <c r="I65" s="665">
        <v>166.74</v>
      </c>
      <c r="J65" s="665">
        <v>6</v>
      </c>
      <c r="K65" s="666">
        <v>1000.44</v>
      </c>
    </row>
    <row r="66" spans="1:11" ht="14.4" customHeight="1" x14ac:dyDescent="0.3">
      <c r="A66" s="661" t="s">
        <v>563</v>
      </c>
      <c r="B66" s="662" t="s">
        <v>564</v>
      </c>
      <c r="C66" s="663" t="s">
        <v>574</v>
      </c>
      <c r="D66" s="664" t="s">
        <v>2674</v>
      </c>
      <c r="E66" s="663" t="s">
        <v>4687</v>
      </c>
      <c r="F66" s="664" t="s">
        <v>4688</v>
      </c>
      <c r="G66" s="663" t="s">
        <v>3273</v>
      </c>
      <c r="H66" s="663" t="s">
        <v>3274</v>
      </c>
      <c r="I66" s="665">
        <v>14.139999999999999</v>
      </c>
      <c r="J66" s="665">
        <v>280</v>
      </c>
      <c r="K66" s="666">
        <v>3953.7000000000003</v>
      </c>
    </row>
    <row r="67" spans="1:11" ht="14.4" customHeight="1" x14ac:dyDescent="0.3">
      <c r="A67" s="661" t="s">
        <v>563</v>
      </c>
      <c r="B67" s="662" t="s">
        <v>564</v>
      </c>
      <c r="C67" s="663" t="s">
        <v>574</v>
      </c>
      <c r="D67" s="664" t="s">
        <v>2674</v>
      </c>
      <c r="E67" s="663" t="s">
        <v>4687</v>
      </c>
      <c r="F67" s="664" t="s">
        <v>4688</v>
      </c>
      <c r="G67" s="663" t="s">
        <v>3388</v>
      </c>
      <c r="H67" s="663" t="s">
        <v>3389</v>
      </c>
      <c r="I67" s="665">
        <v>2.9550000000000001</v>
      </c>
      <c r="J67" s="665">
        <v>20</v>
      </c>
      <c r="K67" s="666">
        <v>59.1</v>
      </c>
    </row>
    <row r="68" spans="1:11" ht="14.4" customHeight="1" x14ac:dyDescent="0.3">
      <c r="A68" s="661" t="s">
        <v>563</v>
      </c>
      <c r="B68" s="662" t="s">
        <v>564</v>
      </c>
      <c r="C68" s="663" t="s">
        <v>574</v>
      </c>
      <c r="D68" s="664" t="s">
        <v>2674</v>
      </c>
      <c r="E68" s="663" t="s">
        <v>4687</v>
      </c>
      <c r="F68" s="664" t="s">
        <v>4688</v>
      </c>
      <c r="G68" s="663" t="s">
        <v>3277</v>
      </c>
      <c r="H68" s="663" t="s">
        <v>3278</v>
      </c>
      <c r="I68" s="665">
        <v>28.45</v>
      </c>
      <c r="J68" s="665">
        <v>33</v>
      </c>
      <c r="K68" s="666">
        <v>939.61</v>
      </c>
    </row>
    <row r="69" spans="1:11" ht="14.4" customHeight="1" x14ac:dyDescent="0.3">
      <c r="A69" s="661" t="s">
        <v>563</v>
      </c>
      <c r="B69" s="662" t="s">
        <v>564</v>
      </c>
      <c r="C69" s="663" t="s">
        <v>574</v>
      </c>
      <c r="D69" s="664" t="s">
        <v>2674</v>
      </c>
      <c r="E69" s="663" t="s">
        <v>4687</v>
      </c>
      <c r="F69" s="664" t="s">
        <v>4688</v>
      </c>
      <c r="G69" s="663" t="s">
        <v>3390</v>
      </c>
      <c r="H69" s="663" t="s">
        <v>3391</v>
      </c>
      <c r="I69" s="665">
        <v>27.21</v>
      </c>
      <c r="J69" s="665">
        <v>1</v>
      </c>
      <c r="K69" s="666">
        <v>27.21</v>
      </c>
    </row>
    <row r="70" spans="1:11" ht="14.4" customHeight="1" x14ac:dyDescent="0.3">
      <c r="A70" s="661" t="s">
        <v>563</v>
      </c>
      <c r="B70" s="662" t="s">
        <v>564</v>
      </c>
      <c r="C70" s="663" t="s">
        <v>574</v>
      </c>
      <c r="D70" s="664" t="s">
        <v>2674</v>
      </c>
      <c r="E70" s="663" t="s">
        <v>4687</v>
      </c>
      <c r="F70" s="664" t="s">
        <v>4688</v>
      </c>
      <c r="G70" s="663" t="s">
        <v>3392</v>
      </c>
      <c r="H70" s="663" t="s">
        <v>3393</v>
      </c>
      <c r="I70" s="665">
        <v>6.1033333333333344</v>
      </c>
      <c r="J70" s="665">
        <v>290</v>
      </c>
      <c r="K70" s="666">
        <v>1769.7</v>
      </c>
    </row>
    <row r="71" spans="1:11" ht="14.4" customHeight="1" x14ac:dyDescent="0.3">
      <c r="A71" s="661" t="s">
        <v>563</v>
      </c>
      <c r="B71" s="662" t="s">
        <v>564</v>
      </c>
      <c r="C71" s="663" t="s">
        <v>574</v>
      </c>
      <c r="D71" s="664" t="s">
        <v>2674</v>
      </c>
      <c r="E71" s="663" t="s">
        <v>4687</v>
      </c>
      <c r="F71" s="664" t="s">
        <v>4688</v>
      </c>
      <c r="G71" s="663" t="s">
        <v>3392</v>
      </c>
      <c r="H71" s="663" t="s">
        <v>3394</v>
      </c>
      <c r="I71" s="665">
        <v>6.25</v>
      </c>
      <c r="J71" s="665">
        <v>100</v>
      </c>
      <c r="K71" s="666">
        <v>625</v>
      </c>
    </row>
    <row r="72" spans="1:11" ht="14.4" customHeight="1" x14ac:dyDescent="0.3">
      <c r="A72" s="661" t="s">
        <v>563</v>
      </c>
      <c r="B72" s="662" t="s">
        <v>564</v>
      </c>
      <c r="C72" s="663" t="s">
        <v>574</v>
      </c>
      <c r="D72" s="664" t="s">
        <v>2674</v>
      </c>
      <c r="E72" s="663" t="s">
        <v>4687</v>
      </c>
      <c r="F72" s="664" t="s">
        <v>4688</v>
      </c>
      <c r="G72" s="663" t="s">
        <v>3395</v>
      </c>
      <c r="H72" s="663" t="s">
        <v>3396</v>
      </c>
      <c r="I72" s="665">
        <v>30.18</v>
      </c>
      <c r="J72" s="665">
        <v>31</v>
      </c>
      <c r="K72" s="666">
        <v>935.57999999999993</v>
      </c>
    </row>
    <row r="73" spans="1:11" ht="14.4" customHeight="1" x14ac:dyDescent="0.3">
      <c r="A73" s="661" t="s">
        <v>563</v>
      </c>
      <c r="B73" s="662" t="s">
        <v>564</v>
      </c>
      <c r="C73" s="663" t="s">
        <v>574</v>
      </c>
      <c r="D73" s="664" t="s">
        <v>2674</v>
      </c>
      <c r="E73" s="663" t="s">
        <v>4687</v>
      </c>
      <c r="F73" s="664" t="s">
        <v>4688</v>
      </c>
      <c r="G73" s="663" t="s">
        <v>3279</v>
      </c>
      <c r="H73" s="663" t="s">
        <v>3280</v>
      </c>
      <c r="I73" s="665">
        <v>1.38</v>
      </c>
      <c r="J73" s="665">
        <v>300</v>
      </c>
      <c r="K73" s="666">
        <v>414</v>
      </c>
    </row>
    <row r="74" spans="1:11" ht="14.4" customHeight="1" x14ac:dyDescent="0.3">
      <c r="A74" s="661" t="s">
        <v>563</v>
      </c>
      <c r="B74" s="662" t="s">
        <v>564</v>
      </c>
      <c r="C74" s="663" t="s">
        <v>574</v>
      </c>
      <c r="D74" s="664" t="s">
        <v>2674</v>
      </c>
      <c r="E74" s="663" t="s">
        <v>4687</v>
      </c>
      <c r="F74" s="664" t="s">
        <v>4688</v>
      </c>
      <c r="G74" s="663" t="s">
        <v>3397</v>
      </c>
      <c r="H74" s="663" t="s">
        <v>3398</v>
      </c>
      <c r="I74" s="665">
        <v>109.31</v>
      </c>
      <c r="J74" s="665">
        <v>6</v>
      </c>
      <c r="K74" s="666">
        <v>655.84</v>
      </c>
    </row>
    <row r="75" spans="1:11" ht="14.4" customHeight="1" x14ac:dyDescent="0.3">
      <c r="A75" s="661" t="s">
        <v>563</v>
      </c>
      <c r="B75" s="662" t="s">
        <v>564</v>
      </c>
      <c r="C75" s="663" t="s">
        <v>574</v>
      </c>
      <c r="D75" s="664" t="s">
        <v>2674</v>
      </c>
      <c r="E75" s="663" t="s">
        <v>4687</v>
      </c>
      <c r="F75" s="664" t="s">
        <v>4688</v>
      </c>
      <c r="G75" s="663" t="s">
        <v>3399</v>
      </c>
      <c r="H75" s="663" t="s">
        <v>3400</v>
      </c>
      <c r="I75" s="665">
        <v>39.1</v>
      </c>
      <c r="J75" s="665">
        <v>40</v>
      </c>
      <c r="K75" s="666">
        <v>1564.14</v>
      </c>
    </row>
    <row r="76" spans="1:11" ht="14.4" customHeight="1" x14ac:dyDescent="0.3">
      <c r="A76" s="661" t="s">
        <v>563</v>
      </c>
      <c r="B76" s="662" t="s">
        <v>564</v>
      </c>
      <c r="C76" s="663" t="s">
        <v>574</v>
      </c>
      <c r="D76" s="664" t="s">
        <v>2674</v>
      </c>
      <c r="E76" s="663" t="s">
        <v>4687</v>
      </c>
      <c r="F76" s="664" t="s">
        <v>4688</v>
      </c>
      <c r="G76" s="663" t="s">
        <v>3281</v>
      </c>
      <c r="H76" s="663" t="s">
        <v>3282</v>
      </c>
      <c r="I76" s="665">
        <v>0.63500000000000001</v>
      </c>
      <c r="J76" s="665">
        <v>2000</v>
      </c>
      <c r="K76" s="666">
        <v>1270</v>
      </c>
    </row>
    <row r="77" spans="1:11" ht="14.4" customHeight="1" x14ac:dyDescent="0.3">
      <c r="A77" s="661" t="s">
        <v>563</v>
      </c>
      <c r="B77" s="662" t="s">
        <v>564</v>
      </c>
      <c r="C77" s="663" t="s">
        <v>574</v>
      </c>
      <c r="D77" s="664" t="s">
        <v>2674</v>
      </c>
      <c r="E77" s="663" t="s">
        <v>4687</v>
      </c>
      <c r="F77" s="664" t="s">
        <v>4688</v>
      </c>
      <c r="G77" s="663" t="s">
        <v>3401</v>
      </c>
      <c r="H77" s="663" t="s">
        <v>3402</v>
      </c>
      <c r="I77" s="665">
        <v>0.44</v>
      </c>
      <c r="J77" s="665">
        <v>2000</v>
      </c>
      <c r="K77" s="666">
        <v>880</v>
      </c>
    </row>
    <row r="78" spans="1:11" ht="14.4" customHeight="1" x14ac:dyDescent="0.3">
      <c r="A78" s="661" t="s">
        <v>563</v>
      </c>
      <c r="B78" s="662" t="s">
        <v>564</v>
      </c>
      <c r="C78" s="663" t="s">
        <v>574</v>
      </c>
      <c r="D78" s="664" t="s">
        <v>2674</v>
      </c>
      <c r="E78" s="663" t="s">
        <v>4687</v>
      </c>
      <c r="F78" s="664" t="s">
        <v>4688</v>
      </c>
      <c r="G78" s="663" t="s">
        <v>3283</v>
      </c>
      <c r="H78" s="663" t="s">
        <v>3284</v>
      </c>
      <c r="I78" s="665">
        <v>8.5785714285714274</v>
      </c>
      <c r="J78" s="665">
        <v>84</v>
      </c>
      <c r="K78" s="666">
        <v>720.6</v>
      </c>
    </row>
    <row r="79" spans="1:11" ht="14.4" customHeight="1" x14ac:dyDescent="0.3">
      <c r="A79" s="661" t="s">
        <v>563</v>
      </c>
      <c r="B79" s="662" t="s">
        <v>564</v>
      </c>
      <c r="C79" s="663" t="s">
        <v>574</v>
      </c>
      <c r="D79" s="664" t="s">
        <v>2674</v>
      </c>
      <c r="E79" s="663" t="s">
        <v>4687</v>
      </c>
      <c r="F79" s="664" t="s">
        <v>4688</v>
      </c>
      <c r="G79" s="663" t="s">
        <v>3285</v>
      </c>
      <c r="H79" s="663" t="s">
        <v>3286</v>
      </c>
      <c r="I79" s="665">
        <v>29.099999999999994</v>
      </c>
      <c r="J79" s="665">
        <v>16</v>
      </c>
      <c r="K79" s="666">
        <v>465.14</v>
      </c>
    </row>
    <row r="80" spans="1:11" ht="14.4" customHeight="1" x14ac:dyDescent="0.3">
      <c r="A80" s="661" t="s">
        <v>563</v>
      </c>
      <c r="B80" s="662" t="s">
        <v>564</v>
      </c>
      <c r="C80" s="663" t="s">
        <v>574</v>
      </c>
      <c r="D80" s="664" t="s">
        <v>2674</v>
      </c>
      <c r="E80" s="663" t="s">
        <v>4687</v>
      </c>
      <c r="F80" s="664" t="s">
        <v>4688</v>
      </c>
      <c r="G80" s="663" t="s">
        <v>3287</v>
      </c>
      <c r="H80" s="663" t="s">
        <v>3288</v>
      </c>
      <c r="I80" s="665">
        <v>1.29</v>
      </c>
      <c r="J80" s="665">
        <v>2700</v>
      </c>
      <c r="K80" s="666">
        <v>3483</v>
      </c>
    </row>
    <row r="81" spans="1:11" ht="14.4" customHeight="1" x14ac:dyDescent="0.3">
      <c r="A81" s="661" t="s">
        <v>563</v>
      </c>
      <c r="B81" s="662" t="s">
        <v>564</v>
      </c>
      <c r="C81" s="663" t="s">
        <v>574</v>
      </c>
      <c r="D81" s="664" t="s">
        <v>2674</v>
      </c>
      <c r="E81" s="663" t="s">
        <v>4687</v>
      </c>
      <c r="F81" s="664" t="s">
        <v>4688</v>
      </c>
      <c r="G81" s="663" t="s">
        <v>3287</v>
      </c>
      <c r="H81" s="663" t="s">
        <v>3289</v>
      </c>
      <c r="I81" s="665">
        <v>1.29</v>
      </c>
      <c r="J81" s="665">
        <v>500</v>
      </c>
      <c r="K81" s="666">
        <v>645</v>
      </c>
    </row>
    <row r="82" spans="1:11" ht="14.4" customHeight="1" x14ac:dyDescent="0.3">
      <c r="A82" s="661" t="s">
        <v>563</v>
      </c>
      <c r="B82" s="662" t="s">
        <v>564</v>
      </c>
      <c r="C82" s="663" t="s">
        <v>574</v>
      </c>
      <c r="D82" s="664" t="s">
        <v>2674</v>
      </c>
      <c r="E82" s="663" t="s">
        <v>4687</v>
      </c>
      <c r="F82" s="664" t="s">
        <v>4688</v>
      </c>
      <c r="G82" s="663" t="s">
        <v>3403</v>
      </c>
      <c r="H82" s="663" t="s">
        <v>3404</v>
      </c>
      <c r="I82" s="665">
        <v>0.97</v>
      </c>
      <c r="J82" s="665">
        <v>1000</v>
      </c>
      <c r="K82" s="666">
        <v>970</v>
      </c>
    </row>
    <row r="83" spans="1:11" ht="14.4" customHeight="1" x14ac:dyDescent="0.3">
      <c r="A83" s="661" t="s">
        <v>563</v>
      </c>
      <c r="B83" s="662" t="s">
        <v>564</v>
      </c>
      <c r="C83" s="663" t="s">
        <v>574</v>
      </c>
      <c r="D83" s="664" t="s">
        <v>2674</v>
      </c>
      <c r="E83" s="663" t="s">
        <v>4687</v>
      </c>
      <c r="F83" s="664" t="s">
        <v>4688</v>
      </c>
      <c r="G83" s="663" t="s">
        <v>3403</v>
      </c>
      <c r="H83" s="663" t="s">
        <v>3405</v>
      </c>
      <c r="I83" s="665">
        <v>0.97</v>
      </c>
      <c r="J83" s="665">
        <v>500</v>
      </c>
      <c r="K83" s="666">
        <v>485</v>
      </c>
    </row>
    <row r="84" spans="1:11" ht="14.4" customHeight="1" x14ac:dyDescent="0.3">
      <c r="A84" s="661" t="s">
        <v>563</v>
      </c>
      <c r="B84" s="662" t="s">
        <v>564</v>
      </c>
      <c r="C84" s="663" t="s">
        <v>574</v>
      </c>
      <c r="D84" s="664" t="s">
        <v>2674</v>
      </c>
      <c r="E84" s="663" t="s">
        <v>4687</v>
      </c>
      <c r="F84" s="664" t="s">
        <v>4688</v>
      </c>
      <c r="G84" s="663" t="s">
        <v>3406</v>
      </c>
      <c r="H84" s="663" t="s">
        <v>3407</v>
      </c>
      <c r="I84" s="665">
        <v>123.19</v>
      </c>
      <c r="J84" s="665">
        <v>10</v>
      </c>
      <c r="K84" s="666">
        <v>1231.8800000000001</v>
      </c>
    </row>
    <row r="85" spans="1:11" ht="14.4" customHeight="1" x14ac:dyDescent="0.3">
      <c r="A85" s="661" t="s">
        <v>563</v>
      </c>
      <c r="B85" s="662" t="s">
        <v>564</v>
      </c>
      <c r="C85" s="663" t="s">
        <v>574</v>
      </c>
      <c r="D85" s="664" t="s">
        <v>2674</v>
      </c>
      <c r="E85" s="663" t="s">
        <v>4687</v>
      </c>
      <c r="F85" s="664" t="s">
        <v>4688</v>
      </c>
      <c r="G85" s="663" t="s">
        <v>3290</v>
      </c>
      <c r="H85" s="663" t="s">
        <v>3291</v>
      </c>
      <c r="I85" s="665">
        <v>7.5099999999999989</v>
      </c>
      <c r="J85" s="665">
        <v>124</v>
      </c>
      <c r="K85" s="666">
        <v>931.24</v>
      </c>
    </row>
    <row r="86" spans="1:11" ht="14.4" customHeight="1" x14ac:dyDescent="0.3">
      <c r="A86" s="661" t="s">
        <v>563</v>
      </c>
      <c r="B86" s="662" t="s">
        <v>564</v>
      </c>
      <c r="C86" s="663" t="s">
        <v>574</v>
      </c>
      <c r="D86" s="664" t="s">
        <v>2674</v>
      </c>
      <c r="E86" s="663" t="s">
        <v>4687</v>
      </c>
      <c r="F86" s="664" t="s">
        <v>4688</v>
      </c>
      <c r="G86" s="663" t="s">
        <v>3408</v>
      </c>
      <c r="H86" s="663" t="s">
        <v>3409</v>
      </c>
      <c r="I86" s="665">
        <v>0.85333333333333339</v>
      </c>
      <c r="J86" s="665">
        <v>300</v>
      </c>
      <c r="K86" s="666">
        <v>256</v>
      </c>
    </row>
    <row r="87" spans="1:11" ht="14.4" customHeight="1" x14ac:dyDescent="0.3">
      <c r="A87" s="661" t="s">
        <v>563</v>
      </c>
      <c r="B87" s="662" t="s">
        <v>564</v>
      </c>
      <c r="C87" s="663" t="s">
        <v>574</v>
      </c>
      <c r="D87" s="664" t="s">
        <v>2674</v>
      </c>
      <c r="E87" s="663" t="s">
        <v>4687</v>
      </c>
      <c r="F87" s="664" t="s">
        <v>4688</v>
      </c>
      <c r="G87" s="663" t="s">
        <v>3292</v>
      </c>
      <c r="H87" s="663" t="s">
        <v>3293</v>
      </c>
      <c r="I87" s="665">
        <v>1.5171428571428571</v>
      </c>
      <c r="J87" s="665">
        <v>400</v>
      </c>
      <c r="K87" s="666">
        <v>607</v>
      </c>
    </row>
    <row r="88" spans="1:11" ht="14.4" customHeight="1" x14ac:dyDescent="0.3">
      <c r="A88" s="661" t="s">
        <v>563</v>
      </c>
      <c r="B88" s="662" t="s">
        <v>564</v>
      </c>
      <c r="C88" s="663" t="s">
        <v>574</v>
      </c>
      <c r="D88" s="664" t="s">
        <v>2674</v>
      </c>
      <c r="E88" s="663" t="s">
        <v>4687</v>
      </c>
      <c r="F88" s="664" t="s">
        <v>4688</v>
      </c>
      <c r="G88" s="663" t="s">
        <v>3294</v>
      </c>
      <c r="H88" s="663" t="s">
        <v>3295</v>
      </c>
      <c r="I88" s="665">
        <v>2.0649999999999999</v>
      </c>
      <c r="J88" s="665">
        <v>500</v>
      </c>
      <c r="K88" s="666">
        <v>1033</v>
      </c>
    </row>
    <row r="89" spans="1:11" ht="14.4" customHeight="1" x14ac:dyDescent="0.3">
      <c r="A89" s="661" t="s">
        <v>563</v>
      </c>
      <c r="B89" s="662" t="s">
        <v>564</v>
      </c>
      <c r="C89" s="663" t="s">
        <v>574</v>
      </c>
      <c r="D89" s="664" t="s">
        <v>2674</v>
      </c>
      <c r="E89" s="663" t="s">
        <v>4687</v>
      </c>
      <c r="F89" s="664" t="s">
        <v>4688</v>
      </c>
      <c r="G89" s="663" t="s">
        <v>3296</v>
      </c>
      <c r="H89" s="663" t="s">
        <v>3297</v>
      </c>
      <c r="I89" s="665">
        <v>3.37</v>
      </c>
      <c r="J89" s="665">
        <v>50</v>
      </c>
      <c r="K89" s="666">
        <v>168.5</v>
      </c>
    </row>
    <row r="90" spans="1:11" ht="14.4" customHeight="1" x14ac:dyDescent="0.3">
      <c r="A90" s="661" t="s">
        <v>563</v>
      </c>
      <c r="B90" s="662" t="s">
        <v>564</v>
      </c>
      <c r="C90" s="663" t="s">
        <v>574</v>
      </c>
      <c r="D90" s="664" t="s">
        <v>2674</v>
      </c>
      <c r="E90" s="663" t="s">
        <v>4687</v>
      </c>
      <c r="F90" s="664" t="s">
        <v>4688</v>
      </c>
      <c r="G90" s="663" t="s">
        <v>3410</v>
      </c>
      <c r="H90" s="663" t="s">
        <v>3411</v>
      </c>
      <c r="I90" s="665">
        <v>2.92</v>
      </c>
      <c r="J90" s="665">
        <v>50</v>
      </c>
      <c r="K90" s="666">
        <v>146.11000000000001</v>
      </c>
    </row>
    <row r="91" spans="1:11" ht="14.4" customHeight="1" x14ac:dyDescent="0.3">
      <c r="A91" s="661" t="s">
        <v>563</v>
      </c>
      <c r="B91" s="662" t="s">
        <v>564</v>
      </c>
      <c r="C91" s="663" t="s">
        <v>574</v>
      </c>
      <c r="D91" s="664" t="s">
        <v>2674</v>
      </c>
      <c r="E91" s="663" t="s">
        <v>4687</v>
      </c>
      <c r="F91" s="664" t="s">
        <v>4688</v>
      </c>
      <c r="G91" s="663" t="s">
        <v>3298</v>
      </c>
      <c r="H91" s="663" t="s">
        <v>3299</v>
      </c>
      <c r="I91" s="665">
        <v>0.91</v>
      </c>
      <c r="J91" s="665">
        <v>250</v>
      </c>
      <c r="K91" s="666">
        <v>227.7</v>
      </c>
    </row>
    <row r="92" spans="1:11" ht="14.4" customHeight="1" x14ac:dyDescent="0.3">
      <c r="A92" s="661" t="s">
        <v>563</v>
      </c>
      <c r="B92" s="662" t="s">
        <v>564</v>
      </c>
      <c r="C92" s="663" t="s">
        <v>574</v>
      </c>
      <c r="D92" s="664" t="s">
        <v>2674</v>
      </c>
      <c r="E92" s="663" t="s">
        <v>4687</v>
      </c>
      <c r="F92" s="664" t="s">
        <v>4688</v>
      </c>
      <c r="G92" s="663" t="s">
        <v>3412</v>
      </c>
      <c r="H92" s="663" t="s">
        <v>3413</v>
      </c>
      <c r="I92" s="665">
        <v>13.035</v>
      </c>
      <c r="J92" s="665">
        <v>20</v>
      </c>
      <c r="K92" s="666">
        <v>260.72000000000003</v>
      </c>
    </row>
    <row r="93" spans="1:11" ht="14.4" customHeight="1" x14ac:dyDescent="0.3">
      <c r="A93" s="661" t="s">
        <v>563</v>
      </c>
      <c r="B93" s="662" t="s">
        <v>564</v>
      </c>
      <c r="C93" s="663" t="s">
        <v>574</v>
      </c>
      <c r="D93" s="664" t="s">
        <v>2674</v>
      </c>
      <c r="E93" s="663" t="s">
        <v>4687</v>
      </c>
      <c r="F93" s="664" t="s">
        <v>4688</v>
      </c>
      <c r="G93" s="663" t="s">
        <v>3414</v>
      </c>
      <c r="H93" s="663" t="s">
        <v>3415</v>
      </c>
      <c r="I93" s="665">
        <v>12.65</v>
      </c>
      <c r="J93" s="665">
        <v>15</v>
      </c>
      <c r="K93" s="666">
        <v>189.75</v>
      </c>
    </row>
    <row r="94" spans="1:11" ht="14.4" customHeight="1" x14ac:dyDescent="0.3">
      <c r="A94" s="661" t="s">
        <v>563</v>
      </c>
      <c r="B94" s="662" t="s">
        <v>564</v>
      </c>
      <c r="C94" s="663" t="s">
        <v>574</v>
      </c>
      <c r="D94" s="664" t="s">
        <v>2674</v>
      </c>
      <c r="E94" s="663" t="s">
        <v>4687</v>
      </c>
      <c r="F94" s="664" t="s">
        <v>4688</v>
      </c>
      <c r="G94" s="663" t="s">
        <v>3416</v>
      </c>
      <c r="H94" s="663" t="s">
        <v>3417</v>
      </c>
      <c r="I94" s="665">
        <v>15.64</v>
      </c>
      <c r="J94" s="665">
        <v>10</v>
      </c>
      <c r="K94" s="666">
        <v>156.4</v>
      </c>
    </row>
    <row r="95" spans="1:11" ht="14.4" customHeight="1" x14ac:dyDescent="0.3">
      <c r="A95" s="661" t="s">
        <v>563</v>
      </c>
      <c r="B95" s="662" t="s">
        <v>564</v>
      </c>
      <c r="C95" s="663" t="s">
        <v>574</v>
      </c>
      <c r="D95" s="664" t="s">
        <v>2674</v>
      </c>
      <c r="E95" s="663" t="s">
        <v>4689</v>
      </c>
      <c r="F95" s="664" t="s">
        <v>4690</v>
      </c>
      <c r="G95" s="663" t="s">
        <v>3418</v>
      </c>
      <c r="H95" s="663" t="s">
        <v>3419</v>
      </c>
      <c r="I95" s="665">
        <v>18.39</v>
      </c>
      <c r="J95" s="665">
        <v>12</v>
      </c>
      <c r="K95" s="666">
        <v>220.68</v>
      </c>
    </row>
    <row r="96" spans="1:11" ht="14.4" customHeight="1" x14ac:dyDescent="0.3">
      <c r="A96" s="661" t="s">
        <v>563</v>
      </c>
      <c r="B96" s="662" t="s">
        <v>564</v>
      </c>
      <c r="C96" s="663" t="s">
        <v>574</v>
      </c>
      <c r="D96" s="664" t="s">
        <v>2674</v>
      </c>
      <c r="E96" s="663" t="s">
        <v>4689</v>
      </c>
      <c r="F96" s="664" t="s">
        <v>4690</v>
      </c>
      <c r="G96" s="663" t="s">
        <v>3420</v>
      </c>
      <c r="H96" s="663" t="s">
        <v>3421</v>
      </c>
      <c r="I96" s="665">
        <v>3.03</v>
      </c>
      <c r="J96" s="665">
        <v>10</v>
      </c>
      <c r="K96" s="666">
        <v>30.3</v>
      </c>
    </row>
    <row r="97" spans="1:11" ht="14.4" customHeight="1" x14ac:dyDescent="0.3">
      <c r="A97" s="661" t="s">
        <v>563</v>
      </c>
      <c r="B97" s="662" t="s">
        <v>564</v>
      </c>
      <c r="C97" s="663" t="s">
        <v>574</v>
      </c>
      <c r="D97" s="664" t="s">
        <v>2674</v>
      </c>
      <c r="E97" s="663" t="s">
        <v>4689</v>
      </c>
      <c r="F97" s="664" t="s">
        <v>4690</v>
      </c>
      <c r="G97" s="663" t="s">
        <v>3420</v>
      </c>
      <c r="H97" s="663" t="s">
        <v>3422</v>
      </c>
      <c r="I97" s="665">
        <v>2.75</v>
      </c>
      <c r="J97" s="665">
        <v>10</v>
      </c>
      <c r="K97" s="666">
        <v>27.5</v>
      </c>
    </row>
    <row r="98" spans="1:11" ht="14.4" customHeight="1" x14ac:dyDescent="0.3">
      <c r="A98" s="661" t="s">
        <v>563</v>
      </c>
      <c r="B98" s="662" t="s">
        <v>564</v>
      </c>
      <c r="C98" s="663" t="s">
        <v>574</v>
      </c>
      <c r="D98" s="664" t="s">
        <v>2674</v>
      </c>
      <c r="E98" s="663" t="s">
        <v>4689</v>
      </c>
      <c r="F98" s="664" t="s">
        <v>4690</v>
      </c>
      <c r="G98" s="663" t="s">
        <v>3423</v>
      </c>
      <c r="H98" s="663" t="s">
        <v>3424</v>
      </c>
      <c r="I98" s="665">
        <v>5.0199999999999996</v>
      </c>
      <c r="J98" s="665">
        <v>50</v>
      </c>
      <c r="K98" s="666">
        <v>251.08</v>
      </c>
    </row>
    <row r="99" spans="1:11" ht="14.4" customHeight="1" x14ac:dyDescent="0.3">
      <c r="A99" s="661" t="s">
        <v>563</v>
      </c>
      <c r="B99" s="662" t="s">
        <v>564</v>
      </c>
      <c r="C99" s="663" t="s">
        <v>574</v>
      </c>
      <c r="D99" s="664" t="s">
        <v>2674</v>
      </c>
      <c r="E99" s="663" t="s">
        <v>4689</v>
      </c>
      <c r="F99" s="664" t="s">
        <v>4690</v>
      </c>
      <c r="G99" s="663" t="s">
        <v>3425</v>
      </c>
      <c r="H99" s="663" t="s">
        <v>3426</v>
      </c>
      <c r="I99" s="665">
        <v>11.143333333333333</v>
      </c>
      <c r="J99" s="665">
        <v>250</v>
      </c>
      <c r="K99" s="666">
        <v>2786</v>
      </c>
    </row>
    <row r="100" spans="1:11" ht="14.4" customHeight="1" x14ac:dyDescent="0.3">
      <c r="A100" s="661" t="s">
        <v>563</v>
      </c>
      <c r="B100" s="662" t="s">
        <v>564</v>
      </c>
      <c r="C100" s="663" t="s">
        <v>574</v>
      </c>
      <c r="D100" s="664" t="s">
        <v>2674</v>
      </c>
      <c r="E100" s="663" t="s">
        <v>4689</v>
      </c>
      <c r="F100" s="664" t="s">
        <v>4690</v>
      </c>
      <c r="G100" s="663" t="s">
        <v>3310</v>
      </c>
      <c r="H100" s="663" t="s">
        <v>3311</v>
      </c>
      <c r="I100" s="665">
        <v>1.0900000000000001</v>
      </c>
      <c r="J100" s="665">
        <v>1200</v>
      </c>
      <c r="K100" s="666">
        <v>1308</v>
      </c>
    </row>
    <row r="101" spans="1:11" ht="14.4" customHeight="1" x14ac:dyDescent="0.3">
      <c r="A101" s="661" t="s">
        <v>563</v>
      </c>
      <c r="B101" s="662" t="s">
        <v>564</v>
      </c>
      <c r="C101" s="663" t="s">
        <v>574</v>
      </c>
      <c r="D101" s="664" t="s">
        <v>2674</v>
      </c>
      <c r="E101" s="663" t="s">
        <v>4689</v>
      </c>
      <c r="F101" s="664" t="s">
        <v>4690</v>
      </c>
      <c r="G101" s="663" t="s">
        <v>3312</v>
      </c>
      <c r="H101" s="663" t="s">
        <v>3313</v>
      </c>
      <c r="I101" s="665">
        <v>1.67</v>
      </c>
      <c r="J101" s="665">
        <v>700</v>
      </c>
      <c r="K101" s="666">
        <v>1169</v>
      </c>
    </row>
    <row r="102" spans="1:11" ht="14.4" customHeight="1" x14ac:dyDescent="0.3">
      <c r="A102" s="661" t="s">
        <v>563</v>
      </c>
      <c r="B102" s="662" t="s">
        <v>564</v>
      </c>
      <c r="C102" s="663" t="s">
        <v>574</v>
      </c>
      <c r="D102" s="664" t="s">
        <v>2674</v>
      </c>
      <c r="E102" s="663" t="s">
        <v>4689</v>
      </c>
      <c r="F102" s="664" t="s">
        <v>4690</v>
      </c>
      <c r="G102" s="663" t="s">
        <v>3314</v>
      </c>
      <c r="H102" s="663" t="s">
        <v>3315</v>
      </c>
      <c r="I102" s="665">
        <v>0.47833333333333328</v>
      </c>
      <c r="J102" s="665">
        <v>2200</v>
      </c>
      <c r="K102" s="666">
        <v>1054</v>
      </c>
    </row>
    <row r="103" spans="1:11" ht="14.4" customHeight="1" x14ac:dyDescent="0.3">
      <c r="A103" s="661" t="s">
        <v>563</v>
      </c>
      <c r="B103" s="662" t="s">
        <v>564</v>
      </c>
      <c r="C103" s="663" t="s">
        <v>574</v>
      </c>
      <c r="D103" s="664" t="s">
        <v>2674</v>
      </c>
      <c r="E103" s="663" t="s">
        <v>4689</v>
      </c>
      <c r="F103" s="664" t="s">
        <v>4690</v>
      </c>
      <c r="G103" s="663" t="s">
        <v>3316</v>
      </c>
      <c r="H103" s="663" t="s">
        <v>3317</v>
      </c>
      <c r="I103" s="665">
        <v>0.67</v>
      </c>
      <c r="J103" s="665">
        <v>1000</v>
      </c>
      <c r="K103" s="666">
        <v>670</v>
      </c>
    </row>
    <row r="104" spans="1:11" ht="14.4" customHeight="1" x14ac:dyDescent="0.3">
      <c r="A104" s="661" t="s">
        <v>563</v>
      </c>
      <c r="B104" s="662" t="s">
        <v>564</v>
      </c>
      <c r="C104" s="663" t="s">
        <v>574</v>
      </c>
      <c r="D104" s="664" t="s">
        <v>2674</v>
      </c>
      <c r="E104" s="663" t="s">
        <v>4689</v>
      </c>
      <c r="F104" s="664" t="s">
        <v>4690</v>
      </c>
      <c r="G104" s="663" t="s">
        <v>3427</v>
      </c>
      <c r="H104" s="663" t="s">
        <v>3428</v>
      </c>
      <c r="I104" s="665">
        <v>2.1749999999999998</v>
      </c>
      <c r="J104" s="665">
        <v>900</v>
      </c>
      <c r="K104" s="666">
        <v>1956.04</v>
      </c>
    </row>
    <row r="105" spans="1:11" ht="14.4" customHeight="1" x14ac:dyDescent="0.3">
      <c r="A105" s="661" t="s">
        <v>563</v>
      </c>
      <c r="B105" s="662" t="s">
        <v>564</v>
      </c>
      <c r="C105" s="663" t="s">
        <v>574</v>
      </c>
      <c r="D105" s="664" t="s">
        <v>2674</v>
      </c>
      <c r="E105" s="663" t="s">
        <v>4689</v>
      </c>
      <c r="F105" s="664" t="s">
        <v>4690</v>
      </c>
      <c r="G105" s="663" t="s">
        <v>3429</v>
      </c>
      <c r="H105" s="663" t="s">
        <v>3430</v>
      </c>
      <c r="I105" s="665">
        <v>15.044</v>
      </c>
      <c r="J105" s="665">
        <v>50</v>
      </c>
      <c r="K105" s="666">
        <v>752.05</v>
      </c>
    </row>
    <row r="106" spans="1:11" ht="14.4" customHeight="1" x14ac:dyDescent="0.3">
      <c r="A106" s="661" t="s">
        <v>563</v>
      </c>
      <c r="B106" s="662" t="s">
        <v>564</v>
      </c>
      <c r="C106" s="663" t="s">
        <v>574</v>
      </c>
      <c r="D106" s="664" t="s">
        <v>2674</v>
      </c>
      <c r="E106" s="663" t="s">
        <v>4689</v>
      </c>
      <c r="F106" s="664" t="s">
        <v>4690</v>
      </c>
      <c r="G106" s="663" t="s">
        <v>3322</v>
      </c>
      <c r="H106" s="663" t="s">
        <v>3323</v>
      </c>
      <c r="I106" s="665">
        <v>5.97</v>
      </c>
      <c r="J106" s="665">
        <v>60</v>
      </c>
      <c r="K106" s="666">
        <v>358.20000000000005</v>
      </c>
    </row>
    <row r="107" spans="1:11" ht="14.4" customHeight="1" x14ac:dyDescent="0.3">
      <c r="A107" s="661" t="s">
        <v>563</v>
      </c>
      <c r="B107" s="662" t="s">
        <v>564</v>
      </c>
      <c r="C107" s="663" t="s">
        <v>574</v>
      </c>
      <c r="D107" s="664" t="s">
        <v>2674</v>
      </c>
      <c r="E107" s="663" t="s">
        <v>4689</v>
      </c>
      <c r="F107" s="664" t="s">
        <v>4690</v>
      </c>
      <c r="G107" s="663" t="s">
        <v>3431</v>
      </c>
      <c r="H107" s="663" t="s">
        <v>3432</v>
      </c>
      <c r="I107" s="665">
        <v>1.9</v>
      </c>
      <c r="J107" s="665">
        <v>100</v>
      </c>
      <c r="K107" s="666">
        <v>190</v>
      </c>
    </row>
    <row r="108" spans="1:11" ht="14.4" customHeight="1" x14ac:dyDescent="0.3">
      <c r="A108" s="661" t="s">
        <v>563</v>
      </c>
      <c r="B108" s="662" t="s">
        <v>564</v>
      </c>
      <c r="C108" s="663" t="s">
        <v>574</v>
      </c>
      <c r="D108" s="664" t="s">
        <v>2674</v>
      </c>
      <c r="E108" s="663" t="s">
        <v>4689</v>
      </c>
      <c r="F108" s="664" t="s">
        <v>4690</v>
      </c>
      <c r="G108" s="663" t="s">
        <v>3326</v>
      </c>
      <c r="H108" s="663" t="s">
        <v>3327</v>
      </c>
      <c r="I108" s="665">
        <v>1.98</v>
      </c>
      <c r="J108" s="665">
        <v>100</v>
      </c>
      <c r="K108" s="666">
        <v>198</v>
      </c>
    </row>
    <row r="109" spans="1:11" ht="14.4" customHeight="1" x14ac:dyDescent="0.3">
      <c r="A109" s="661" t="s">
        <v>563</v>
      </c>
      <c r="B109" s="662" t="s">
        <v>564</v>
      </c>
      <c r="C109" s="663" t="s">
        <v>574</v>
      </c>
      <c r="D109" s="664" t="s">
        <v>2674</v>
      </c>
      <c r="E109" s="663" t="s">
        <v>4689</v>
      </c>
      <c r="F109" s="664" t="s">
        <v>4690</v>
      </c>
      <c r="G109" s="663" t="s">
        <v>3328</v>
      </c>
      <c r="H109" s="663" t="s">
        <v>3329</v>
      </c>
      <c r="I109" s="665">
        <v>1.9350000000000001</v>
      </c>
      <c r="J109" s="665">
        <v>200</v>
      </c>
      <c r="K109" s="666">
        <v>387</v>
      </c>
    </row>
    <row r="110" spans="1:11" ht="14.4" customHeight="1" x14ac:dyDescent="0.3">
      <c r="A110" s="661" t="s">
        <v>563</v>
      </c>
      <c r="B110" s="662" t="s">
        <v>564</v>
      </c>
      <c r="C110" s="663" t="s">
        <v>574</v>
      </c>
      <c r="D110" s="664" t="s">
        <v>2674</v>
      </c>
      <c r="E110" s="663" t="s">
        <v>4689</v>
      </c>
      <c r="F110" s="664" t="s">
        <v>4690</v>
      </c>
      <c r="G110" s="663" t="s">
        <v>3330</v>
      </c>
      <c r="H110" s="663" t="s">
        <v>3331</v>
      </c>
      <c r="I110" s="665">
        <v>0.01</v>
      </c>
      <c r="J110" s="665">
        <v>400</v>
      </c>
      <c r="K110" s="666">
        <v>4</v>
      </c>
    </row>
    <row r="111" spans="1:11" ht="14.4" customHeight="1" x14ac:dyDescent="0.3">
      <c r="A111" s="661" t="s">
        <v>563</v>
      </c>
      <c r="B111" s="662" t="s">
        <v>564</v>
      </c>
      <c r="C111" s="663" t="s">
        <v>574</v>
      </c>
      <c r="D111" s="664" t="s">
        <v>2674</v>
      </c>
      <c r="E111" s="663" t="s">
        <v>4689</v>
      </c>
      <c r="F111" s="664" t="s">
        <v>4690</v>
      </c>
      <c r="G111" s="663" t="s">
        <v>3433</v>
      </c>
      <c r="H111" s="663" t="s">
        <v>3434</v>
      </c>
      <c r="I111" s="665">
        <v>2.9633333333333334</v>
      </c>
      <c r="J111" s="665">
        <v>150</v>
      </c>
      <c r="K111" s="666">
        <v>444.5</v>
      </c>
    </row>
    <row r="112" spans="1:11" ht="14.4" customHeight="1" x14ac:dyDescent="0.3">
      <c r="A112" s="661" t="s">
        <v>563</v>
      </c>
      <c r="B112" s="662" t="s">
        <v>564</v>
      </c>
      <c r="C112" s="663" t="s">
        <v>574</v>
      </c>
      <c r="D112" s="664" t="s">
        <v>2674</v>
      </c>
      <c r="E112" s="663" t="s">
        <v>4689</v>
      </c>
      <c r="F112" s="664" t="s">
        <v>4690</v>
      </c>
      <c r="G112" s="663" t="s">
        <v>3332</v>
      </c>
      <c r="H112" s="663" t="s">
        <v>3333</v>
      </c>
      <c r="I112" s="665">
        <v>2.14</v>
      </c>
      <c r="J112" s="665">
        <v>100</v>
      </c>
      <c r="K112" s="666">
        <v>214</v>
      </c>
    </row>
    <row r="113" spans="1:11" ht="14.4" customHeight="1" x14ac:dyDescent="0.3">
      <c r="A113" s="661" t="s">
        <v>563</v>
      </c>
      <c r="B113" s="662" t="s">
        <v>564</v>
      </c>
      <c r="C113" s="663" t="s">
        <v>574</v>
      </c>
      <c r="D113" s="664" t="s">
        <v>2674</v>
      </c>
      <c r="E113" s="663" t="s">
        <v>4689</v>
      </c>
      <c r="F113" s="664" t="s">
        <v>4690</v>
      </c>
      <c r="G113" s="663" t="s">
        <v>3332</v>
      </c>
      <c r="H113" s="663" t="s">
        <v>3435</v>
      </c>
      <c r="I113" s="665">
        <v>2.17</v>
      </c>
      <c r="J113" s="665">
        <v>50</v>
      </c>
      <c r="K113" s="666">
        <v>108.5</v>
      </c>
    </row>
    <row r="114" spans="1:11" ht="14.4" customHeight="1" x14ac:dyDescent="0.3">
      <c r="A114" s="661" t="s">
        <v>563</v>
      </c>
      <c r="B114" s="662" t="s">
        <v>564</v>
      </c>
      <c r="C114" s="663" t="s">
        <v>574</v>
      </c>
      <c r="D114" s="664" t="s">
        <v>2674</v>
      </c>
      <c r="E114" s="663" t="s">
        <v>4689</v>
      </c>
      <c r="F114" s="664" t="s">
        <v>4690</v>
      </c>
      <c r="G114" s="663" t="s">
        <v>3336</v>
      </c>
      <c r="H114" s="663" t="s">
        <v>3337</v>
      </c>
      <c r="I114" s="665">
        <v>2.1800000000000002</v>
      </c>
      <c r="J114" s="665">
        <v>500</v>
      </c>
      <c r="K114" s="666">
        <v>1090</v>
      </c>
    </row>
    <row r="115" spans="1:11" ht="14.4" customHeight="1" x14ac:dyDescent="0.3">
      <c r="A115" s="661" t="s">
        <v>563</v>
      </c>
      <c r="B115" s="662" t="s">
        <v>564</v>
      </c>
      <c r="C115" s="663" t="s">
        <v>574</v>
      </c>
      <c r="D115" s="664" t="s">
        <v>2674</v>
      </c>
      <c r="E115" s="663" t="s">
        <v>4689</v>
      </c>
      <c r="F115" s="664" t="s">
        <v>4690</v>
      </c>
      <c r="G115" s="663" t="s">
        <v>3338</v>
      </c>
      <c r="H115" s="663" t="s">
        <v>3339</v>
      </c>
      <c r="I115" s="665">
        <v>176.66</v>
      </c>
      <c r="J115" s="665">
        <v>3</v>
      </c>
      <c r="K115" s="666">
        <v>529.98</v>
      </c>
    </row>
    <row r="116" spans="1:11" ht="14.4" customHeight="1" x14ac:dyDescent="0.3">
      <c r="A116" s="661" t="s">
        <v>563</v>
      </c>
      <c r="B116" s="662" t="s">
        <v>564</v>
      </c>
      <c r="C116" s="663" t="s">
        <v>574</v>
      </c>
      <c r="D116" s="664" t="s">
        <v>2674</v>
      </c>
      <c r="E116" s="663" t="s">
        <v>4689</v>
      </c>
      <c r="F116" s="664" t="s">
        <v>4690</v>
      </c>
      <c r="G116" s="663" t="s">
        <v>3436</v>
      </c>
      <c r="H116" s="663" t="s">
        <v>3437</v>
      </c>
      <c r="I116" s="665">
        <v>5.13</v>
      </c>
      <c r="J116" s="665">
        <v>200</v>
      </c>
      <c r="K116" s="666">
        <v>1026</v>
      </c>
    </row>
    <row r="117" spans="1:11" ht="14.4" customHeight="1" x14ac:dyDescent="0.3">
      <c r="A117" s="661" t="s">
        <v>563</v>
      </c>
      <c r="B117" s="662" t="s">
        <v>564</v>
      </c>
      <c r="C117" s="663" t="s">
        <v>574</v>
      </c>
      <c r="D117" s="664" t="s">
        <v>2674</v>
      </c>
      <c r="E117" s="663" t="s">
        <v>4689</v>
      </c>
      <c r="F117" s="664" t="s">
        <v>4690</v>
      </c>
      <c r="G117" s="663" t="s">
        <v>3438</v>
      </c>
      <c r="H117" s="663" t="s">
        <v>3439</v>
      </c>
      <c r="I117" s="665">
        <v>17.98</v>
      </c>
      <c r="J117" s="665">
        <v>50</v>
      </c>
      <c r="K117" s="666">
        <v>899</v>
      </c>
    </row>
    <row r="118" spans="1:11" ht="14.4" customHeight="1" x14ac:dyDescent="0.3">
      <c r="A118" s="661" t="s">
        <v>563</v>
      </c>
      <c r="B118" s="662" t="s">
        <v>564</v>
      </c>
      <c r="C118" s="663" t="s">
        <v>574</v>
      </c>
      <c r="D118" s="664" t="s">
        <v>2674</v>
      </c>
      <c r="E118" s="663" t="s">
        <v>4689</v>
      </c>
      <c r="F118" s="664" t="s">
        <v>4690</v>
      </c>
      <c r="G118" s="663" t="s">
        <v>3440</v>
      </c>
      <c r="H118" s="663" t="s">
        <v>3441</v>
      </c>
      <c r="I118" s="665">
        <v>17.98</v>
      </c>
      <c r="J118" s="665">
        <v>100</v>
      </c>
      <c r="K118" s="666">
        <v>1798</v>
      </c>
    </row>
    <row r="119" spans="1:11" ht="14.4" customHeight="1" x14ac:dyDescent="0.3">
      <c r="A119" s="661" t="s">
        <v>563</v>
      </c>
      <c r="B119" s="662" t="s">
        <v>564</v>
      </c>
      <c r="C119" s="663" t="s">
        <v>574</v>
      </c>
      <c r="D119" s="664" t="s">
        <v>2674</v>
      </c>
      <c r="E119" s="663" t="s">
        <v>4689</v>
      </c>
      <c r="F119" s="664" t="s">
        <v>4690</v>
      </c>
      <c r="G119" s="663" t="s">
        <v>3442</v>
      </c>
      <c r="H119" s="663" t="s">
        <v>3443</v>
      </c>
      <c r="I119" s="665">
        <v>15.0025</v>
      </c>
      <c r="J119" s="665">
        <v>40</v>
      </c>
      <c r="K119" s="666">
        <v>600.04999999999995</v>
      </c>
    </row>
    <row r="120" spans="1:11" ht="14.4" customHeight="1" x14ac:dyDescent="0.3">
      <c r="A120" s="661" t="s">
        <v>563</v>
      </c>
      <c r="B120" s="662" t="s">
        <v>564</v>
      </c>
      <c r="C120" s="663" t="s">
        <v>574</v>
      </c>
      <c r="D120" s="664" t="s">
        <v>2674</v>
      </c>
      <c r="E120" s="663" t="s">
        <v>4689</v>
      </c>
      <c r="F120" s="664" t="s">
        <v>4690</v>
      </c>
      <c r="G120" s="663" t="s">
        <v>3340</v>
      </c>
      <c r="H120" s="663" t="s">
        <v>3341</v>
      </c>
      <c r="I120" s="665">
        <v>12.1</v>
      </c>
      <c r="J120" s="665">
        <v>5</v>
      </c>
      <c r="K120" s="666">
        <v>60.5</v>
      </c>
    </row>
    <row r="121" spans="1:11" ht="14.4" customHeight="1" x14ac:dyDescent="0.3">
      <c r="A121" s="661" t="s">
        <v>563</v>
      </c>
      <c r="B121" s="662" t="s">
        <v>564</v>
      </c>
      <c r="C121" s="663" t="s">
        <v>574</v>
      </c>
      <c r="D121" s="664" t="s">
        <v>2674</v>
      </c>
      <c r="E121" s="663" t="s">
        <v>4689</v>
      </c>
      <c r="F121" s="664" t="s">
        <v>4690</v>
      </c>
      <c r="G121" s="663" t="s">
        <v>3342</v>
      </c>
      <c r="H121" s="663" t="s">
        <v>3343</v>
      </c>
      <c r="I121" s="665">
        <v>2.52</v>
      </c>
      <c r="J121" s="665">
        <v>100</v>
      </c>
      <c r="K121" s="666">
        <v>252</v>
      </c>
    </row>
    <row r="122" spans="1:11" ht="14.4" customHeight="1" x14ac:dyDescent="0.3">
      <c r="A122" s="661" t="s">
        <v>563</v>
      </c>
      <c r="B122" s="662" t="s">
        <v>564</v>
      </c>
      <c r="C122" s="663" t="s">
        <v>574</v>
      </c>
      <c r="D122" s="664" t="s">
        <v>2674</v>
      </c>
      <c r="E122" s="663" t="s">
        <v>4689</v>
      </c>
      <c r="F122" s="664" t="s">
        <v>4690</v>
      </c>
      <c r="G122" s="663" t="s">
        <v>3444</v>
      </c>
      <c r="H122" s="663" t="s">
        <v>3445</v>
      </c>
      <c r="I122" s="665">
        <v>5.21</v>
      </c>
      <c r="J122" s="665">
        <v>20</v>
      </c>
      <c r="K122" s="666">
        <v>104.2</v>
      </c>
    </row>
    <row r="123" spans="1:11" ht="14.4" customHeight="1" x14ac:dyDescent="0.3">
      <c r="A123" s="661" t="s">
        <v>563</v>
      </c>
      <c r="B123" s="662" t="s">
        <v>564</v>
      </c>
      <c r="C123" s="663" t="s">
        <v>574</v>
      </c>
      <c r="D123" s="664" t="s">
        <v>2674</v>
      </c>
      <c r="E123" s="663" t="s">
        <v>4689</v>
      </c>
      <c r="F123" s="664" t="s">
        <v>4690</v>
      </c>
      <c r="G123" s="663" t="s">
        <v>3344</v>
      </c>
      <c r="H123" s="663" t="s">
        <v>3345</v>
      </c>
      <c r="I123" s="665">
        <v>13.199999999999998</v>
      </c>
      <c r="J123" s="665">
        <v>74</v>
      </c>
      <c r="K123" s="666">
        <v>976.8</v>
      </c>
    </row>
    <row r="124" spans="1:11" ht="14.4" customHeight="1" x14ac:dyDescent="0.3">
      <c r="A124" s="661" t="s">
        <v>563</v>
      </c>
      <c r="B124" s="662" t="s">
        <v>564</v>
      </c>
      <c r="C124" s="663" t="s">
        <v>574</v>
      </c>
      <c r="D124" s="664" t="s">
        <v>2674</v>
      </c>
      <c r="E124" s="663" t="s">
        <v>4689</v>
      </c>
      <c r="F124" s="664" t="s">
        <v>4690</v>
      </c>
      <c r="G124" s="663" t="s">
        <v>3346</v>
      </c>
      <c r="H124" s="663" t="s">
        <v>3347</v>
      </c>
      <c r="I124" s="665">
        <v>13.2</v>
      </c>
      <c r="J124" s="665">
        <v>84</v>
      </c>
      <c r="K124" s="666">
        <v>1108.8</v>
      </c>
    </row>
    <row r="125" spans="1:11" ht="14.4" customHeight="1" x14ac:dyDescent="0.3">
      <c r="A125" s="661" t="s">
        <v>563</v>
      </c>
      <c r="B125" s="662" t="s">
        <v>564</v>
      </c>
      <c r="C125" s="663" t="s">
        <v>574</v>
      </c>
      <c r="D125" s="664" t="s">
        <v>2674</v>
      </c>
      <c r="E125" s="663" t="s">
        <v>4689</v>
      </c>
      <c r="F125" s="664" t="s">
        <v>4690</v>
      </c>
      <c r="G125" s="663" t="s">
        <v>3348</v>
      </c>
      <c r="H125" s="663" t="s">
        <v>3349</v>
      </c>
      <c r="I125" s="665">
        <v>1.4100000000000001</v>
      </c>
      <c r="J125" s="665">
        <v>150</v>
      </c>
      <c r="K125" s="666">
        <v>211.5</v>
      </c>
    </row>
    <row r="126" spans="1:11" ht="14.4" customHeight="1" x14ac:dyDescent="0.3">
      <c r="A126" s="661" t="s">
        <v>563</v>
      </c>
      <c r="B126" s="662" t="s">
        <v>564</v>
      </c>
      <c r="C126" s="663" t="s">
        <v>574</v>
      </c>
      <c r="D126" s="664" t="s">
        <v>2674</v>
      </c>
      <c r="E126" s="663" t="s">
        <v>4689</v>
      </c>
      <c r="F126" s="664" t="s">
        <v>4690</v>
      </c>
      <c r="G126" s="663" t="s">
        <v>3446</v>
      </c>
      <c r="H126" s="663" t="s">
        <v>3447</v>
      </c>
      <c r="I126" s="665">
        <v>8.5</v>
      </c>
      <c r="J126" s="665">
        <v>10</v>
      </c>
      <c r="K126" s="666">
        <v>85</v>
      </c>
    </row>
    <row r="127" spans="1:11" ht="14.4" customHeight="1" x14ac:dyDescent="0.3">
      <c r="A127" s="661" t="s">
        <v>563</v>
      </c>
      <c r="B127" s="662" t="s">
        <v>564</v>
      </c>
      <c r="C127" s="663" t="s">
        <v>574</v>
      </c>
      <c r="D127" s="664" t="s">
        <v>2674</v>
      </c>
      <c r="E127" s="663" t="s">
        <v>4689</v>
      </c>
      <c r="F127" s="664" t="s">
        <v>4690</v>
      </c>
      <c r="G127" s="663" t="s">
        <v>3448</v>
      </c>
      <c r="H127" s="663" t="s">
        <v>3449</v>
      </c>
      <c r="I127" s="665">
        <v>21.234999999999999</v>
      </c>
      <c r="J127" s="665">
        <v>20</v>
      </c>
      <c r="K127" s="666">
        <v>424.72999999999996</v>
      </c>
    </row>
    <row r="128" spans="1:11" ht="14.4" customHeight="1" x14ac:dyDescent="0.3">
      <c r="A128" s="661" t="s">
        <v>563</v>
      </c>
      <c r="B128" s="662" t="s">
        <v>564</v>
      </c>
      <c r="C128" s="663" t="s">
        <v>574</v>
      </c>
      <c r="D128" s="664" t="s">
        <v>2674</v>
      </c>
      <c r="E128" s="663" t="s">
        <v>4689</v>
      </c>
      <c r="F128" s="664" t="s">
        <v>4690</v>
      </c>
      <c r="G128" s="663" t="s">
        <v>3450</v>
      </c>
      <c r="H128" s="663" t="s">
        <v>3451</v>
      </c>
      <c r="I128" s="665">
        <v>21.24</v>
      </c>
      <c r="J128" s="665">
        <v>10</v>
      </c>
      <c r="K128" s="666">
        <v>212.4</v>
      </c>
    </row>
    <row r="129" spans="1:11" ht="14.4" customHeight="1" x14ac:dyDescent="0.3">
      <c r="A129" s="661" t="s">
        <v>563</v>
      </c>
      <c r="B129" s="662" t="s">
        <v>564</v>
      </c>
      <c r="C129" s="663" t="s">
        <v>574</v>
      </c>
      <c r="D129" s="664" t="s">
        <v>2674</v>
      </c>
      <c r="E129" s="663" t="s">
        <v>4689</v>
      </c>
      <c r="F129" s="664" t="s">
        <v>4690</v>
      </c>
      <c r="G129" s="663" t="s">
        <v>3350</v>
      </c>
      <c r="H129" s="663" t="s">
        <v>3351</v>
      </c>
      <c r="I129" s="665">
        <v>0.47</v>
      </c>
      <c r="J129" s="665">
        <v>300</v>
      </c>
      <c r="K129" s="666">
        <v>141</v>
      </c>
    </row>
    <row r="130" spans="1:11" ht="14.4" customHeight="1" x14ac:dyDescent="0.3">
      <c r="A130" s="661" t="s">
        <v>563</v>
      </c>
      <c r="B130" s="662" t="s">
        <v>564</v>
      </c>
      <c r="C130" s="663" t="s">
        <v>574</v>
      </c>
      <c r="D130" s="664" t="s">
        <v>2674</v>
      </c>
      <c r="E130" s="663" t="s">
        <v>4689</v>
      </c>
      <c r="F130" s="664" t="s">
        <v>4690</v>
      </c>
      <c r="G130" s="663" t="s">
        <v>3352</v>
      </c>
      <c r="H130" s="663" t="s">
        <v>3353</v>
      </c>
      <c r="I130" s="665">
        <v>5.0199999999999996</v>
      </c>
      <c r="J130" s="665">
        <v>150</v>
      </c>
      <c r="K130" s="666">
        <v>753.24</v>
      </c>
    </row>
    <row r="131" spans="1:11" ht="14.4" customHeight="1" x14ac:dyDescent="0.3">
      <c r="A131" s="661" t="s">
        <v>563</v>
      </c>
      <c r="B131" s="662" t="s">
        <v>564</v>
      </c>
      <c r="C131" s="663" t="s">
        <v>574</v>
      </c>
      <c r="D131" s="664" t="s">
        <v>2674</v>
      </c>
      <c r="E131" s="663" t="s">
        <v>4689</v>
      </c>
      <c r="F131" s="664" t="s">
        <v>4690</v>
      </c>
      <c r="G131" s="663" t="s">
        <v>3452</v>
      </c>
      <c r="H131" s="663" t="s">
        <v>3453</v>
      </c>
      <c r="I131" s="665">
        <v>9.59</v>
      </c>
      <c r="J131" s="665">
        <v>200</v>
      </c>
      <c r="K131" s="666">
        <v>1918</v>
      </c>
    </row>
    <row r="132" spans="1:11" ht="14.4" customHeight="1" x14ac:dyDescent="0.3">
      <c r="A132" s="661" t="s">
        <v>563</v>
      </c>
      <c r="B132" s="662" t="s">
        <v>564</v>
      </c>
      <c r="C132" s="663" t="s">
        <v>574</v>
      </c>
      <c r="D132" s="664" t="s">
        <v>2674</v>
      </c>
      <c r="E132" s="663" t="s">
        <v>4689</v>
      </c>
      <c r="F132" s="664" t="s">
        <v>4690</v>
      </c>
      <c r="G132" s="663" t="s">
        <v>3354</v>
      </c>
      <c r="H132" s="663" t="s">
        <v>3355</v>
      </c>
      <c r="I132" s="665">
        <v>9.1999999999999993</v>
      </c>
      <c r="J132" s="665">
        <v>600</v>
      </c>
      <c r="K132" s="666">
        <v>5520</v>
      </c>
    </row>
    <row r="133" spans="1:11" ht="14.4" customHeight="1" x14ac:dyDescent="0.3">
      <c r="A133" s="661" t="s">
        <v>563</v>
      </c>
      <c r="B133" s="662" t="s">
        <v>564</v>
      </c>
      <c r="C133" s="663" t="s">
        <v>574</v>
      </c>
      <c r="D133" s="664" t="s">
        <v>2674</v>
      </c>
      <c r="E133" s="663" t="s">
        <v>4689</v>
      </c>
      <c r="F133" s="664" t="s">
        <v>4690</v>
      </c>
      <c r="G133" s="663" t="s">
        <v>3356</v>
      </c>
      <c r="H133" s="663" t="s">
        <v>3357</v>
      </c>
      <c r="I133" s="665">
        <v>172.5</v>
      </c>
      <c r="J133" s="665">
        <v>5</v>
      </c>
      <c r="K133" s="666">
        <v>862.5</v>
      </c>
    </row>
    <row r="134" spans="1:11" ht="14.4" customHeight="1" x14ac:dyDescent="0.3">
      <c r="A134" s="661" t="s">
        <v>563</v>
      </c>
      <c r="B134" s="662" t="s">
        <v>564</v>
      </c>
      <c r="C134" s="663" t="s">
        <v>574</v>
      </c>
      <c r="D134" s="664" t="s">
        <v>2674</v>
      </c>
      <c r="E134" s="663" t="s">
        <v>4689</v>
      </c>
      <c r="F134" s="664" t="s">
        <v>4690</v>
      </c>
      <c r="G134" s="663" t="s">
        <v>3454</v>
      </c>
      <c r="H134" s="663" t="s">
        <v>3455</v>
      </c>
      <c r="I134" s="665">
        <v>272.25</v>
      </c>
      <c r="J134" s="665">
        <v>1</v>
      </c>
      <c r="K134" s="666">
        <v>272.25</v>
      </c>
    </row>
    <row r="135" spans="1:11" ht="14.4" customHeight="1" x14ac:dyDescent="0.3">
      <c r="A135" s="661" t="s">
        <v>563</v>
      </c>
      <c r="B135" s="662" t="s">
        <v>564</v>
      </c>
      <c r="C135" s="663" t="s">
        <v>574</v>
      </c>
      <c r="D135" s="664" t="s">
        <v>2674</v>
      </c>
      <c r="E135" s="663" t="s">
        <v>4689</v>
      </c>
      <c r="F135" s="664" t="s">
        <v>4690</v>
      </c>
      <c r="G135" s="663" t="s">
        <v>3456</v>
      </c>
      <c r="H135" s="663" t="s">
        <v>3457</v>
      </c>
      <c r="I135" s="665">
        <v>14.61</v>
      </c>
      <c r="J135" s="665">
        <v>3</v>
      </c>
      <c r="K135" s="666">
        <v>43.83</v>
      </c>
    </row>
    <row r="136" spans="1:11" ht="14.4" customHeight="1" x14ac:dyDescent="0.3">
      <c r="A136" s="661" t="s">
        <v>563</v>
      </c>
      <c r="B136" s="662" t="s">
        <v>564</v>
      </c>
      <c r="C136" s="663" t="s">
        <v>574</v>
      </c>
      <c r="D136" s="664" t="s">
        <v>2674</v>
      </c>
      <c r="E136" s="663" t="s">
        <v>4689</v>
      </c>
      <c r="F136" s="664" t="s">
        <v>4690</v>
      </c>
      <c r="G136" s="663" t="s">
        <v>3458</v>
      </c>
      <c r="H136" s="663" t="s">
        <v>3459</v>
      </c>
      <c r="I136" s="665">
        <v>5.0199999999999996</v>
      </c>
      <c r="J136" s="665">
        <v>100</v>
      </c>
      <c r="K136" s="666">
        <v>502.16</v>
      </c>
    </row>
    <row r="137" spans="1:11" ht="14.4" customHeight="1" x14ac:dyDescent="0.3">
      <c r="A137" s="661" t="s">
        <v>563</v>
      </c>
      <c r="B137" s="662" t="s">
        <v>564</v>
      </c>
      <c r="C137" s="663" t="s">
        <v>574</v>
      </c>
      <c r="D137" s="664" t="s">
        <v>2674</v>
      </c>
      <c r="E137" s="663" t="s">
        <v>4689</v>
      </c>
      <c r="F137" s="664" t="s">
        <v>4690</v>
      </c>
      <c r="G137" s="663" t="s">
        <v>3358</v>
      </c>
      <c r="H137" s="663" t="s">
        <v>3359</v>
      </c>
      <c r="I137" s="665">
        <v>3.39</v>
      </c>
      <c r="J137" s="665">
        <v>40</v>
      </c>
      <c r="K137" s="666">
        <v>135.6</v>
      </c>
    </row>
    <row r="138" spans="1:11" ht="14.4" customHeight="1" x14ac:dyDescent="0.3">
      <c r="A138" s="661" t="s">
        <v>563</v>
      </c>
      <c r="B138" s="662" t="s">
        <v>564</v>
      </c>
      <c r="C138" s="663" t="s">
        <v>574</v>
      </c>
      <c r="D138" s="664" t="s">
        <v>2674</v>
      </c>
      <c r="E138" s="663" t="s">
        <v>4689</v>
      </c>
      <c r="F138" s="664" t="s">
        <v>4690</v>
      </c>
      <c r="G138" s="663" t="s">
        <v>3460</v>
      </c>
      <c r="H138" s="663" t="s">
        <v>3461</v>
      </c>
      <c r="I138" s="665">
        <v>9.44</v>
      </c>
      <c r="J138" s="665">
        <v>200</v>
      </c>
      <c r="K138" s="666">
        <v>1888</v>
      </c>
    </row>
    <row r="139" spans="1:11" ht="14.4" customHeight="1" x14ac:dyDescent="0.3">
      <c r="A139" s="661" t="s">
        <v>563</v>
      </c>
      <c r="B139" s="662" t="s">
        <v>564</v>
      </c>
      <c r="C139" s="663" t="s">
        <v>574</v>
      </c>
      <c r="D139" s="664" t="s">
        <v>2674</v>
      </c>
      <c r="E139" s="663" t="s">
        <v>4689</v>
      </c>
      <c r="F139" s="664" t="s">
        <v>4690</v>
      </c>
      <c r="G139" s="663" t="s">
        <v>3462</v>
      </c>
      <c r="H139" s="663" t="s">
        <v>3463</v>
      </c>
      <c r="I139" s="665">
        <v>43.08</v>
      </c>
      <c r="J139" s="665">
        <v>50</v>
      </c>
      <c r="K139" s="666">
        <v>2153.8000000000002</v>
      </c>
    </row>
    <row r="140" spans="1:11" ht="14.4" customHeight="1" x14ac:dyDescent="0.3">
      <c r="A140" s="661" t="s">
        <v>563</v>
      </c>
      <c r="B140" s="662" t="s">
        <v>564</v>
      </c>
      <c r="C140" s="663" t="s">
        <v>574</v>
      </c>
      <c r="D140" s="664" t="s">
        <v>2674</v>
      </c>
      <c r="E140" s="663" t="s">
        <v>4697</v>
      </c>
      <c r="F140" s="664" t="s">
        <v>4698</v>
      </c>
      <c r="G140" s="663" t="s">
        <v>3464</v>
      </c>
      <c r="H140" s="663" t="s">
        <v>3465</v>
      </c>
      <c r="I140" s="665">
        <v>8.17</v>
      </c>
      <c r="J140" s="665">
        <v>500</v>
      </c>
      <c r="K140" s="666">
        <v>4085</v>
      </c>
    </row>
    <row r="141" spans="1:11" ht="14.4" customHeight="1" x14ac:dyDescent="0.3">
      <c r="A141" s="661" t="s">
        <v>563</v>
      </c>
      <c r="B141" s="662" t="s">
        <v>564</v>
      </c>
      <c r="C141" s="663" t="s">
        <v>574</v>
      </c>
      <c r="D141" s="664" t="s">
        <v>2674</v>
      </c>
      <c r="E141" s="663" t="s">
        <v>4691</v>
      </c>
      <c r="F141" s="664" t="s">
        <v>4692</v>
      </c>
      <c r="G141" s="663" t="s">
        <v>3466</v>
      </c>
      <c r="H141" s="663" t="s">
        <v>3467</v>
      </c>
      <c r="I141" s="665">
        <v>0.3</v>
      </c>
      <c r="J141" s="665">
        <v>300</v>
      </c>
      <c r="K141" s="666">
        <v>90</v>
      </c>
    </row>
    <row r="142" spans="1:11" ht="14.4" customHeight="1" x14ac:dyDescent="0.3">
      <c r="A142" s="661" t="s">
        <v>563</v>
      </c>
      <c r="B142" s="662" t="s">
        <v>564</v>
      </c>
      <c r="C142" s="663" t="s">
        <v>574</v>
      </c>
      <c r="D142" s="664" t="s">
        <v>2674</v>
      </c>
      <c r="E142" s="663" t="s">
        <v>4691</v>
      </c>
      <c r="F142" s="664" t="s">
        <v>4692</v>
      </c>
      <c r="G142" s="663" t="s">
        <v>3364</v>
      </c>
      <c r="H142" s="663" t="s">
        <v>3365</v>
      </c>
      <c r="I142" s="665">
        <v>0.30125000000000002</v>
      </c>
      <c r="J142" s="665">
        <v>1400</v>
      </c>
      <c r="K142" s="666">
        <v>423</v>
      </c>
    </row>
    <row r="143" spans="1:11" ht="14.4" customHeight="1" x14ac:dyDescent="0.3">
      <c r="A143" s="661" t="s">
        <v>563</v>
      </c>
      <c r="B143" s="662" t="s">
        <v>564</v>
      </c>
      <c r="C143" s="663" t="s">
        <v>574</v>
      </c>
      <c r="D143" s="664" t="s">
        <v>2674</v>
      </c>
      <c r="E143" s="663" t="s">
        <v>4691</v>
      </c>
      <c r="F143" s="664" t="s">
        <v>4692</v>
      </c>
      <c r="G143" s="663" t="s">
        <v>3366</v>
      </c>
      <c r="H143" s="663" t="s">
        <v>3367</v>
      </c>
      <c r="I143" s="665">
        <v>0.30166666666666669</v>
      </c>
      <c r="J143" s="665">
        <v>1000</v>
      </c>
      <c r="K143" s="666">
        <v>301</v>
      </c>
    </row>
    <row r="144" spans="1:11" ht="14.4" customHeight="1" x14ac:dyDescent="0.3">
      <c r="A144" s="661" t="s">
        <v>563</v>
      </c>
      <c r="B144" s="662" t="s">
        <v>564</v>
      </c>
      <c r="C144" s="663" t="s">
        <v>574</v>
      </c>
      <c r="D144" s="664" t="s">
        <v>2674</v>
      </c>
      <c r="E144" s="663" t="s">
        <v>4691</v>
      </c>
      <c r="F144" s="664" t="s">
        <v>4692</v>
      </c>
      <c r="G144" s="663" t="s">
        <v>3368</v>
      </c>
      <c r="H144" s="663" t="s">
        <v>3369</v>
      </c>
      <c r="I144" s="665">
        <v>0.48222222222222222</v>
      </c>
      <c r="J144" s="665">
        <v>1400</v>
      </c>
      <c r="K144" s="666">
        <v>674</v>
      </c>
    </row>
    <row r="145" spans="1:11" ht="14.4" customHeight="1" x14ac:dyDescent="0.3">
      <c r="A145" s="661" t="s">
        <v>563</v>
      </c>
      <c r="B145" s="662" t="s">
        <v>564</v>
      </c>
      <c r="C145" s="663" t="s">
        <v>574</v>
      </c>
      <c r="D145" s="664" t="s">
        <v>2674</v>
      </c>
      <c r="E145" s="663" t="s">
        <v>4691</v>
      </c>
      <c r="F145" s="664" t="s">
        <v>4692</v>
      </c>
      <c r="G145" s="663" t="s">
        <v>3468</v>
      </c>
      <c r="H145" s="663" t="s">
        <v>3469</v>
      </c>
      <c r="I145" s="665">
        <v>1.79</v>
      </c>
      <c r="J145" s="665">
        <v>200</v>
      </c>
      <c r="K145" s="666">
        <v>358</v>
      </c>
    </row>
    <row r="146" spans="1:11" ht="14.4" customHeight="1" x14ac:dyDescent="0.3">
      <c r="A146" s="661" t="s">
        <v>563</v>
      </c>
      <c r="B146" s="662" t="s">
        <v>564</v>
      </c>
      <c r="C146" s="663" t="s">
        <v>574</v>
      </c>
      <c r="D146" s="664" t="s">
        <v>2674</v>
      </c>
      <c r="E146" s="663" t="s">
        <v>4691</v>
      </c>
      <c r="F146" s="664" t="s">
        <v>4692</v>
      </c>
      <c r="G146" s="663" t="s">
        <v>3370</v>
      </c>
      <c r="H146" s="663" t="s">
        <v>3371</v>
      </c>
      <c r="I146" s="665">
        <v>1.7949999999999999</v>
      </c>
      <c r="J146" s="665">
        <v>200</v>
      </c>
      <c r="K146" s="666">
        <v>359</v>
      </c>
    </row>
    <row r="147" spans="1:11" ht="14.4" customHeight="1" x14ac:dyDescent="0.3">
      <c r="A147" s="661" t="s">
        <v>563</v>
      </c>
      <c r="B147" s="662" t="s">
        <v>564</v>
      </c>
      <c r="C147" s="663" t="s">
        <v>574</v>
      </c>
      <c r="D147" s="664" t="s">
        <v>2674</v>
      </c>
      <c r="E147" s="663" t="s">
        <v>4691</v>
      </c>
      <c r="F147" s="664" t="s">
        <v>4692</v>
      </c>
      <c r="G147" s="663" t="s">
        <v>3470</v>
      </c>
      <c r="H147" s="663" t="s">
        <v>3471</v>
      </c>
      <c r="I147" s="665">
        <v>48.82</v>
      </c>
      <c r="J147" s="665">
        <v>25</v>
      </c>
      <c r="K147" s="666">
        <v>1220.5</v>
      </c>
    </row>
    <row r="148" spans="1:11" ht="14.4" customHeight="1" x14ac:dyDescent="0.3">
      <c r="A148" s="661" t="s">
        <v>563</v>
      </c>
      <c r="B148" s="662" t="s">
        <v>564</v>
      </c>
      <c r="C148" s="663" t="s">
        <v>574</v>
      </c>
      <c r="D148" s="664" t="s">
        <v>2674</v>
      </c>
      <c r="E148" s="663" t="s">
        <v>4693</v>
      </c>
      <c r="F148" s="664" t="s">
        <v>4694</v>
      </c>
      <c r="G148" s="663" t="s">
        <v>3372</v>
      </c>
      <c r="H148" s="663" t="s">
        <v>3373</v>
      </c>
      <c r="I148" s="665">
        <v>11.01</v>
      </c>
      <c r="J148" s="665">
        <v>40</v>
      </c>
      <c r="K148" s="666">
        <v>440.4</v>
      </c>
    </row>
    <row r="149" spans="1:11" ht="14.4" customHeight="1" x14ac:dyDescent="0.3">
      <c r="A149" s="661" t="s">
        <v>563</v>
      </c>
      <c r="B149" s="662" t="s">
        <v>564</v>
      </c>
      <c r="C149" s="663" t="s">
        <v>574</v>
      </c>
      <c r="D149" s="664" t="s">
        <v>2674</v>
      </c>
      <c r="E149" s="663" t="s">
        <v>4693</v>
      </c>
      <c r="F149" s="664" t="s">
        <v>4694</v>
      </c>
      <c r="G149" s="663" t="s">
        <v>3374</v>
      </c>
      <c r="H149" s="663" t="s">
        <v>3375</v>
      </c>
      <c r="I149" s="665">
        <v>11.01</v>
      </c>
      <c r="J149" s="665">
        <v>40</v>
      </c>
      <c r="K149" s="666">
        <v>440.4</v>
      </c>
    </row>
    <row r="150" spans="1:11" ht="14.4" customHeight="1" x14ac:dyDescent="0.3">
      <c r="A150" s="661" t="s">
        <v>563</v>
      </c>
      <c r="B150" s="662" t="s">
        <v>564</v>
      </c>
      <c r="C150" s="663" t="s">
        <v>574</v>
      </c>
      <c r="D150" s="664" t="s">
        <v>2674</v>
      </c>
      <c r="E150" s="663" t="s">
        <v>4693</v>
      </c>
      <c r="F150" s="664" t="s">
        <v>4694</v>
      </c>
      <c r="G150" s="663" t="s">
        <v>3376</v>
      </c>
      <c r="H150" s="663" t="s">
        <v>3377</v>
      </c>
      <c r="I150" s="665">
        <v>0.71</v>
      </c>
      <c r="J150" s="665">
        <v>12600</v>
      </c>
      <c r="K150" s="666">
        <v>8946</v>
      </c>
    </row>
    <row r="151" spans="1:11" ht="14.4" customHeight="1" x14ac:dyDescent="0.3">
      <c r="A151" s="661" t="s">
        <v>563</v>
      </c>
      <c r="B151" s="662" t="s">
        <v>564</v>
      </c>
      <c r="C151" s="663" t="s">
        <v>574</v>
      </c>
      <c r="D151" s="664" t="s">
        <v>2674</v>
      </c>
      <c r="E151" s="663" t="s">
        <v>4693</v>
      </c>
      <c r="F151" s="664" t="s">
        <v>4694</v>
      </c>
      <c r="G151" s="663" t="s">
        <v>3472</v>
      </c>
      <c r="H151" s="663" t="s">
        <v>3473</v>
      </c>
      <c r="I151" s="665">
        <v>0.71</v>
      </c>
      <c r="J151" s="665">
        <v>3600</v>
      </c>
      <c r="K151" s="666">
        <v>2556</v>
      </c>
    </row>
    <row r="152" spans="1:11" ht="14.4" customHeight="1" x14ac:dyDescent="0.3">
      <c r="A152" s="661" t="s">
        <v>563</v>
      </c>
      <c r="B152" s="662" t="s">
        <v>564</v>
      </c>
      <c r="C152" s="663" t="s">
        <v>574</v>
      </c>
      <c r="D152" s="664" t="s">
        <v>2674</v>
      </c>
      <c r="E152" s="663" t="s">
        <v>4693</v>
      </c>
      <c r="F152" s="664" t="s">
        <v>4694</v>
      </c>
      <c r="G152" s="663" t="s">
        <v>3474</v>
      </c>
      <c r="H152" s="663" t="s">
        <v>3475</v>
      </c>
      <c r="I152" s="665">
        <v>12.58</v>
      </c>
      <c r="J152" s="665">
        <v>40</v>
      </c>
      <c r="K152" s="666">
        <v>503.2</v>
      </c>
    </row>
    <row r="153" spans="1:11" ht="14.4" customHeight="1" x14ac:dyDescent="0.3">
      <c r="A153" s="661" t="s">
        <v>563</v>
      </c>
      <c r="B153" s="662" t="s">
        <v>564</v>
      </c>
      <c r="C153" s="663" t="s">
        <v>574</v>
      </c>
      <c r="D153" s="664" t="s">
        <v>2674</v>
      </c>
      <c r="E153" s="663" t="s">
        <v>4695</v>
      </c>
      <c r="F153" s="664" t="s">
        <v>4696</v>
      </c>
      <c r="G153" s="663" t="s">
        <v>3384</v>
      </c>
      <c r="H153" s="663" t="s">
        <v>3476</v>
      </c>
      <c r="I153" s="665">
        <v>14.476666666666667</v>
      </c>
      <c r="J153" s="665">
        <v>100</v>
      </c>
      <c r="K153" s="666">
        <v>1476</v>
      </c>
    </row>
    <row r="154" spans="1:11" ht="14.4" customHeight="1" x14ac:dyDescent="0.3">
      <c r="A154" s="661" t="s">
        <v>563</v>
      </c>
      <c r="B154" s="662" t="s">
        <v>564</v>
      </c>
      <c r="C154" s="663" t="s">
        <v>577</v>
      </c>
      <c r="D154" s="664" t="s">
        <v>2675</v>
      </c>
      <c r="E154" s="663" t="s">
        <v>4687</v>
      </c>
      <c r="F154" s="664" t="s">
        <v>4688</v>
      </c>
      <c r="G154" s="663" t="s">
        <v>3477</v>
      </c>
      <c r="H154" s="663" t="s">
        <v>3478</v>
      </c>
      <c r="I154" s="665">
        <v>124.44</v>
      </c>
      <c r="J154" s="665">
        <v>1</v>
      </c>
      <c r="K154" s="666">
        <v>124.44</v>
      </c>
    </row>
    <row r="155" spans="1:11" ht="14.4" customHeight="1" x14ac:dyDescent="0.3">
      <c r="A155" s="661" t="s">
        <v>563</v>
      </c>
      <c r="B155" s="662" t="s">
        <v>564</v>
      </c>
      <c r="C155" s="663" t="s">
        <v>577</v>
      </c>
      <c r="D155" s="664" t="s">
        <v>2675</v>
      </c>
      <c r="E155" s="663" t="s">
        <v>4687</v>
      </c>
      <c r="F155" s="664" t="s">
        <v>4688</v>
      </c>
      <c r="G155" s="663" t="s">
        <v>3479</v>
      </c>
      <c r="H155" s="663" t="s">
        <v>3480</v>
      </c>
      <c r="I155" s="665">
        <v>8.1999999999999993</v>
      </c>
      <c r="J155" s="665">
        <v>3</v>
      </c>
      <c r="K155" s="666">
        <v>24.6</v>
      </c>
    </row>
    <row r="156" spans="1:11" ht="14.4" customHeight="1" x14ac:dyDescent="0.3">
      <c r="A156" s="661" t="s">
        <v>563</v>
      </c>
      <c r="B156" s="662" t="s">
        <v>564</v>
      </c>
      <c r="C156" s="663" t="s">
        <v>577</v>
      </c>
      <c r="D156" s="664" t="s">
        <v>2675</v>
      </c>
      <c r="E156" s="663" t="s">
        <v>4687</v>
      </c>
      <c r="F156" s="664" t="s">
        <v>4688</v>
      </c>
      <c r="G156" s="663" t="s">
        <v>3481</v>
      </c>
      <c r="H156" s="663" t="s">
        <v>3482</v>
      </c>
      <c r="I156" s="665">
        <v>3.01</v>
      </c>
      <c r="J156" s="665">
        <v>80</v>
      </c>
      <c r="K156" s="666">
        <v>240.8</v>
      </c>
    </row>
    <row r="157" spans="1:11" ht="14.4" customHeight="1" x14ac:dyDescent="0.3">
      <c r="A157" s="661" t="s">
        <v>563</v>
      </c>
      <c r="B157" s="662" t="s">
        <v>564</v>
      </c>
      <c r="C157" s="663" t="s">
        <v>577</v>
      </c>
      <c r="D157" s="664" t="s">
        <v>2675</v>
      </c>
      <c r="E157" s="663" t="s">
        <v>4687</v>
      </c>
      <c r="F157" s="664" t="s">
        <v>4688</v>
      </c>
      <c r="G157" s="663" t="s">
        <v>3483</v>
      </c>
      <c r="H157" s="663" t="s">
        <v>3484</v>
      </c>
      <c r="I157" s="665">
        <v>0.88</v>
      </c>
      <c r="J157" s="665">
        <v>600</v>
      </c>
      <c r="K157" s="666">
        <v>528</v>
      </c>
    </row>
    <row r="158" spans="1:11" ht="14.4" customHeight="1" x14ac:dyDescent="0.3">
      <c r="A158" s="661" t="s">
        <v>563</v>
      </c>
      <c r="B158" s="662" t="s">
        <v>564</v>
      </c>
      <c r="C158" s="663" t="s">
        <v>577</v>
      </c>
      <c r="D158" s="664" t="s">
        <v>2675</v>
      </c>
      <c r="E158" s="663" t="s">
        <v>4687</v>
      </c>
      <c r="F158" s="664" t="s">
        <v>4688</v>
      </c>
      <c r="G158" s="663" t="s">
        <v>3483</v>
      </c>
      <c r="H158" s="663" t="s">
        <v>3485</v>
      </c>
      <c r="I158" s="665">
        <v>0.88</v>
      </c>
      <c r="J158" s="665">
        <v>200</v>
      </c>
      <c r="K158" s="666">
        <v>176</v>
      </c>
    </row>
    <row r="159" spans="1:11" ht="14.4" customHeight="1" x14ac:dyDescent="0.3">
      <c r="A159" s="661" t="s">
        <v>563</v>
      </c>
      <c r="B159" s="662" t="s">
        <v>564</v>
      </c>
      <c r="C159" s="663" t="s">
        <v>577</v>
      </c>
      <c r="D159" s="664" t="s">
        <v>2675</v>
      </c>
      <c r="E159" s="663" t="s">
        <v>4687</v>
      </c>
      <c r="F159" s="664" t="s">
        <v>4688</v>
      </c>
      <c r="G159" s="663" t="s">
        <v>3486</v>
      </c>
      <c r="H159" s="663" t="s">
        <v>3487</v>
      </c>
      <c r="I159" s="665">
        <v>22.15</v>
      </c>
      <c r="J159" s="665">
        <v>50</v>
      </c>
      <c r="K159" s="666">
        <v>1107.5</v>
      </c>
    </row>
    <row r="160" spans="1:11" ht="14.4" customHeight="1" x14ac:dyDescent="0.3">
      <c r="A160" s="661" t="s">
        <v>563</v>
      </c>
      <c r="B160" s="662" t="s">
        <v>564</v>
      </c>
      <c r="C160" s="663" t="s">
        <v>577</v>
      </c>
      <c r="D160" s="664" t="s">
        <v>2675</v>
      </c>
      <c r="E160" s="663" t="s">
        <v>4687</v>
      </c>
      <c r="F160" s="664" t="s">
        <v>4688</v>
      </c>
      <c r="G160" s="663" t="s">
        <v>3281</v>
      </c>
      <c r="H160" s="663" t="s">
        <v>3282</v>
      </c>
      <c r="I160" s="665">
        <v>0.628</v>
      </c>
      <c r="J160" s="665">
        <v>770</v>
      </c>
      <c r="K160" s="666">
        <v>483</v>
      </c>
    </row>
    <row r="161" spans="1:11" ht="14.4" customHeight="1" x14ac:dyDescent="0.3">
      <c r="A161" s="661" t="s">
        <v>563</v>
      </c>
      <c r="B161" s="662" t="s">
        <v>564</v>
      </c>
      <c r="C161" s="663" t="s">
        <v>577</v>
      </c>
      <c r="D161" s="664" t="s">
        <v>2675</v>
      </c>
      <c r="E161" s="663" t="s">
        <v>4687</v>
      </c>
      <c r="F161" s="664" t="s">
        <v>4688</v>
      </c>
      <c r="G161" s="663" t="s">
        <v>3287</v>
      </c>
      <c r="H161" s="663" t="s">
        <v>3288</v>
      </c>
      <c r="I161" s="665">
        <v>1.29</v>
      </c>
      <c r="J161" s="665">
        <v>200</v>
      </c>
      <c r="K161" s="666">
        <v>258</v>
      </c>
    </row>
    <row r="162" spans="1:11" ht="14.4" customHeight="1" x14ac:dyDescent="0.3">
      <c r="A162" s="661" t="s">
        <v>563</v>
      </c>
      <c r="B162" s="662" t="s">
        <v>564</v>
      </c>
      <c r="C162" s="663" t="s">
        <v>577</v>
      </c>
      <c r="D162" s="664" t="s">
        <v>2675</v>
      </c>
      <c r="E162" s="663" t="s">
        <v>4687</v>
      </c>
      <c r="F162" s="664" t="s">
        <v>4688</v>
      </c>
      <c r="G162" s="663" t="s">
        <v>3290</v>
      </c>
      <c r="H162" s="663" t="s">
        <v>3291</v>
      </c>
      <c r="I162" s="665">
        <v>7.52</v>
      </c>
      <c r="J162" s="665">
        <v>16</v>
      </c>
      <c r="K162" s="666">
        <v>120.32</v>
      </c>
    </row>
    <row r="163" spans="1:11" ht="14.4" customHeight="1" x14ac:dyDescent="0.3">
      <c r="A163" s="661" t="s">
        <v>563</v>
      </c>
      <c r="B163" s="662" t="s">
        <v>564</v>
      </c>
      <c r="C163" s="663" t="s">
        <v>577</v>
      </c>
      <c r="D163" s="664" t="s">
        <v>2675</v>
      </c>
      <c r="E163" s="663" t="s">
        <v>4687</v>
      </c>
      <c r="F163" s="664" t="s">
        <v>4688</v>
      </c>
      <c r="G163" s="663" t="s">
        <v>3302</v>
      </c>
      <c r="H163" s="663" t="s">
        <v>3303</v>
      </c>
      <c r="I163" s="665">
        <v>0.31</v>
      </c>
      <c r="J163" s="665">
        <v>25</v>
      </c>
      <c r="K163" s="666">
        <v>7.75</v>
      </c>
    </row>
    <row r="164" spans="1:11" ht="14.4" customHeight="1" x14ac:dyDescent="0.3">
      <c r="A164" s="661" t="s">
        <v>563</v>
      </c>
      <c r="B164" s="662" t="s">
        <v>564</v>
      </c>
      <c r="C164" s="663" t="s">
        <v>577</v>
      </c>
      <c r="D164" s="664" t="s">
        <v>2675</v>
      </c>
      <c r="E164" s="663" t="s">
        <v>4687</v>
      </c>
      <c r="F164" s="664" t="s">
        <v>4688</v>
      </c>
      <c r="G164" s="663" t="s">
        <v>3488</v>
      </c>
      <c r="H164" s="663" t="s">
        <v>3489</v>
      </c>
      <c r="I164" s="665">
        <v>5.27</v>
      </c>
      <c r="J164" s="665">
        <v>40</v>
      </c>
      <c r="K164" s="666">
        <v>210.8</v>
      </c>
    </row>
    <row r="165" spans="1:11" ht="14.4" customHeight="1" x14ac:dyDescent="0.3">
      <c r="A165" s="661" t="s">
        <v>563</v>
      </c>
      <c r="B165" s="662" t="s">
        <v>564</v>
      </c>
      <c r="C165" s="663" t="s">
        <v>577</v>
      </c>
      <c r="D165" s="664" t="s">
        <v>2675</v>
      </c>
      <c r="E165" s="663" t="s">
        <v>4689</v>
      </c>
      <c r="F165" s="664" t="s">
        <v>4690</v>
      </c>
      <c r="G165" s="663" t="s">
        <v>3316</v>
      </c>
      <c r="H165" s="663" t="s">
        <v>3317</v>
      </c>
      <c r="I165" s="665">
        <v>0.67</v>
      </c>
      <c r="J165" s="665">
        <v>100</v>
      </c>
      <c r="K165" s="666">
        <v>67</v>
      </c>
    </row>
    <row r="166" spans="1:11" ht="14.4" customHeight="1" x14ac:dyDescent="0.3">
      <c r="A166" s="661" t="s">
        <v>563</v>
      </c>
      <c r="B166" s="662" t="s">
        <v>564</v>
      </c>
      <c r="C166" s="663" t="s">
        <v>577</v>
      </c>
      <c r="D166" s="664" t="s">
        <v>2675</v>
      </c>
      <c r="E166" s="663" t="s">
        <v>4689</v>
      </c>
      <c r="F166" s="664" t="s">
        <v>4690</v>
      </c>
      <c r="G166" s="663" t="s">
        <v>3320</v>
      </c>
      <c r="H166" s="663" t="s">
        <v>3490</v>
      </c>
      <c r="I166" s="665">
        <v>94.38</v>
      </c>
      <c r="J166" s="665">
        <v>3</v>
      </c>
      <c r="K166" s="666">
        <v>283.14</v>
      </c>
    </row>
    <row r="167" spans="1:11" ht="14.4" customHeight="1" x14ac:dyDescent="0.3">
      <c r="A167" s="661" t="s">
        <v>563</v>
      </c>
      <c r="B167" s="662" t="s">
        <v>564</v>
      </c>
      <c r="C167" s="663" t="s">
        <v>577</v>
      </c>
      <c r="D167" s="664" t="s">
        <v>2675</v>
      </c>
      <c r="E167" s="663" t="s">
        <v>4689</v>
      </c>
      <c r="F167" s="664" t="s">
        <v>4690</v>
      </c>
      <c r="G167" s="663" t="s">
        <v>3326</v>
      </c>
      <c r="H167" s="663" t="s">
        <v>3327</v>
      </c>
      <c r="I167" s="665">
        <v>1.9766666666666666</v>
      </c>
      <c r="J167" s="665">
        <v>35</v>
      </c>
      <c r="K167" s="666">
        <v>69.099999999999994</v>
      </c>
    </row>
    <row r="168" spans="1:11" ht="14.4" customHeight="1" x14ac:dyDescent="0.3">
      <c r="A168" s="661" t="s">
        <v>563</v>
      </c>
      <c r="B168" s="662" t="s">
        <v>564</v>
      </c>
      <c r="C168" s="663" t="s">
        <v>577</v>
      </c>
      <c r="D168" s="664" t="s">
        <v>2675</v>
      </c>
      <c r="E168" s="663" t="s">
        <v>4689</v>
      </c>
      <c r="F168" s="664" t="s">
        <v>4690</v>
      </c>
      <c r="G168" s="663" t="s">
        <v>3491</v>
      </c>
      <c r="H168" s="663" t="s">
        <v>3492</v>
      </c>
      <c r="I168" s="665">
        <v>1.9233333333333331</v>
      </c>
      <c r="J168" s="665">
        <v>5</v>
      </c>
      <c r="K168" s="666">
        <v>9.6499999999999986</v>
      </c>
    </row>
    <row r="169" spans="1:11" ht="14.4" customHeight="1" x14ac:dyDescent="0.3">
      <c r="A169" s="661" t="s">
        <v>563</v>
      </c>
      <c r="B169" s="662" t="s">
        <v>564</v>
      </c>
      <c r="C169" s="663" t="s">
        <v>577</v>
      </c>
      <c r="D169" s="664" t="s">
        <v>2675</v>
      </c>
      <c r="E169" s="663" t="s">
        <v>4689</v>
      </c>
      <c r="F169" s="664" t="s">
        <v>4690</v>
      </c>
      <c r="G169" s="663" t="s">
        <v>3330</v>
      </c>
      <c r="H169" s="663" t="s">
        <v>3331</v>
      </c>
      <c r="I169" s="665">
        <v>0.01</v>
      </c>
      <c r="J169" s="665">
        <v>40</v>
      </c>
      <c r="K169" s="666">
        <v>0.4</v>
      </c>
    </row>
    <row r="170" spans="1:11" ht="14.4" customHeight="1" x14ac:dyDescent="0.3">
      <c r="A170" s="661" t="s">
        <v>563</v>
      </c>
      <c r="B170" s="662" t="s">
        <v>564</v>
      </c>
      <c r="C170" s="663" t="s">
        <v>577</v>
      </c>
      <c r="D170" s="664" t="s">
        <v>2675</v>
      </c>
      <c r="E170" s="663" t="s">
        <v>4689</v>
      </c>
      <c r="F170" s="664" t="s">
        <v>4690</v>
      </c>
      <c r="G170" s="663" t="s">
        <v>3433</v>
      </c>
      <c r="H170" s="663" t="s">
        <v>3434</v>
      </c>
      <c r="I170" s="665">
        <v>2.94</v>
      </c>
      <c r="J170" s="665">
        <v>70</v>
      </c>
      <c r="K170" s="666">
        <v>207.9</v>
      </c>
    </row>
    <row r="171" spans="1:11" ht="14.4" customHeight="1" x14ac:dyDescent="0.3">
      <c r="A171" s="661" t="s">
        <v>563</v>
      </c>
      <c r="B171" s="662" t="s">
        <v>564</v>
      </c>
      <c r="C171" s="663" t="s">
        <v>577</v>
      </c>
      <c r="D171" s="664" t="s">
        <v>2675</v>
      </c>
      <c r="E171" s="663" t="s">
        <v>4689</v>
      </c>
      <c r="F171" s="664" t="s">
        <v>4690</v>
      </c>
      <c r="G171" s="663" t="s">
        <v>3332</v>
      </c>
      <c r="H171" s="663" t="s">
        <v>3333</v>
      </c>
      <c r="I171" s="665">
        <v>2.16</v>
      </c>
      <c r="J171" s="665">
        <v>25</v>
      </c>
      <c r="K171" s="666">
        <v>54</v>
      </c>
    </row>
    <row r="172" spans="1:11" ht="14.4" customHeight="1" x14ac:dyDescent="0.3">
      <c r="A172" s="661" t="s">
        <v>563</v>
      </c>
      <c r="B172" s="662" t="s">
        <v>564</v>
      </c>
      <c r="C172" s="663" t="s">
        <v>577</v>
      </c>
      <c r="D172" s="664" t="s">
        <v>2675</v>
      </c>
      <c r="E172" s="663" t="s">
        <v>4689</v>
      </c>
      <c r="F172" s="664" t="s">
        <v>4690</v>
      </c>
      <c r="G172" s="663" t="s">
        <v>3493</v>
      </c>
      <c r="H172" s="663" t="s">
        <v>3494</v>
      </c>
      <c r="I172" s="665">
        <v>3.15</v>
      </c>
      <c r="J172" s="665">
        <v>2</v>
      </c>
      <c r="K172" s="666">
        <v>6.3</v>
      </c>
    </row>
    <row r="173" spans="1:11" ht="14.4" customHeight="1" x14ac:dyDescent="0.3">
      <c r="A173" s="661" t="s">
        <v>563</v>
      </c>
      <c r="B173" s="662" t="s">
        <v>564</v>
      </c>
      <c r="C173" s="663" t="s">
        <v>577</v>
      </c>
      <c r="D173" s="664" t="s">
        <v>2675</v>
      </c>
      <c r="E173" s="663" t="s">
        <v>4689</v>
      </c>
      <c r="F173" s="664" t="s">
        <v>4690</v>
      </c>
      <c r="G173" s="663" t="s">
        <v>3338</v>
      </c>
      <c r="H173" s="663" t="s">
        <v>3339</v>
      </c>
      <c r="I173" s="665">
        <v>176.67</v>
      </c>
      <c r="J173" s="665">
        <v>2</v>
      </c>
      <c r="K173" s="666">
        <v>353.34</v>
      </c>
    </row>
    <row r="174" spans="1:11" ht="14.4" customHeight="1" x14ac:dyDescent="0.3">
      <c r="A174" s="661" t="s">
        <v>563</v>
      </c>
      <c r="B174" s="662" t="s">
        <v>564</v>
      </c>
      <c r="C174" s="663" t="s">
        <v>577</v>
      </c>
      <c r="D174" s="664" t="s">
        <v>2675</v>
      </c>
      <c r="E174" s="663" t="s">
        <v>4689</v>
      </c>
      <c r="F174" s="664" t="s">
        <v>4690</v>
      </c>
      <c r="G174" s="663" t="s">
        <v>3436</v>
      </c>
      <c r="H174" s="663" t="s">
        <v>3437</v>
      </c>
      <c r="I174" s="665">
        <v>5.13</v>
      </c>
      <c r="J174" s="665">
        <v>40</v>
      </c>
      <c r="K174" s="666">
        <v>205.2</v>
      </c>
    </row>
    <row r="175" spans="1:11" ht="14.4" customHeight="1" x14ac:dyDescent="0.3">
      <c r="A175" s="661" t="s">
        <v>563</v>
      </c>
      <c r="B175" s="662" t="s">
        <v>564</v>
      </c>
      <c r="C175" s="663" t="s">
        <v>577</v>
      </c>
      <c r="D175" s="664" t="s">
        <v>2675</v>
      </c>
      <c r="E175" s="663" t="s">
        <v>4689</v>
      </c>
      <c r="F175" s="664" t="s">
        <v>4690</v>
      </c>
      <c r="G175" s="663" t="s">
        <v>3342</v>
      </c>
      <c r="H175" s="663" t="s">
        <v>3343</v>
      </c>
      <c r="I175" s="665">
        <v>2.52</v>
      </c>
      <c r="J175" s="665">
        <v>50</v>
      </c>
      <c r="K175" s="666">
        <v>126</v>
      </c>
    </row>
    <row r="176" spans="1:11" ht="14.4" customHeight="1" x14ac:dyDescent="0.3">
      <c r="A176" s="661" t="s">
        <v>563</v>
      </c>
      <c r="B176" s="662" t="s">
        <v>564</v>
      </c>
      <c r="C176" s="663" t="s">
        <v>577</v>
      </c>
      <c r="D176" s="664" t="s">
        <v>2675</v>
      </c>
      <c r="E176" s="663" t="s">
        <v>4689</v>
      </c>
      <c r="F176" s="664" t="s">
        <v>4690</v>
      </c>
      <c r="G176" s="663" t="s">
        <v>3456</v>
      </c>
      <c r="H176" s="663" t="s">
        <v>3457</v>
      </c>
      <c r="I176" s="665">
        <v>14.61</v>
      </c>
      <c r="J176" s="665">
        <v>3</v>
      </c>
      <c r="K176" s="666">
        <v>43.83</v>
      </c>
    </row>
    <row r="177" spans="1:11" ht="14.4" customHeight="1" x14ac:dyDescent="0.3">
      <c r="A177" s="661" t="s">
        <v>563</v>
      </c>
      <c r="B177" s="662" t="s">
        <v>564</v>
      </c>
      <c r="C177" s="663" t="s">
        <v>577</v>
      </c>
      <c r="D177" s="664" t="s">
        <v>2675</v>
      </c>
      <c r="E177" s="663" t="s">
        <v>4691</v>
      </c>
      <c r="F177" s="664" t="s">
        <v>4692</v>
      </c>
      <c r="G177" s="663" t="s">
        <v>3362</v>
      </c>
      <c r="H177" s="663" t="s">
        <v>3363</v>
      </c>
      <c r="I177" s="665">
        <v>0.3</v>
      </c>
      <c r="J177" s="665">
        <v>100</v>
      </c>
      <c r="K177" s="666">
        <v>30</v>
      </c>
    </row>
    <row r="178" spans="1:11" ht="14.4" customHeight="1" x14ac:dyDescent="0.3">
      <c r="A178" s="661" t="s">
        <v>563</v>
      </c>
      <c r="B178" s="662" t="s">
        <v>564</v>
      </c>
      <c r="C178" s="663" t="s">
        <v>577</v>
      </c>
      <c r="D178" s="664" t="s">
        <v>2675</v>
      </c>
      <c r="E178" s="663" t="s">
        <v>4691</v>
      </c>
      <c r="F178" s="664" t="s">
        <v>4692</v>
      </c>
      <c r="G178" s="663" t="s">
        <v>3370</v>
      </c>
      <c r="H178" s="663" t="s">
        <v>3371</v>
      </c>
      <c r="I178" s="665">
        <v>1.8</v>
      </c>
      <c r="J178" s="665">
        <v>50</v>
      </c>
      <c r="K178" s="666">
        <v>90</v>
      </c>
    </row>
    <row r="179" spans="1:11" ht="14.4" customHeight="1" x14ac:dyDescent="0.3">
      <c r="A179" s="661" t="s">
        <v>563</v>
      </c>
      <c r="B179" s="662" t="s">
        <v>564</v>
      </c>
      <c r="C179" s="663" t="s">
        <v>577</v>
      </c>
      <c r="D179" s="664" t="s">
        <v>2675</v>
      </c>
      <c r="E179" s="663" t="s">
        <v>4693</v>
      </c>
      <c r="F179" s="664" t="s">
        <v>4694</v>
      </c>
      <c r="G179" s="663" t="s">
        <v>3376</v>
      </c>
      <c r="H179" s="663" t="s">
        <v>3377</v>
      </c>
      <c r="I179" s="665">
        <v>0.71</v>
      </c>
      <c r="J179" s="665">
        <v>1400</v>
      </c>
      <c r="K179" s="666">
        <v>994</v>
      </c>
    </row>
    <row r="180" spans="1:11" ht="14.4" customHeight="1" x14ac:dyDescent="0.3">
      <c r="A180" s="661" t="s">
        <v>563</v>
      </c>
      <c r="B180" s="662" t="s">
        <v>564</v>
      </c>
      <c r="C180" s="663" t="s">
        <v>577</v>
      </c>
      <c r="D180" s="664" t="s">
        <v>2675</v>
      </c>
      <c r="E180" s="663" t="s">
        <v>4693</v>
      </c>
      <c r="F180" s="664" t="s">
        <v>4694</v>
      </c>
      <c r="G180" s="663" t="s">
        <v>3495</v>
      </c>
      <c r="H180" s="663" t="s">
        <v>3496</v>
      </c>
      <c r="I180" s="665">
        <v>12.58</v>
      </c>
      <c r="J180" s="665">
        <v>40</v>
      </c>
      <c r="K180" s="666">
        <v>503.2</v>
      </c>
    </row>
    <row r="181" spans="1:11" ht="14.4" customHeight="1" x14ac:dyDescent="0.3">
      <c r="A181" s="661" t="s">
        <v>563</v>
      </c>
      <c r="B181" s="662" t="s">
        <v>564</v>
      </c>
      <c r="C181" s="663" t="s">
        <v>580</v>
      </c>
      <c r="D181" s="664" t="s">
        <v>2676</v>
      </c>
      <c r="E181" s="663" t="s">
        <v>4687</v>
      </c>
      <c r="F181" s="664" t="s">
        <v>4688</v>
      </c>
      <c r="G181" s="663" t="s">
        <v>3269</v>
      </c>
      <c r="H181" s="663" t="s">
        <v>3270</v>
      </c>
      <c r="I181" s="665">
        <v>166.73714285714286</v>
      </c>
      <c r="J181" s="665">
        <v>22</v>
      </c>
      <c r="K181" s="666">
        <v>3668.22</v>
      </c>
    </row>
    <row r="182" spans="1:11" ht="14.4" customHeight="1" x14ac:dyDescent="0.3">
      <c r="A182" s="661" t="s">
        <v>563</v>
      </c>
      <c r="B182" s="662" t="s">
        <v>564</v>
      </c>
      <c r="C182" s="663" t="s">
        <v>580</v>
      </c>
      <c r="D182" s="664" t="s">
        <v>2676</v>
      </c>
      <c r="E182" s="663" t="s">
        <v>4687</v>
      </c>
      <c r="F182" s="664" t="s">
        <v>4688</v>
      </c>
      <c r="G182" s="663" t="s">
        <v>3271</v>
      </c>
      <c r="H182" s="663" t="s">
        <v>3272</v>
      </c>
      <c r="I182" s="665">
        <v>1.84</v>
      </c>
      <c r="J182" s="665">
        <v>20</v>
      </c>
      <c r="K182" s="666">
        <v>36.799999999999997</v>
      </c>
    </row>
    <row r="183" spans="1:11" ht="14.4" customHeight="1" x14ac:dyDescent="0.3">
      <c r="A183" s="661" t="s">
        <v>563</v>
      </c>
      <c r="B183" s="662" t="s">
        <v>564</v>
      </c>
      <c r="C183" s="663" t="s">
        <v>580</v>
      </c>
      <c r="D183" s="664" t="s">
        <v>2676</v>
      </c>
      <c r="E183" s="663" t="s">
        <v>4687</v>
      </c>
      <c r="F183" s="664" t="s">
        <v>4688</v>
      </c>
      <c r="G183" s="663" t="s">
        <v>3497</v>
      </c>
      <c r="H183" s="663" t="s">
        <v>3498</v>
      </c>
      <c r="I183" s="665">
        <v>9.2928571428571427</v>
      </c>
      <c r="J183" s="665">
        <v>600</v>
      </c>
      <c r="K183" s="666">
        <v>5575.5</v>
      </c>
    </row>
    <row r="184" spans="1:11" ht="14.4" customHeight="1" x14ac:dyDescent="0.3">
      <c r="A184" s="661" t="s">
        <v>563</v>
      </c>
      <c r="B184" s="662" t="s">
        <v>564</v>
      </c>
      <c r="C184" s="663" t="s">
        <v>580</v>
      </c>
      <c r="D184" s="664" t="s">
        <v>2676</v>
      </c>
      <c r="E184" s="663" t="s">
        <v>4687</v>
      </c>
      <c r="F184" s="664" t="s">
        <v>4688</v>
      </c>
      <c r="G184" s="663" t="s">
        <v>3273</v>
      </c>
      <c r="H184" s="663" t="s">
        <v>3274</v>
      </c>
      <c r="I184" s="665">
        <v>14.521111111111111</v>
      </c>
      <c r="J184" s="665">
        <v>460</v>
      </c>
      <c r="K184" s="666">
        <v>6430.6</v>
      </c>
    </row>
    <row r="185" spans="1:11" ht="14.4" customHeight="1" x14ac:dyDescent="0.3">
      <c r="A185" s="661" t="s">
        <v>563</v>
      </c>
      <c r="B185" s="662" t="s">
        <v>564</v>
      </c>
      <c r="C185" s="663" t="s">
        <v>580</v>
      </c>
      <c r="D185" s="664" t="s">
        <v>2676</v>
      </c>
      <c r="E185" s="663" t="s">
        <v>4687</v>
      </c>
      <c r="F185" s="664" t="s">
        <v>4688</v>
      </c>
      <c r="G185" s="663" t="s">
        <v>3499</v>
      </c>
      <c r="H185" s="663" t="s">
        <v>3500</v>
      </c>
      <c r="I185" s="665">
        <v>16.744444444444447</v>
      </c>
      <c r="J185" s="665">
        <v>400</v>
      </c>
      <c r="K185" s="666">
        <v>6358.8000000000011</v>
      </c>
    </row>
    <row r="186" spans="1:11" ht="14.4" customHeight="1" x14ac:dyDescent="0.3">
      <c r="A186" s="661" t="s">
        <v>563</v>
      </c>
      <c r="B186" s="662" t="s">
        <v>564</v>
      </c>
      <c r="C186" s="663" t="s">
        <v>580</v>
      </c>
      <c r="D186" s="664" t="s">
        <v>2676</v>
      </c>
      <c r="E186" s="663" t="s">
        <v>4687</v>
      </c>
      <c r="F186" s="664" t="s">
        <v>4688</v>
      </c>
      <c r="G186" s="663" t="s">
        <v>3388</v>
      </c>
      <c r="H186" s="663" t="s">
        <v>3389</v>
      </c>
      <c r="I186" s="665">
        <v>3.1280000000000001</v>
      </c>
      <c r="J186" s="665">
        <v>470</v>
      </c>
      <c r="K186" s="666">
        <v>1475.5</v>
      </c>
    </row>
    <row r="187" spans="1:11" ht="14.4" customHeight="1" x14ac:dyDescent="0.3">
      <c r="A187" s="661" t="s">
        <v>563</v>
      </c>
      <c r="B187" s="662" t="s">
        <v>564</v>
      </c>
      <c r="C187" s="663" t="s">
        <v>580</v>
      </c>
      <c r="D187" s="664" t="s">
        <v>2676</v>
      </c>
      <c r="E187" s="663" t="s">
        <v>4687</v>
      </c>
      <c r="F187" s="664" t="s">
        <v>4688</v>
      </c>
      <c r="G187" s="663" t="s">
        <v>3501</v>
      </c>
      <c r="H187" s="663" t="s">
        <v>3502</v>
      </c>
      <c r="I187" s="665">
        <v>8.52</v>
      </c>
      <c r="J187" s="665">
        <v>1</v>
      </c>
      <c r="K187" s="666">
        <v>8.52</v>
      </c>
    </row>
    <row r="188" spans="1:11" ht="14.4" customHeight="1" x14ac:dyDescent="0.3">
      <c r="A188" s="661" t="s">
        <v>563</v>
      </c>
      <c r="B188" s="662" t="s">
        <v>564</v>
      </c>
      <c r="C188" s="663" t="s">
        <v>580</v>
      </c>
      <c r="D188" s="664" t="s">
        <v>2676</v>
      </c>
      <c r="E188" s="663" t="s">
        <v>4687</v>
      </c>
      <c r="F188" s="664" t="s">
        <v>4688</v>
      </c>
      <c r="G188" s="663" t="s">
        <v>3503</v>
      </c>
      <c r="H188" s="663" t="s">
        <v>3504</v>
      </c>
      <c r="I188" s="665">
        <v>0.42</v>
      </c>
      <c r="J188" s="665">
        <v>12000</v>
      </c>
      <c r="K188" s="666">
        <v>5040</v>
      </c>
    </row>
    <row r="189" spans="1:11" ht="14.4" customHeight="1" x14ac:dyDescent="0.3">
      <c r="A189" s="661" t="s">
        <v>563</v>
      </c>
      <c r="B189" s="662" t="s">
        <v>564</v>
      </c>
      <c r="C189" s="663" t="s">
        <v>580</v>
      </c>
      <c r="D189" s="664" t="s">
        <v>2676</v>
      </c>
      <c r="E189" s="663" t="s">
        <v>4687</v>
      </c>
      <c r="F189" s="664" t="s">
        <v>4688</v>
      </c>
      <c r="G189" s="663" t="s">
        <v>3277</v>
      </c>
      <c r="H189" s="663" t="s">
        <v>3278</v>
      </c>
      <c r="I189" s="665">
        <v>28.316999999999997</v>
      </c>
      <c r="J189" s="665">
        <v>528</v>
      </c>
      <c r="K189" s="666">
        <v>14971.199999999999</v>
      </c>
    </row>
    <row r="190" spans="1:11" ht="14.4" customHeight="1" x14ac:dyDescent="0.3">
      <c r="A190" s="661" t="s">
        <v>563</v>
      </c>
      <c r="B190" s="662" t="s">
        <v>564</v>
      </c>
      <c r="C190" s="663" t="s">
        <v>580</v>
      </c>
      <c r="D190" s="664" t="s">
        <v>2676</v>
      </c>
      <c r="E190" s="663" t="s">
        <v>4687</v>
      </c>
      <c r="F190" s="664" t="s">
        <v>4688</v>
      </c>
      <c r="G190" s="663" t="s">
        <v>3392</v>
      </c>
      <c r="H190" s="663" t="s">
        <v>3393</v>
      </c>
      <c r="I190" s="665">
        <v>6.1133333333333333</v>
      </c>
      <c r="J190" s="665">
        <v>900</v>
      </c>
      <c r="K190" s="666">
        <v>5500.7</v>
      </c>
    </row>
    <row r="191" spans="1:11" ht="14.4" customHeight="1" x14ac:dyDescent="0.3">
      <c r="A191" s="661" t="s">
        <v>563</v>
      </c>
      <c r="B191" s="662" t="s">
        <v>564</v>
      </c>
      <c r="C191" s="663" t="s">
        <v>580</v>
      </c>
      <c r="D191" s="664" t="s">
        <v>2676</v>
      </c>
      <c r="E191" s="663" t="s">
        <v>4687</v>
      </c>
      <c r="F191" s="664" t="s">
        <v>4688</v>
      </c>
      <c r="G191" s="663" t="s">
        <v>3392</v>
      </c>
      <c r="H191" s="663" t="s">
        <v>3394</v>
      </c>
      <c r="I191" s="665">
        <v>6.2450000000000001</v>
      </c>
      <c r="J191" s="665">
        <v>200</v>
      </c>
      <c r="K191" s="666">
        <v>1249</v>
      </c>
    </row>
    <row r="192" spans="1:11" ht="14.4" customHeight="1" x14ac:dyDescent="0.3">
      <c r="A192" s="661" t="s">
        <v>563</v>
      </c>
      <c r="B192" s="662" t="s">
        <v>564</v>
      </c>
      <c r="C192" s="663" t="s">
        <v>580</v>
      </c>
      <c r="D192" s="664" t="s">
        <v>2676</v>
      </c>
      <c r="E192" s="663" t="s">
        <v>4687</v>
      </c>
      <c r="F192" s="664" t="s">
        <v>4688</v>
      </c>
      <c r="G192" s="663" t="s">
        <v>3483</v>
      </c>
      <c r="H192" s="663" t="s">
        <v>3484</v>
      </c>
      <c r="I192" s="665">
        <v>0.88</v>
      </c>
      <c r="J192" s="665">
        <v>1000</v>
      </c>
      <c r="K192" s="666">
        <v>880</v>
      </c>
    </row>
    <row r="193" spans="1:11" ht="14.4" customHeight="1" x14ac:dyDescent="0.3">
      <c r="A193" s="661" t="s">
        <v>563</v>
      </c>
      <c r="B193" s="662" t="s">
        <v>564</v>
      </c>
      <c r="C193" s="663" t="s">
        <v>580</v>
      </c>
      <c r="D193" s="664" t="s">
        <v>2676</v>
      </c>
      <c r="E193" s="663" t="s">
        <v>4687</v>
      </c>
      <c r="F193" s="664" t="s">
        <v>4688</v>
      </c>
      <c r="G193" s="663" t="s">
        <v>3505</v>
      </c>
      <c r="H193" s="663" t="s">
        <v>3506</v>
      </c>
      <c r="I193" s="665">
        <v>0.15</v>
      </c>
      <c r="J193" s="665">
        <v>200</v>
      </c>
      <c r="K193" s="666">
        <v>30</v>
      </c>
    </row>
    <row r="194" spans="1:11" ht="14.4" customHeight="1" x14ac:dyDescent="0.3">
      <c r="A194" s="661" t="s">
        <v>563</v>
      </c>
      <c r="B194" s="662" t="s">
        <v>564</v>
      </c>
      <c r="C194" s="663" t="s">
        <v>580</v>
      </c>
      <c r="D194" s="664" t="s">
        <v>2676</v>
      </c>
      <c r="E194" s="663" t="s">
        <v>4687</v>
      </c>
      <c r="F194" s="664" t="s">
        <v>4688</v>
      </c>
      <c r="G194" s="663" t="s">
        <v>3507</v>
      </c>
      <c r="H194" s="663" t="s">
        <v>3508</v>
      </c>
      <c r="I194" s="665">
        <v>129.26</v>
      </c>
      <c r="J194" s="665">
        <v>30</v>
      </c>
      <c r="K194" s="666">
        <v>3877.7999999999997</v>
      </c>
    </row>
    <row r="195" spans="1:11" ht="14.4" customHeight="1" x14ac:dyDescent="0.3">
      <c r="A195" s="661" t="s">
        <v>563</v>
      </c>
      <c r="B195" s="662" t="s">
        <v>564</v>
      </c>
      <c r="C195" s="663" t="s">
        <v>580</v>
      </c>
      <c r="D195" s="664" t="s">
        <v>2676</v>
      </c>
      <c r="E195" s="663" t="s">
        <v>4687</v>
      </c>
      <c r="F195" s="664" t="s">
        <v>4688</v>
      </c>
      <c r="G195" s="663" t="s">
        <v>3509</v>
      </c>
      <c r="H195" s="663" t="s">
        <v>3510</v>
      </c>
      <c r="I195" s="665">
        <v>6.56</v>
      </c>
      <c r="J195" s="665">
        <v>100</v>
      </c>
      <c r="K195" s="666">
        <v>655.84</v>
      </c>
    </row>
    <row r="196" spans="1:11" ht="14.4" customHeight="1" x14ac:dyDescent="0.3">
      <c r="A196" s="661" t="s">
        <v>563</v>
      </c>
      <c r="B196" s="662" t="s">
        <v>564</v>
      </c>
      <c r="C196" s="663" t="s">
        <v>580</v>
      </c>
      <c r="D196" s="664" t="s">
        <v>2676</v>
      </c>
      <c r="E196" s="663" t="s">
        <v>4687</v>
      </c>
      <c r="F196" s="664" t="s">
        <v>4688</v>
      </c>
      <c r="G196" s="663" t="s">
        <v>3511</v>
      </c>
      <c r="H196" s="663" t="s">
        <v>3512</v>
      </c>
      <c r="I196" s="665">
        <v>11.36</v>
      </c>
      <c r="J196" s="665">
        <v>80</v>
      </c>
      <c r="K196" s="666">
        <v>908.96</v>
      </c>
    </row>
    <row r="197" spans="1:11" ht="14.4" customHeight="1" x14ac:dyDescent="0.3">
      <c r="A197" s="661" t="s">
        <v>563</v>
      </c>
      <c r="B197" s="662" t="s">
        <v>564</v>
      </c>
      <c r="C197" s="663" t="s">
        <v>580</v>
      </c>
      <c r="D197" s="664" t="s">
        <v>2676</v>
      </c>
      <c r="E197" s="663" t="s">
        <v>4687</v>
      </c>
      <c r="F197" s="664" t="s">
        <v>4688</v>
      </c>
      <c r="G197" s="663" t="s">
        <v>3513</v>
      </c>
      <c r="H197" s="663" t="s">
        <v>3514</v>
      </c>
      <c r="I197" s="665">
        <v>233.79333333333332</v>
      </c>
      <c r="J197" s="665">
        <v>25</v>
      </c>
      <c r="K197" s="666">
        <v>5844.8799999999992</v>
      </c>
    </row>
    <row r="198" spans="1:11" ht="14.4" customHeight="1" x14ac:dyDescent="0.3">
      <c r="A198" s="661" t="s">
        <v>563</v>
      </c>
      <c r="B198" s="662" t="s">
        <v>564</v>
      </c>
      <c r="C198" s="663" t="s">
        <v>580</v>
      </c>
      <c r="D198" s="664" t="s">
        <v>2676</v>
      </c>
      <c r="E198" s="663" t="s">
        <v>4687</v>
      </c>
      <c r="F198" s="664" t="s">
        <v>4688</v>
      </c>
      <c r="G198" s="663" t="s">
        <v>3515</v>
      </c>
      <c r="H198" s="663" t="s">
        <v>3516</v>
      </c>
      <c r="I198" s="665">
        <v>25.56</v>
      </c>
      <c r="J198" s="665">
        <v>24</v>
      </c>
      <c r="K198" s="666">
        <v>613.32000000000005</v>
      </c>
    </row>
    <row r="199" spans="1:11" ht="14.4" customHeight="1" x14ac:dyDescent="0.3">
      <c r="A199" s="661" t="s">
        <v>563</v>
      </c>
      <c r="B199" s="662" t="s">
        <v>564</v>
      </c>
      <c r="C199" s="663" t="s">
        <v>580</v>
      </c>
      <c r="D199" s="664" t="s">
        <v>2676</v>
      </c>
      <c r="E199" s="663" t="s">
        <v>4687</v>
      </c>
      <c r="F199" s="664" t="s">
        <v>4688</v>
      </c>
      <c r="G199" s="663" t="s">
        <v>3395</v>
      </c>
      <c r="H199" s="663" t="s">
        <v>3396</v>
      </c>
      <c r="I199" s="665">
        <v>30.175999999999998</v>
      </c>
      <c r="J199" s="665">
        <v>155</v>
      </c>
      <c r="K199" s="666">
        <v>4677.5</v>
      </c>
    </row>
    <row r="200" spans="1:11" ht="14.4" customHeight="1" x14ac:dyDescent="0.3">
      <c r="A200" s="661" t="s">
        <v>563</v>
      </c>
      <c r="B200" s="662" t="s">
        <v>564</v>
      </c>
      <c r="C200" s="663" t="s">
        <v>580</v>
      </c>
      <c r="D200" s="664" t="s">
        <v>2676</v>
      </c>
      <c r="E200" s="663" t="s">
        <v>4687</v>
      </c>
      <c r="F200" s="664" t="s">
        <v>4688</v>
      </c>
      <c r="G200" s="663" t="s">
        <v>3279</v>
      </c>
      <c r="H200" s="663" t="s">
        <v>3280</v>
      </c>
      <c r="I200" s="665">
        <v>1.38</v>
      </c>
      <c r="J200" s="665">
        <v>1300</v>
      </c>
      <c r="K200" s="666">
        <v>1794</v>
      </c>
    </row>
    <row r="201" spans="1:11" ht="14.4" customHeight="1" x14ac:dyDescent="0.3">
      <c r="A201" s="661" t="s">
        <v>563</v>
      </c>
      <c r="B201" s="662" t="s">
        <v>564</v>
      </c>
      <c r="C201" s="663" t="s">
        <v>580</v>
      </c>
      <c r="D201" s="664" t="s">
        <v>2676</v>
      </c>
      <c r="E201" s="663" t="s">
        <v>4687</v>
      </c>
      <c r="F201" s="664" t="s">
        <v>4688</v>
      </c>
      <c r="G201" s="663" t="s">
        <v>3281</v>
      </c>
      <c r="H201" s="663" t="s">
        <v>3282</v>
      </c>
      <c r="I201" s="665">
        <v>0.63500000000000001</v>
      </c>
      <c r="J201" s="665">
        <v>550</v>
      </c>
      <c r="K201" s="666">
        <v>365</v>
      </c>
    </row>
    <row r="202" spans="1:11" ht="14.4" customHeight="1" x14ac:dyDescent="0.3">
      <c r="A202" s="661" t="s">
        <v>563</v>
      </c>
      <c r="B202" s="662" t="s">
        <v>564</v>
      </c>
      <c r="C202" s="663" t="s">
        <v>580</v>
      </c>
      <c r="D202" s="664" t="s">
        <v>2676</v>
      </c>
      <c r="E202" s="663" t="s">
        <v>4687</v>
      </c>
      <c r="F202" s="664" t="s">
        <v>4688</v>
      </c>
      <c r="G202" s="663" t="s">
        <v>3517</v>
      </c>
      <c r="H202" s="663" t="s">
        <v>3518</v>
      </c>
      <c r="I202" s="665">
        <v>3.9422222222222225</v>
      </c>
      <c r="J202" s="665">
        <v>5500</v>
      </c>
      <c r="K202" s="666">
        <v>21691.85</v>
      </c>
    </row>
    <row r="203" spans="1:11" ht="14.4" customHeight="1" x14ac:dyDescent="0.3">
      <c r="A203" s="661" t="s">
        <v>563</v>
      </c>
      <c r="B203" s="662" t="s">
        <v>564</v>
      </c>
      <c r="C203" s="663" t="s">
        <v>580</v>
      </c>
      <c r="D203" s="664" t="s">
        <v>2676</v>
      </c>
      <c r="E203" s="663" t="s">
        <v>4687</v>
      </c>
      <c r="F203" s="664" t="s">
        <v>4688</v>
      </c>
      <c r="G203" s="663" t="s">
        <v>3401</v>
      </c>
      <c r="H203" s="663" t="s">
        <v>3402</v>
      </c>
      <c r="I203" s="665">
        <v>0.44</v>
      </c>
      <c r="J203" s="665">
        <v>43000</v>
      </c>
      <c r="K203" s="666">
        <v>18920</v>
      </c>
    </row>
    <row r="204" spans="1:11" ht="14.4" customHeight="1" x14ac:dyDescent="0.3">
      <c r="A204" s="661" t="s">
        <v>563</v>
      </c>
      <c r="B204" s="662" t="s">
        <v>564</v>
      </c>
      <c r="C204" s="663" t="s">
        <v>580</v>
      </c>
      <c r="D204" s="664" t="s">
        <v>2676</v>
      </c>
      <c r="E204" s="663" t="s">
        <v>4687</v>
      </c>
      <c r="F204" s="664" t="s">
        <v>4688</v>
      </c>
      <c r="G204" s="663" t="s">
        <v>3283</v>
      </c>
      <c r="H204" s="663" t="s">
        <v>3284</v>
      </c>
      <c r="I204" s="665">
        <v>8.5789999999999988</v>
      </c>
      <c r="J204" s="665">
        <v>540</v>
      </c>
      <c r="K204" s="666">
        <v>4632.4800000000005</v>
      </c>
    </row>
    <row r="205" spans="1:11" ht="14.4" customHeight="1" x14ac:dyDescent="0.3">
      <c r="A205" s="661" t="s">
        <v>563</v>
      </c>
      <c r="B205" s="662" t="s">
        <v>564</v>
      </c>
      <c r="C205" s="663" t="s">
        <v>580</v>
      </c>
      <c r="D205" s="664" t="s">
        <v>2676</v>
      </c>
      <c r="E205" s="663" t="s">
        <v>4687</v>
      </c>
      <c r="F205" s="664" t="s">
        <v>4688</v>
      </c>
      <c r="G205" s="663" t="s">
        <v>3285</v>
      </c>
      <c r="H205" s="663" t="s">
        <v>3286</v>
      </c>
      <c r="I205" s="665">
        <v>28.934285714285711</v>
      </c>
      <c r="J205" s="665">
        <v>13</v>
      </c>
      <c r="K205" s="666">
        <v>377.14</v>
      </c>
    </row>
    <row r="206" spans="1:11" ht="14.4" customHeight="1" x14ac:dyDescent="0.3">
      <c r="A206" s="661" t="s">
        <v>563</v>
      </c>
      <c r="B206" s="662" t="s">
        <v>564</v>
      </c>
      <c r="C206" s="663" t="s">
        <v>580</v>
      </c>
      <c r="D206" s="664" t="s">
        <v>2676</v>
      </c>
      <c r="E206" s="663" t="s">
        <v>4687</v>
      </c>
      <c r="F206" s="664" t="s">
        <v>4688</v>
      </c>
      <c r="G206" s="663" t="s">
        <v>3519</v>
      </c>
      <c r="H206" s="663" t="s">
        <v>3520</v>
      </c>
      <c r="I206" s="665">
        <v>0.63</v>
      </c>
      <c r="J206" s="665">
        <v>2000</v>
      </c>
      <c r="K206" s="666">
        <v>1260</v>
      </c>
    </row>
    <row r="207" spans="1:11" ht="14.4" customHeight="1" x14ac:dyDescent="0.3">
      <c r="A207" s="661" t="s">
        <v>563</v>
      </c>
      <c r="B207" s="662" t="s">
        <v>564</v>
      </c>
      <c r="C207" s="663" t="s">
        <v>580</v>
      </c>
      <c r="D207" s="664" t="s">
        <v>2676</v>
      </c>
      <c r="E207" s="663" t="s">
        <v>4687</v>
      </c>
      <c r="F207" s="664" t="s">
        <v>4688</v>
      </c>
      <c r="G207" s="663" t="s">
        <v>3519</v>
      </c>
      <c r="H207" s="663" t="s">
        <v>3521</v>
      </c>
      <c r="I207" s="665">
        <v>0.62666666666666659</v>
      </c>
      <c r="J207" s="665">
        <v>2500</v>
      </c>
      <c r="K207" s="666">
        <v>1565</v>
      </c>
    </row>
    <row r="208" spans="1:11" ht="14.4" customHeight="1" x14ac:dyDescent="0.3">
      <c r="A208" s="661" t="s">
        <v>563</v>
      </c>
      <c r="B208" s="662" t="s">
        <v>564</v>
      </c>
      <c r="C208" s="663" t="s">
        <v>580</v>
      </c>
      <c r="D208" s="664" t="s">
        <v>2676</v>
      </c>
      <c r="E208" s="663" t="s">
        <v>4687</v>
      </c>
      <c r="F208" s="664" t="s">
        <v>4688</v>
      </c>
      <c r="G208" s="663" t="s">
        <v>3287</v>
      </c>
      <c r="H208" s="663" t="s">
        <v>3288</v>
      </c>
      <c r="I208" s="665">
        <v>1.29</v>
      </c>
      <c r="J208" s="665">
        <v>3400</v>
      </c>
      <c r="K208" s="666">
        <v>4386</v>
      </c>
    </row>
    <row r="209" spans="1:11" ht="14.4" customHeight="1" x14ac:dyDescent="0.3">
      <c r="A209" s="661" t="s">
        <v>563</v>
      </c>
      <c r="B209" s="662" t="s">
        <v>564</v>
      </c>
      <c r="C209" s="663" t="s">
        <v>580</v>
      </c>
      <c r="D209" s="664" t="s">
        <v>2676</v>
      </c>
      <c r="E209" s="663" t="s">
        <v>4687</v>
      </c>
      <c r="F209" s="664" t="s">
        <v>4688</v>
      </c>
      <c r="G209" s="663" t="s">
        <v>3287</v>
      </c>
      <c r="H209" s="663" t="s">
        <v>3289</v>
      </c>
      <c r="I209" s="665">
        <v>1.29</v>
      </c>
      <c r="J209" s="665">
        <v>2500</v>
      </c>
      <c r="K209" s="666">
        <v>3225</v>
      </c>
    </row>
    <row r="210" spans="1:11" ht="14.4" customHeight="1" x14ac:dyDescent="0.3">
      <c r="A210" s="661" t="s">
        <v>563</v>
      </c>
      <c r="B210" s="662" t="s">
        <v>564</v>
      </c>
      <c r="C210" s="663" t="s">
        <v>580</v>
      </c>
      <c r="D210" s="664" t="s">
        <v>2676</v>
      </c>
      <c r="E210" s="663" t="s">
        <v>4687</v>
      </c>
      <c r="F210" s="664" t="s">
        <v>4688</v>
      </c>
      <c r="G210" s="663" t="s">
        <v>3522</v>
      </c>
      <c r="H210" s="663" t="s">
        <v>3523</v>
      </c>
      <c r="I210" s="665">
        <v>98.373333333333335</v>
      </c>
      <c r="J210" s="665">
        <v>29</v>
      </c>
      <c r="K210" s="666">
        <v>2852.9399999999996</v>
      </c>
    </row>
    <row r="211" spans="1:11" ht="14.4" customHeight="1" x14ac:dyDescent="0.3">
      <c r="A211" s="661" t="s">
        <v>563</v>
      </c>
      <c r="B211" s="662" t="s">
        <v>564</v>
      </c>
      <c r="C211" s="663" t="s">
        <v>580</v>
      </c>
      <c r="D211" s="664" t="s">
        <v>2676</v>
      </c>
      <c r="E211" s="663" t="s">
        <v>4687</v>
      </c>
      <c r="F211" s="664" t="s">
        <v>4688</v>
      </c>
      <c r="G211" s="663" t="s">
        <v>3524</v>
      </c>
      <c r="H211" s="663" t="s">
        <v>3525</v>
      </c>
      <c r="I211" s="665">
        <v>10.35</v>
      </c>
      <c r="J211" s="665">
        <v>20</v>
      </c>
      <c r="K211" s="666">
        <v>207</v>
      </c>
    </row>
    <row r="212" spans="1:11" ht="14.4" customHeight="1" x14ac:dyDescent="0.3">
      <c r="A212" s="661" t="s">
        <v>563</v>
      </c>
      <c r="B212" s="662" t="s">
        <v>564</v>
      </c>
      <c r="C212" s="663" t="s">
        <v>580</v>
      </c>
      <c r="D212" s="664" t="s">
        <v>2676</v>
      </c>
      <c r="E212" s="663" t="s">
        <v>4687</v>
      </c>
      <c r="F212" s="664" t="s">
        <v>4688</v>
      </c>
      <c r="G212" s="663" t="s">
        <v>3526</v>
      </c>
      <c r="H212" s="663" t="s">
        <v>3527</v>
      </c>
      <c r="I212" s="665">
        <v>283.02</v>
      </c>
      <c r="J212" s="665">
        <v>5</v>
      </c>
      <c r="K212" s="666">
        <v>1415.1</v>
      </c>
    </row>
    <row r="213" spans="1:11" ht="14.4" customHeight="1" x14ac:dyDescent="0.3">
      <c r="A213" s="661" t="s">
        <v>563</v>
      </c>
      <c r="B213" s="662" t="s">
        <v>564</v>
      </c>
      <c r="C213" s="663" t="s">
        <v>580</v>
      </c>
      <c r="D213" s="664" t="s">
        <v>2676</v>
      </c>
      <c r="E213" s="663" t="s">
        <v>4687</v>
      </c>
      <c r="F213" s="664" t="s">
        <v>4688</v>
      </c>
      <c r="G213" s="663" t="s">
        <v>3290</v>
      </c>
      <c r="H213" s="663" t="s">
        <v>3291</v>
      </c>
      <c r="I213" s="665">
        <v>7.5100000000000007</v>
      </c>
      <c r="J213" s="665">
        <v>192</v>
      </c>
      <c r="K213" s="666">
        <v>1441.92</v>
      </c>
    </row>
    <row r="214" spans="1:11" ht="14.4" customHeight="1" x14ac:dyDescent="0.3">
      <c r="A214" s="661" t="s">
        <v>563</v>
      </c>
      <c r="B214" s="662" t="s">
        <v>564</v>
      </c>
      <c r="C214" s="663" t="s">
        <v>580</v>
      </c>
      <c r="D214" s="664" t="s">
        <v>2676</v>
      </c>
      <c r="E214" s="663" t="s">
        <v>4687</v>
      </c>
      <c r="F214" s="664" t="s">
        <v>4688</v>
      </c>
      <c r="G214" s="663" t="s">
        <v>3408</v>
      </c>
      <c r="H214" s="663" t="s">
        <v>3409</v>
      </c>
      <c r="I214" s="665">
        <v>0.85600000000000009</v>
      </c>
      <c r="J214" s="665">
        <v>700</v>
      </c>
      <c r="K214" s="666">
        <v>600</v>
      </c>
    </row>
    <row r="215" spans="1:11" ht="14.4" customHeight="1" x14ac:dyDescent="0.3">
      <c r="A215" s="661" t="s">
        <v>563</v>
      </c>
      <c r="B215" s="662" t="s">
        <v>564</v>
      </c>
      <c r="C215" s="663" t="s">
        <v>580</v>
      </c>
      <c r="D215" s="664" t="s">
        <v>2676</v>
      </c>
      <c r="E215" s="663" t="s">
        <v>4687</v>
      </c>
      <c r="F215" s="664" t="s">
        <v>4688</v>
      </c>
      <c r="G215" s="663" t="s">
        <v>3292</v>
      </c>
      <c r="H215" s="663" t="s">
        <v>3293</v>
      </c>
      <c r="I215" s="665">
        <v>1.5139999999999998</v>
      </c>
      <c r="J215" s="665">
        <v>400</v>
      </c>
      <c r="K215" s="666">
        <v>605</v>
      </c>
    </row>
    <row r="216" spans="1:11" ht="14.4" customHeight="1" x14ac:dyDescent="0.3">
      <c r="A216" s="661" t="s">
        <v>563</v>
      </c>
      <c r="B216" s="662" t="s">
        <v>564</v>
      </c>
      <c r="C216" s="663" t="s">
        <v>580</v>
      </c>
      <c r="D216" s="664" t="s">
        <v>2676</v>
      </c>
      <c r="E216" s="663" t="s">
        <v>4687</v>
      </c>
      <c r="F216" s="664" t="s">
        <v>4688</v>
      </c>
      <c r="G216" s="663" t="s">
        <v>3294</v>
      </c>
      <c r="H216" s="663" t="s">
        <v>3295</v>
      </c>
      <c r="I216" s="665">
        <v>2.0674999999999999</v>
      </c>
      <c r="J216" s="665">
        <v>250</v>
      </c>
      <c r="K216" s="666">
        <v>517</v>
      </c>
    </row>
    <row r="217" spans="1:11" ht="14.4" customHeight="1" x14ac:dyDescent="0.3">
      <c r="A217" s="661" t="s">
        <v>563</v>
      </c>
      <c r="B217" s="662" t="s">
        <v>564</v>
      </c>
      <c r="C217" s="663" t="s">
        <v>580</v>
      </c>
      <c r="D217" s="664" t="s">
        <v>2676</v>
      </c>
      <c r="E217" s="663" t="s">
        <v>4687</v>
      </c>
      <c r="F217" s="664" t="s">
        <v>4688</v>
      </c>
      <c r="G217" s="663" t="s">
        <v>3296</v>
      </c>
      <c r="H217" s="663" t="s">
        <v>3297</v>
      </c>
      <c r="I217" s="665">
        <v>3.36</v>
      </c>
      <c r="J217" s="665">
        <v>100</v>
      </c>
      <c r="K217" s="666">
        <v>336</v>
      </c>
    </row>
    <row r="218" spans="1:11" ht="14.4" customHeight="1" x14ac:dyDescent="0.3">
      <c r="A218" s="661" t="s">
        <v>563</v>
      </c>
      <c r="B218" s="662" t="s">
        <v>564</v>
      </c>
      <c r="C218" s="663" t="s">
        <v>580</v>
      </c>
      <c r="D218" s="664" t="s">
        <v>2676</v>
      </c>
      <c r="E218" s="663" t="s">
        <v>4687</v>
      </c>
      <c r="F218" s="664" t="s">
        <v>4688</v>
      </c>
      <c r="G218" s="663" t="s">
        <v>3528</v>
      </c>
      <c r="H218" s="663" t="s">
        <v>3529</v>
      </c>
      <c r="I218" s="665">
        <v>5.88</v>
      </c>
      <c r="J218" s="665">
        <v>50</v>
      </c>
      <c r="K218" s="666">
        <v>294</v>
      </c>
    </row>
    <row r="219" spans="1:11" ht="14.4" customHeight="1" x14ac:dyDescent="0.3">
      <c r="A219" s="661" t="s">
        <v>563</v>
      </c>
      <c r="B219" s="662" t="s">
        <v>564</v>
      </c>
      <c r="C219" s="663" t="s">
        <v>580</v>
      </c>
      <c r="D219" s="664" t="s">
        <v>2676</v>
      </c>
      <c r="E219" s="663" t="s">
        <v>4687</v>
      </c>
      <c r="F219" s="664" t="s">
        <v>4688</v>
      </c>
      <c r="G219" s="663" t="s">
        <v>3530</v>
      </c>
      <c r="H219" s="663" t="s">
        <v>3531</v>
      </c>
      <c r="I219" s="665">
        <v>217.81</v>
      </c>
      <c r="J219" s="665">
        <v>50</v>
      </c>
      <c r="K219" s="666">
        <v>10890.5</v>
      </c>
    </row>
    <row r="220" spans="1:11" ht="14.4" customHeight="1" x14ac:dyDescent="0.3">
      <c r="A220" s="661" t="s">
        <v>563</v>
      </c>
      <c r="B220" s="662" t="s">
        <v>564</v>
      </c>
      <c r="C220" s="663" t="s">
        <v>580</v>
      </c>
      <c r="D220" s="664" t="s">
        <v>2676</v>
      </c>
      <c r="E220" s="663" t="s">
        <v>4687</v>
      </c>
      <c r="F220" s="664" t="s">
        <v>4688</v>
      </c>
      <c r="G220" s="663" t="s">
        <v>3532</v>
      </c>
      <c r="H220" s="663" t="s">
        <v>3533</v>
      </c>
      <c r="I220" s="665">
        <v>790.87833333333344</v>
      </c>
      <c r="J220" s="665">
        <v>14</v>
      </c>
      <c r="K220" s="666">
        <v>11072.31</v>
      </c>
    </row>
    <row r="221" spans="1:11" ht="14.4" customHeight="1" x14ac:dyDescent="0.3">
      <c r="A221" s="661" t="s">
        <v>563</v>
      </c>
      <c r="B221" s="662" t="s">
        <v>564</v>
      </c>
      <c r="C221" s="663" t="s">
        <v>580</v>
      </c>
      <c r="D221" s="664" t="s">
        <v>2676</v>
      </c>
      <c r="E221" s="663" t="s">
        <v>4687</v>
      </c>
      <c r="F221" s="664" t="s">
        <v>4688</v>
      </c>
      <c r="G221" s="663" t="s">
        <v>3302</v>
      </c>
      <c r="H221" s="663" t="s">
        <v>3303</v>
      </c>
      <c r="I221" s="665">
        <v>0.31</v>
      </c>
      <c r="J221" s="665">
        <v>50</v>
      </c>
      <c r="K221" s="666">
        <v>15.5</v>
      </c>
    </row>
    <row r="222" spans="1:11" ht="14.4" customHeight="1" x14ac:dyDescent="0.3">
      <c r="A222" s="661" t="s">
        <v>563</v>
      </c>
      <c r="B222" s="662" t="s">
        <v>564</v>
      </c>
      <c r="C222" s="663" t="s">
        <v>580</v>
      </c>
      <c r="D222" s="664" t="s">
        <v>2676</v>
      </c>
      <c r="E222" s="663" t="s">
        <v>4687</v>
      </c>
      <c r="F222" s="664" t="s">
        <v>4688</v>
      </c>
      <c r="G222" s="663" t="s">
        <v>3412</v>
      </c>
      <c r="H222" s="663" t="s">
        <v>3413</v>
      </c>
      <c r="I222" s="665">
        <v>13.039999999999996</v>
      </c>
      <c r="J222" s="665">
        <v>300</v>
      </c>
      <c r="K222" s="666">
        <v>3912.34</v>
      </c>
    </row>
    <row r="223" spans="1:11" ht="14.4" customHeight="1" x14ac:dyDescent="0.3">
      <c r="A223" s="661" t="s">
        <v>563</v>
      </c>
      <c r="B223" s="662" t="s">
        <v>564</v>
      </c>
      <c r="C223" s="663" t="s">
        <v>580</v>
      </c>
      <c r="D223" s="664" t="s">
        <v>2676</v>
      </c>
      <c r="E223" s="663" t="s">
        <v>4687</v>
      </c>
      <c r="F223" s="664" t="s">
        <v>4688</v>
      </c>
      <c r="G223" s="663" t="s">
        <v>3534</v>
      </c>
      <c r="H223" s="663" t="s">
        <v>3535</v>
      </c>
      <c r="I223" s="665">
        <v>185.98</v>
      </c>
      <c r="J223" s="665">
        <v>24</v>
      </c>
      <c r="K223" s="666">
        <v>4463.4699999999993</v>
      </c>
    </row>
    <row r="224" spans="1:11" ht="14.4" customHeight="1" x14ac:dyDescent="0.3">
      <c r="A224" s="661" t="s">
        <v>563</v>
      </c>
      <c r="B224" s="662" t="s">
        <v>564</v>
      </c>
      <c r="C224" s="663" t="s">
        <v>580</v>
      </c>
      <c r="D224" s="664" t="s">
        <v>2676</v>
      </c>
      <c r="E224" s="663" t="s">
        <v>4687</v>
      </c>
      <c r="F224" s="664" t="s">
        <v>4688</v>
      </c>
      <c r="G224" s="663" t="s">
        <v>3536</v>
      </c>
      <c r="H224" s="663" t="s">
        <v>3537</v>
      </c>
      <c r="I224" s="665">
        <v>7.1</v>
      </c>
      <c r="J224" s="665">
        <v>2</v>
      </c>
      <c r="K224" s="666">
        <v>14.2</v>
      </c>
    </row>
    <row r="225" spans="1:11" ht="14.4" customHeight="1" x14ac:dyDescent="0.3">
      <c r="A225" s="661" t="s">
        <v>563</v>
      </c>
      <c r="B225" s="662" t="s">
        <v>564</v>
      </c>
      <c r="C225" s="663" t="s">
        <v>580</v>
      </c>
      <c r="D225" s="664" t="s">
        <v>2676</v>
      </c>
      <c r="E225" s="663" t="s">
        <v>4687</v>
      </c>
      <c r="F225" s="664" t="s">
        <v>4688</v>
      </c>
      <c r="G225" s="663" t="s">
        <v>3538</v>
      </c>
      <c r="H225" s="663" t="s">
        <v>3539</v>
      </c>
      <c r="I225" s="665">
        <v>8.2799999999999994</v>
      </c>
      <c r="J225" s="665">
        <v>2</v>
      </c>
      <c r="K225" s="666">
        <v>16.559999999999999</v>
      </c>
    </row>
    <row r="226" spans="1:11" ht="14.4" customHeight="1" x14ac:dyDescent="0.3">
      <c r="A226" s="661" t="s">
        <v>563</v>
      </c>
      <c r="B226" s="662" t="s">
        <v>564</v>
      </c>
      <c r="C226" s="663" t="s">
        <v>580</v>
      </c>
      <c r="D226" s="664" t="s">
        <v>2676</v>
      </c>
      <c r="E226" s="663" t="s">
        <v>4687</v>
      </c>
      <c r="F226" s="664" t="s">
        <v>4688</v>
      </c>
      <c r="G226" s="663" t="s">
        <v>3304</v>
      </c>
      <c r="H226" s="663" t="s">
        <v>3305</v>
      </c>
      <c r="I226" s="665">
        <v>5.92</v>
      </c>
      <c r="J226" s="665">
        <v>2</v>
      </c>
      <c r="K226" s="666">
        <v>11.84</v>
      </c>
    </row>
    <row r="227" spans="1:11" ht="14.4" customHeight="1" x14ac:dyDescent="0.3">
      <c r="A227" s="661" t="s">
        <v>563</v>
      </c>
      <c r="B227" s="662" t="s">
        <v>564</v>
      </c>
      <c r="C227" s="663" t="s">
        <v>580</v>
      </c>
      <c r="D227" s="664" t="s">
        <v>2676</v>
      </c>
      <c r="E227" s="663" t="s">
        <v>4687</v>
      </c>
      <c r="F227" s="664" t="s">
        <v>4688</v>
      </c>
      <c r="G227" s="663" t="s">
        <v>3540</v>
      </c>
      <c r="H227" s="663" t="s">
        <v>3541</v>
      </c>
      <c r="I227" s="665">
        <v>0.63</v>
      </c>
      <c r="J227" s="665">
        <v>4800</v>
      </c>
      <c r="K227" s="666">
        <v>3036</v>
      </c>
    </row>
    <row r="228" spans="1:11" ht="14.4" customHeight="1" x14ac:dyDescent="0.3">
      <c r="A228" s="661" t="s">
        <v>563</v>
      </c>
      <c r="B228" s="662" t="s">
        <v>564</v>
      </c>
      <c r="C228" s="663" t="s">
        <v>580</v>
      </c>
      <c r="D228" s="664" t="s">
        <v>2676</v>
      </c>
      <c r="E228" s="663" t="s">
        <v>4687</v>
      </c>
      <c r="F228" s="664" t="s">
        <v>4688</v>
      </c>
      <c r="G228" s="663" t="s">
        <v>3542</v>
      </c>
      <c r="H228" s="663" t="s">
        <v>3543</v>
      </c>
      <c r="I228" s="665">
        <v>380.88</v>
      </c>
      <c r="J228" s="665">
        <v>15</v>
      </c>
      <c r="K228" s="666">
        <v>5713.2000000000007</v>
      </c>
    </row>
    <row r="229" spans="1:11" ht="14.4" customHeight="1" x14ac:dyDescent="0.3">
      <c r="A229" s="661" t="s">
        <v>563</v>
      </c>
      <c r="B229" s="662" t="s">
        <v>564</v>
      </c>
      <c r="C229" s="663" t="s">
        <v>580</v>
      </c>
      <c r="D229" s="664" t="s">
        <v>2676</v>
      </c>
      <c r="E229" s="663" t="s">
        <v>4687</v>
      </c>
      <c r="F229" s="664" t="s">
        <v>4688</v>
      </c>
      <c r="G229" s="663" t="s">
        <v>3544</v>
      </c>
      <c r="H229" s="663" t="s">
        <v>3545</v>
      </c>
      <c r="I229" s="665">
        <v>0.82</v>
      </c>
      <c r="J229" s="665">
        <v>500</v>
      </c>
      <c r="K229" s="666">
        <v>410.55</v>
      </c>
    </row>
    <row r="230" spans="1:11" ht="14.4" customHeight="1" x14ac:dyDescent="0.3">
      <c r="A230" s="661" t="s">
        <v>563</v>
      </c>
      <c r="B230" s="662" t="s">
        <v>564</v>
      </c>
      <c r="C230" s="663" t="s">
        <v>580</v>
      </c>
      <c r="D230" s="664" t="s">
        <v>2676</v>
      </c>
      <c r="E230" s="663" t="s">
        <v>4687</v>
      </c>
      <c r="F230" s="664" t="s">
        <v>4688</v>
      </c>
      <c r="G230" s="663" t="s">
        <v>3414</v>
      </c>
      <c r="H230" s="663" t="s">
        <v>3415</v>
      </c>
      <c r="I230" s="665">
        <v>12.65</v>
      </c>
      <c r="J230" s="665">
        <v>30</v>
      </c>
      <c r="K230" s="666">
        <v>379.5</v>
      </c>
    </row>
    <row r="231" spans="1:11" ht="14.4" customHeight="1" x14ac:dyDescent="0.3">
      <c r="A231" s="661" t="s">
        <v>563</v>
      </c>
      <c r="B231" s="662" t="s">
        <v>564</v>
      </c>
      <c r="C231" s="663" t="s">
        <v>580</v>
      </c>
      <c r="D231" s="664" t="s">
        <v>2676</v>
      </c>
      <c r="E231" s="663" t="s">
        <v>4687</v>
      </c>
      <c r="F231" s="664" t="s">
        <v>4688</v>
      </c>
      <c r="G231" s="663" t="s">
        <v>3416</v>
      </c>
      <c r="H231" s="663" t="s">
        <v>3417</v>
      </c>
      <c r="I231" s="665">
        <v>15.64</v>
      </c>
      <c r="J231" s="665">
        <v>30</v>
      </c>
      <c r="K231" s="666">
        <v>469.2</v>
      </c>
    </row>
    <row r="232" spans="1:11" ht="14.4" customHeight="1" x14ac:dyDescent="0.3">
      <c r="A232" s="661" t="s">
        <v>563</v>
      </c>
      <c r="B232" s="662" t="s">
        <v>564</v>
      </c>
      <c r="C232" s="663" t="s">
        <v>580</v>
      </c>
      <c r="D232" s="664" t="s">
        <v>2676</v>
      </c>
      <c r="E232" s="663" t="s">
        <v>4687</v>
      </c>
      <c r="F232" s="664" t="s">
        <v>4688</v>
      </c>
      <c r="G232" s="663" t="s">
        <v>3546</v>
      </c>
      <c r="H232" s="663" t="s">
        <v>3547</v>
      </c>
      <c r="I232" s="665">
        <v>17.13</v>
      </c>
      <c r="J232" s="665">
        <v>30</v>
      </c>
      <c r="K232" s="666">
        <v>514.04999999999995</v>
      </c>
    </row>
    <row r="233" spans="1:11" ht="14.4" customHeight="1" x14ac:dyDescent="0.3">
      <c r="A233" s="661" t="s">
        <v>563</v>
      </c>
      <c r="B233" s="662" t="s">
        <v>564</v>
      </c>
      <c r="C233" s="663" t="s">
        <v>580</v>
      </c>
      <c r="D233" s="664" t="s">
        <v>2676</v>
      </c>
      <c r="E233" s="663" t="s">
        <v>4687</v>
      </c>
      <c r="F233" s="664" t="s">
        <v>4688</v>
      </c>
      <c r="G233" s="663" t="s">
        <v>3548</v>
      </c>
      <c r="H233" s="663" t="s">
        <v>3549</v>
      </c>
      <c r="I233" s="665">
        <v>79.930000000000007</v>
      </c>
      <c r="J233" s="665">
        <v>11</v>
      </c>
      <c r="K233" s="666">
        <v>879.23</v>
      </c>
    </row>
    <row r="234" spans="1:11" ht="14.4" customHeight="1" x14ac:dyDescent="0.3">
      <c r="A234" s="661" t="s">
        <v>563</v>
      </c>
      <c r="B234" s="662" t="s">
        <v>564</v>
      </c>
      <c r="C234" s="663" t="s">
        <v>580</v>
      </c>
      <c r="D234" s="664" t="s">
        <v>2676</v>
      </c>
      <c r="E234" s="663" t="s">
        <v>4689</v>
      </c>
      <c r="F234" s="664" t="s">
        <v>4690</v>
      </c>
      <c r="G234" s="663" t="s">
        <v>3550</v>
      </c>
      <c r="H234" s="663" t="s">
        <v>3551</v>
      </c>
      <c r="I234" s="665">
        <v>471.9</v>
      </c>
      <c r="J234" s="665">
        <v>10</v>
      </c>
      <c r="K234" s="666">
        <v>4719</v>
      </c>
    </row>
    <row r="235" spans="1:11" ht="14.4" customHeight="1" x14ac:dyDescent="0.3">
      <c r="A235" s="661" t="s">
        <v>563</v>
      </c>
      <c r="B235" s="662" t="s">
        <v>564</v>
      </c>
      <c r="C235" s="663" t="s">
        <v>580</v>
      </c>
      <c r="D235" s="664" t="s">
        <v>2676</v>
      </c>
      <c r="E235" s="663" t="s">
        <v>4689</v>
      </c>
      <c r="F235" s="664" t="s">
        <v>4690</v>
      </c>
      <c r="G235" s="663" t="s">
        <v>3552</v>
      </c>
      <c r="H235" s="663" t="s">
        <v>3553</v>
      </c>
      <c r="I235" s="665">
        <v>63.36999999999999</v>
      </c>
      <c r="J235" s="665">
        <v>500</v>
      </c>
      <c r="K235" s="666">
        <v>31682.5</v>
      </c>
    </row>
    <row r="236" spans="1:11" ht="14.4" customHeight="1" x14ac:dyDescent="0.3">
      <c r="A236" s="661" t="s">
        <v>563</v>
      </c>
      <c r="B236" s="662" t="s">
        <v>564</v>
      </c>
      <c r="C236" s="663" t="s">
        <v>580</v>
      </c>
      <c r="D236" s="664" t="s">
        <v>2676</v>
      </c>
      <c r="E236" s="663" t="s">
        <v>4689</v>
      </c>
      <c r="F236" s="664" t="s">
        <v>4690</v>
      </c>
      <c r="G236" s="663" t="s">
        <v>3554</v>
      </c>
      <c r="H236" s="663" t="s">
        <v>3555</v>
      </c>
      <c r="I236" s="665">
        <v>229.9</v>
      </c>
      <c r="J236" s="665">
        <v>60</v>
      </c>
      <c r="K236" s="666">
        <v>13794</v>
      </c>
    </row>
    <row r="237" spans="1:11" ht="14.4" customHeight="1" x14ac:dyDescent="0.3">
      <c r="A237" s="661" t="s">
        <v>563</v>
      </c>
      <c r="B237" s="662" t="s">
        <v>564</v>
      </c>
      <c r="C237" s="663" t="s">
        <v>580</v>
      </c>
      <c r="D237" s="664" t="s">
        <v>2676</v>
      </c>
      <c r="E237" s="663" t="s">
        <v>4689</v>
      </c>
      <c r="F237" s="664" t="s">
        <v>4690</v>
      </c>
      <c r="G237" s="663" t="s">
        <v>3556</v>
      </c>
      <c r="H237" s="663" t="s">
        <v>3557</v>
      </c>
      <c r="I237" s="665">
        <v>268.62</v>
      </c>
      <c r="J237" s="665">
        <v>160</v>
      </c>
      <c r="K237" s="666">
        <v>42979.199999999997</v>
      </c>
    </row>
    <row r="238" spans="1:11" ht="14.4" customHeight="1" x14ac:dyDescent="0.3">
      <c r="A238" s="661" t="s">
        <v>563</v>
      </c>
      <c r="B238" s="662" t="s">
        <v>564</v>
      </c>
      <c r="C238" s="663" t="s">
        <v>580</v>
      </c>
      <c r="D238" s="664" t="s">
        <v>2676</v>
      </c>
      <c r="E238" s="663" t="s">
        <v>4689</v>
      </c>
      <c r="F238" s="664" t="s">
        <v>4690</v>
      </c>
      <c r="G238" s="663" t="s">
        <v>3556</v>
      </c>
      <c r="H238" s="663" t="s">
        <v>3558</v>
      </c>
      <c r="I238" s="665">
        <v>268.61999999999995</v>
      </c>
      <c r="J238" s="665">
        <v>220</v>
      </c>
      <c r="K238" s="666">
        <v>59096.4</v>
      </c>
    </row>
    <row r="239" spans="1:11" ht="14.4" customHeight="1" x14ac:dyDescent="0.3">
      <c r="A239" s="661" t="s">
        <v>563</v>
      </c>
      <c r="B239" s="662" t="s">
        <v>564</v>
      </c>
      <c r="C239" s="663" t="s">
        <v>580</v>
      </c>
      <c r="D239" s="664" t="s">
        <v>2676</v>
      </c>
      <c r="E239" s="663" t="s">
        <v>4689</v>
      </c>
      <c r="F239" s="664" t="s">
        <v>4690</v>
      </c>
      <c r="G239" s="663" t="s">
        <v>3420</v>
      </c>
      <c r="H239" s="663" t="s">
        <v>3421</v>
      </c>
      <c r="I239" s="665">
        <v>2.86</v>
      </c>
      <c r="J239" s="665">
        <v>100</v>
      </c>
      <c r="K239" s="666">
        <v>286</v>
      </c>
    </row>
    <row r="240" spans="1:11" ht="14.4" customHeight="1" x14ac:dyDescent="0.3">
      <c r="A240" s="661" t="s">
        <v>563</v>
      </c>
      <c r="B240" s="662" t="s">
        <v>564</v>
      </c>
      <c r="C240" s="663" t="s">
        <v>580</v>
      </c>
      <c r="D240" s="664" t="s">
        <v>2676</v>
      </c>
      <c r="E240" s="663" t="s">
        <v>4689</v>
      </c>
      <c r="F240" s="664" t="s">
        <v>4690</v>
      </c>
      <c r="G240" s="663" t="s">
        <v>3559</v>
      </c>
      <c r="H240" s="663" t="s">
        <v>3560</v>
      </c>
      <c r="I240" s="665">
        <v>0.25</v>
      </c>
      <c r="J240" s="665">
        <v>100</v>
      </c>
      <c r="K240" s="666">
        <v>25</v>
      </c>
    </row>
    <row r="241" spans="1:11" ht="14.4" customHeight="1" x14ac:dyDescent="0.3">
      <c r="A241" s="661" t="s">
        <v>563</v>
      </c>
      <c r="B241" s="662" t="s">
        <v>564</v>
      </c>
      <c r="C241" s="663" t="s">
        <v>580</v>
      </c>
      <c r="D241" s="664" t="s">
        <v>2676</v>
      </c>
      <c r="E241" s="663" t="s">
        <v>4689</v>
      </c>
      <c r="F241" s="664" t="s">
        <v>4690</v>
      </c>
      <c r="G241" s="663" t="s">
        <v>3561</v>
      </c>
      <c r="H241" s="663" t="s">
        <v>3562</v>
      </c>
      <c r="I241" s="665">
        <v>15.923333333333334</v>
      </c>
      <c r="J241" s="665">
        <v>950</v>
      </c>
      <c r="K241" s="666">
        <v>15127.5</v>
      </c>
    </row>
    <row r="242" spans="1:11" ht="14.4" customHeight="1" x14ac:dyDescent="0.3">
      <c r="A242" s="661" t="s">
        <v>563</v>
      </c>
      <c r="B242" s="662" t="s">
        <v>564</v>
      </c>
      <c r="C242" s="663" t="s">
        <v>580</v>
      </c>
      <c r="D242" s="664" t="s">
        <v>2676</v>
      </c>
      <c r="E242" s="663" t="s">
        <v>4689</v>
      </c>
      <c r="F242" s="664" t="s">
        <v>4690</v>
      </c>
      <c r="G242" s="663" t="s">
        <v>3563</v>
      </c>
      <c r="H242" s="663" t="s">
        <v>3564</v>
      </c>
      <c r="I242" s="665">
        <v>7.4300000000000015</v>
      </c>
      <c r="J242" s="665">
        <v>4100</v>
      </c>
      <c r="K242" s="666">
        <v>30463</v>
      </c>
    </row>
    <row r="243" spans="1:11" ht="14.4" customHeight="1" x14ac:dyDescent="0.3">
      <c r="A243" s="661" t="s">
        <v>563</v>
      </c>
      <c r="B243" s="662" t="s">
        <v>564</v>
      </c>
      <c r="C243" s="663" t="s">
        <v>580</v>
      </c>
      <c r="D243" s="664" t="s">
        <v>2676</v>
      </c>
      <c r="E243" s="663" t="s">
        <v>4689</v>
      </c>
      <c r="F243" s="664" t="s">
        <v>4690</v>
      </c>
      <c r="G243" s="663" t="s">
        <v>3310</v>
      </c>
      <c r="H243" s="663" t="s">
        <v>3311</v>
      </c>
      <c r="I243" s="665">
        <v>1.0900000000000001</v>
      </c>
      <c r="J243" s="665">
        <v>6000</v>
      </c>
      <c r="K243" s="666">
        <v>6540</v>
      </c>
    </row>
    <row r="244" spans="1:11" ht="14.4" customHeight="1" x14ac:dyDescent="0.3">
      <c r="A244" s="661" t="s">
        <v>563</v>
      </c>
      <c r="B244" s="662" t="s">
        <v>564</v>
      </c>
      <c r="C244" s="663" t="s">
        <v>580</v>
      </c>
      <c r="D244" s="664" t="s">
        <v>2676</v>
      </c>
      <c r="E244" s="663" t="s">
        <v>4689</v>
      </c>
      <c r="F244" s="664" t="s">
        <v>4690</v>
      </c>
      <c r="G244" s="663" t="s">
        <v>3312</v>
      </c>
      <c r="H244" s="663" t="s">
        <v>3313</v>
      </c>
      <c r="I244" s="665">
        <v>1.67</v>
      </c>
      <c r="J244" s="665">
        <v>4200</v>
      </c>
      <c r="K244" s="666">
        <v>7014</v>
      </c>
    </row>
    <row r="245" spans="1:11" ht="14.4" customHeight="1" x14ac:dyDescent="0.3">
      <c r="A245" s="661" t="s">
        <v>563</v>
      </c>
      <c r="B245" s="662" t="s">
        <v>564</v>
      </c>
      <c r="C245" s="663" t="s">
        <v>580</v>
      </c>
      <c r="D245" s="664" t="s">
        <v>2676</v>
      </c>
      <c r="E245" s="663" t="s">
        <v>4689</v>
      </c>
      <c r="F245" s="664" t="s">
        <v>4690</v>
      </c>
      <c r="G245" s="663" t="s">
        <v>3314</v>
      </c>
      <c r="H245" s="663" t="s">
        <v>3315</v>
      </c>
      <c r="I245" s="665">
        <v>0.47777777777777775</v>
      </c>
      <c r="J245" s="665">
        <v>5300</v>
      </c>
      <c r="K245" s="666">
        <v>2533</v>
      </c>
    </row>
    <row r="246" spans="1:11" ht="14.4" customHeight="1" x14ac:dyDescent="0.3">
      <c r="A246" s="661" t="s">
        <v>563</v>
      </c>
      <c r="B246" s="662" t="s">
        <v>564</v>
      </c>
      <c r="C246" s="663" t="s">
        <v>580</v>
      </c>
      <c r="D246" s="664" t="s">
        <v>2676</v>
      </c>
      <c r="E246" s="663" t="s">
        <v>4689</v>
      </c>
      <c r="F246" s="664" t="s">
        <v>4690</v>
      </c>
      <c r="G246" s="663" t="s">
        <v>3316</v>
      </c>
      <c r="H246" s="663" t="s">
        <v>3317</v>
      </c>
      <c r="I246" s="665">
        <v>0.67</v>
      </c>
      <c r="J246" s="665">
        <v>700</v>
      </c>
      <c r="K246" s="666">
        <v>469</v>
      </c>
    </row>
    <row r="247" spans="1:11" ht="14.4" customHeight="1" x14ac:dyDescent="0.3">
      <c r="A247" s="661" t="s">
        <v>563</v>
      </c>
      <c r="B247" s="662" t="s">
        <v>564</v>
      </c>
      <c r="C247" s="663" t="s">
        <v>580</v>
      </c>
      <c r="D247" s="664" t="s">
        <v>2676</v>
      </c>
      <c r="E247" s="663" t="s">
        <v>4689</v>
      </c>
      <c r="F247" s="664" t="s">
        <v>4690</v>
      </c>
      <c r="G247" s="663" t="s">
        <v>3427</v>
      </c>
      <c r="H247" s="663" t="s">
        <v>3428</v>
      </c>
      <c r="I247" s="665">
        <v>2.1788888888888889</v>
      </c>
      <c r="J247" s="665">
        <v>1700</v>
      </c>
      <c r="K247" s="666">
        <v>3700.03</v>
      </c>
    </row>
    <row r="248" spans="1:11" ht="14.4" customHeight="1" x14ac:dyDescent="0.3">
      <c r="A248" s="661" t="s">
        <v>563</v>
      </c>
      <c r="B248" s="662" t="s">
        <v>564</v>
      </c>
      <c r="C248" s="663" t="s">
        <v>580</v>
      </c>
      <c r="D248" s="664" t="s">
        <v>2676</v>
      </c>
      <c r="E248" s="663" t="s">
        <v>4689</v>
      </c>
      <c r="F248" s="664" t="s">
        <v>4690</v>
      </c>
      <c r="G248" s="663" t="s">
        <v>3565</v>
      </c>
      <c r="H248" s="663" t="s">
        <v>3566</v>
      </c>
      <c r="I248" s="665">
        <v>1140.444</v>
      </c>
      <c r="J248" s="665">
        <v>12</v>
      </c>
      <c r="K248" s="666">
        <v>13685.3</v>
      </c>
    </row>
    <row r="249" spans="1:11" ht="14.4" customHeight="1" x14ac:dyDescent="0.3">
      <c r="A249" s="661" t="s">
        <v>563</v>
      </c>
      <c r="B249" s="662" t="s">
        <v>564</v>
      </c>
      <c r="C249" s="663" t="s">
        <v>580</v>
      </c>
      <c r="D249" s="664" t="s">
        <v>2676</v>
      </c>
      <c r="E249" s="663" t="s">
        <v>4689</v>
      </c>
      <c r="F249" s="664" t="s">
        <v>4690</v>
      </c>
      <c r="G249" s="663" t="s">
        <v>3429</v>
      </c>
      <c r="H249" s="663" t="s">
        <v>3430</v>
      </c>
      <c r="I249" s="665">
        <v>15.039999999999997</v>
      </c>
      <c r="J249" s="665">
        <v>237</v>
      </c>
      <c r="K249" s="666">
        <v>3564.5299999999997</v>
      </c>
    </row>
    <row r="250" spans="1:11" ht="14.4" customHeight="1" x14ac:dyDescent="0.3">
      <c r="A250" s="661" t="s">
        <v>563</v>
      </c>
      <c r="B250" s="662" t="s">
        <v>564</v>
      </c>
      <c r="C250" s="663" t="s">
        <v>580</v>
      </c>
      <c r="D250" s="664" t="s">
        <v>2676</v>
      </c>
      <c r="E250" s="663" t="s">
        <v>4689</v>
      </c>
      <c r="F250" s="664" t="s">
        <v>4690</v>
      </c>
      <c r="G250" s="663" t="s">
        <v>3567</v>
      </c>
      <c r="H250" s="663" t="s">
        <v>3568</v>
      </c>
      <c r="I250" s="665">
        <v>80.574999999999989</v>
      </c>
      <c r="J250" s="665">
        <v>240</v>
      </c>
      <c r="K250" s="666">
        <v>19338</v>
      </c>
    </row>
    <row r="251" spans="1:11" ht="14.4" customHeight="1" x14ac:dyDescent="0.3">
      <c r="A251" s="661" t="s">
        <v>563</v>
      </c>
      <c r="B251" s="662" t="s">
        <v>564</v>
      </c>
      <c r="C251" s="663" t="s">
        <v>580</v>
      </c>
      <c r="D251" s="664" t="s">
        <v>2676</v>
      </c>
      <c r="E251" s="663" t="s">
        <v>4689</v>
      </c>
      <c r="F251" s="664" t="s">
        <v>4690</v>
      </c>
      <c r="G251" s="663" t="s">
        <v>3322</v>
      </c>
      <c r="H251" s="663" t="s">
        <v>3323</v>
      </c>
      <c r="I251" s="665">
        <v>5.7700000000000005</v>
      </c>
      <c r="J251" s="665">
        <v>170</v>
      </c>
      <c r="K251" s="666">
        <v>1006.9</v>
      </c>
    </row>
    <row r="252" spans="1:11" ht="14.4" customHeight="1" x14ac:dyDescent="0.3">
      <c r="A252" s="661" t="s">
        <v>563</v>
      </c>
      <c r="B252" s="662" t="s">
        <v>564</v>
      </c>
      <c r="C252" s="663" t="s">
        <v>580</v>
      </c>
      <c r="D252" s="664" t="s">
        <v>2676</v>
      </c>
      <c r="E252" s="663" t="s">
        <v>4689</v>
      </c>
      <c r="F252" s="664" t="s">
        <v>4690</v>
      </c>
      <c r="G252" s="663" t="s">
        <v>3569</v>
      </c>
      <c r="H252" s="663" t="s">
        <v>3570</v>
      </c>
      <c r="I252" s="665">
        <v>45.497142857142862</v>
      </c>
      <c r="J252" s="665">
        <v>400</v>
      </c>
      <c r="K252" s="666">
        <v>18197.989999999998</v>
      </c>
    </row>
    <row r="253" spans="1:11" ht="14.4" customHeight="1" x14ac:dyDescent="0.3">
      <c r="A253" s="661" t="s">
        <v>563</v>
      </c>
      <c r="B253" s="662" t="s">
        <v>564</v>
      </c>
      <c r="C253" s="663" t="s">
        <v>580</v>
      </c>
      <c r="D253" s="664" t="s">
        <v>2676</v>
      </c>
      <c r="E253" s="663" t="s">
        <v>4689</v>
      </c>
      <c r="F253" s="664" t="s">
        <v>4690</v>
      </c>
      <c r="G253" s="663" t="s">
        <v>3571</v>
      </c>
      <c r="H253" s="663" t="s">
        <v>3572</v>
      </c>
      <c r="I253" s="665">
        <v>45.13</v>
      </c>
      <c r="J253" s="665">
        <v>20</v>
      </c>
      <c r="K253" s="666">
        <v>902.66</v>
      </c>
    </row>
    <row r="254" spans="1:11" ht="14.4" customHeight="1" x14ac:dyDescent="0.3">
      <c r="A254" s="661" t="s">
        <v>563</v>
      </c>
      <c r="B254" s="662" t="s">
        <v>564</v>
      </c>
      <c r="C254" s="663" t="s">
        <v>580</v>
      </c>
      <c r="D254" s="664" t="s">
        <v>2676</v>
      </c>
      <c r="E254" s="663" t="s">
        <v>4689</v>
      </c>
      <c r="F254" s="664" t="s">
        <v>4690</v>
      </c>
      <c r="G254" s="663" t="s">
        <v>3573</v>
      </c>
      <c r="H254" s="663" t="s">
        <v>3574</v>
      </c>
      <c r="I254" s="665">
        <v>2.7816666666666663</v>
      </c>
      <c r="J254" s="665">
        <v>2700</v>
      </c>
      <c r="K254" s="666">
        <v>7509</v>
      </c>
    </row>
    <row r="255" spans="1:11" ht="14.4" customHeight="1" x14ac:dyDescent="0.3">
      <c r="A255" s="661" t="s">
        <v>563</v>
      </c>
      <c r="B255" s="662" t="s">
        <v>564</v>
      </c>
      <c r="C255" s="663" t="s">
        <v>580</v>
      </c>
      <c r="D255" s="664" t="s">
        <v>2676</v>
      </c>
      <c r="E255" s="663" t="s">
        <v>4689</v>
      </c>
      <c r="F255" s="664" t="s">
        <v>4690</v>
      </c>
      <c r="G255" s="663" t="s">
        <v>3575</v>
      </c>
      <c r="H255" s="663" t="s">
        <v>3576</v>
      </c>
      <c r="I255" s="665">
        <v>206.04</v>
      </c>
      <c r="J255" s="665">
        <v>24</v>
      </c>
      <c r="K255" s="666">
        <v>4944.96</v>
      </c>
    </row>
    <row r="256" spans="1:11" ht="14.4" customHeight="1" x14ac:dyDescent="0.3">
      <c r="A256" s="661" t="s">
        <v>563</v>
      </c>
      <c r="B256" s="662" t="s">
        <v>564</v>
      </c>
      <c r="C256" s="663" t="s">
        <v>580</v>
      </c>
      <c r="D256" s="664" t="s">
        <v>2676</v>
      </c>
      <c r="E256" s="663" t="s">
        <v>4689</v>
      </c>
      <c r="F256" s="664" t="s">
        <v>4690</v>
      </c>
      <c r="G256" s="663" t="s">
        <v>3577</v>
      </c>
      <c r="H256" s="663" t="s">
        <v>3578</v>
      </c>
      <c r="I256" s="665">
        <v>35.479999999999997</v>
      </c>
      <c r="J256" s="665">
        <v>500</v>
      </c>
      <c r="K256" s="666">
        <v>17738.240000000002</v>
      </c>
    </row>
    <row r="257" spans="1:11" ht="14.4" customHeight="1" x14ac:dyDescent="0.3">
      <c r="A257" s="661" t="s">
        <v>563</v>
      </c>
      <c r="B257" s="662" t="s">
        <v>564</v>
      </c>
      <c r="C257" s="663" t="s">
        <v>580</v>
      </c>
      <c r="D257" s="664" t="s">
        <v>2676</v>
      </c>
      <c r="E257" s="663" t="s">
        <v>4689</v>
      </c>
      <c r="F257" s="664" t="s">
        <v>4690</v>
      </c>
      <c r="G257" s="663" t="s">
        <v>3326</v>
      </c>
      <c r="H257" s="663" t="s">
        <v>3327</v>
      </c>
      <c r="I257" s="665">
        <v>1.9733333333333336</v>
      </c>
      <c r="J257" s="665">
        <v>1150</v>
      </c>
      <c r="K257" s="666">
        <v>2267</v>
      </c>
    </row>
    <row r="258" spans="1:11" ht="14.4" customHeight="1" x14ac:dyDescent="0.3">
      <c r="A258" s="661" t="s">
        <v>563</v>
      </c>
      <c r="B258" s="662" t="s">
        <v>564</v>
      </c>
      <c r="C258" s="663" t="s">
        <v>580</v>
      </c>
      <c r="D258" s="664" t="s">
        <v>2676</v>
      </c>
      <c r="E258" s="663" t="s">
        <v>4689</v>
      </c>
      <c r="F258" s="664" t="s">
        <v>4690</v>
      </c>
      <c r="G258" s="663" t="s">
        <v>3328</v>
      </c>
      <c r="H258" s="663" t="s">
        <v>3329</v>
      </c>
      <c r="I258" s="665">
        <v>1.865</v>
      </c>
      <c r="J258" s="665">
        <v>150</v>
      </c>
      <c r="K258" s="666">
        <v>276.5</v>
      </c>
    </row>
    <row r="259" spans="1:11" ht="14.4" customHeight="1" x14ac:dyDescent="0.3">
      <c r="A259" s="661" t="s">
        <v>563</v>
      </c>
      <c r="B259" s="662" t="s">
        <v>564</v>
      </c>
      <c r="C259" s="663" t="s">
        <v>580</v>
      </c>
      <c r="D259" s="664" t="s">
        <v>2676</v>
      </c>
      <c r="E259" s="663" t="s">
        <v>4689</v>
      </c>
      <c r="F259" s="664" t="s">
        <v>4690</v>
      </c>
      <c r="G259" s="663" t="s">
        <v>3579</v>
      </c>
      <c r="H259" s="663" t="s">
        <v>3580</v>
      </c>
      <c r="I259" s="665">
        <v>3.0449999999999999</v>
      </c>
      <c r="J259" s="665">
        <v>500</v>
      </c>
      <c r="K259" s="666">
        <v>1522</v>
      </c>
    </row>
    <row r="260" spans="1:11" ht="14.4" customHeight="1" x14ac:dyDescent="0.3">
      <c r="A260" s="661" t="s">
        <v>563</v>
      </c>
      <c r="B260" s="662" t="s">
        <v>564</v>
      </c>
      <c r="C260" s="663" t="s">
        <v>580</v>
      </c>
      <c r="D260" s="664" t="s">
        <v>2676</v>
      </c>
      <c r="E260" s="663" t="s">
        <v>4689</v>
      </c>
      <c r="F260" s="664" t="s">
        <v>4690</v>
      </c>
      <c r="G260" s="663" t="s">
        <v>3491</v>
      </c>
      <c r="H260" s="663" t="s">
        <v>3492</v>
      </c>
      <c r="I260" s="665">
        <v>1.9224999999999999</v>
      </c>
      <c r="J260" s="665">
        <v>250</v>
      </c>
      <c r="K260" s="666">
        <v>480.5</v>
      </c>
    </row>
    <row r="261" spans="1:11" ht="14.4" customHeight="1" x14ac:dyDescent="0.3">
      <c r="A261" s="661" t="s">
        <v>563</v>
      </c>
      <c r="B261" s="662" t="s">
        <v>564</v>
      </c>
      <c r="C261" s="663" t="s">
        <v>580</v>
      </c>
      <c r="D261" s="664" t="s">
        <v>2676</v>
      </c>
      <c r="E261" s="663" t="s">
        <v>4689</v>
      </c>
      <c r="F261" s="664" t="s">
        <v>4690</v>
      </c>
      <c r="G261" s="663" t="s">
        <v>3330</v>
      </c>
      <c r="H261" s="663" t="s">
        <v>3331</v>
      </c>
      <c r="I261" s="665">
        <v>0.01</v>
      </c>
      <c r="J261" s="665">
        <v>2200</v>
      </c>
      <c r="K261" s="666">
        <v>22</v>
      </c>
    </row>
    <row r="262" spans="1:11" ht="14.4" customHeight="1" x14ac:dyDescent="0.3">
      <c r="A262" s="661" t="s">
        <v>563</v>
      </c>
      <c r="B262" s="662" t="s">
        <v>564</v>
      </c>
      <c r="C262" s="663" t="s">
        <v>580</v>
      </c>
      <c r="D262" s="664" t="s">
        <v>2676</v>
      </c>
      <c r="E262" s="663" t="s">
        <v>4689</v>
      </c>
      <c r="F262" s="664" t="s">
        <v>4690</v>
      </c>
      <c r="G262" s="663" t="s">
        <v>3581</v>
      </c>
      <c r="H262" s="663" t="s">
        <v>3582</v>
      </c>
      <c r="I262" s="665">
        <v>2.0449999999999999</v>
      </c>
      <c r="J262" s="665">
        <v>1400</v>
      </c>
      <c r="K262" s="666">
        <v>2861</v>
      </c>
    </row>
    <row r="263" spans="1:11" ht="14.4" customHeight="1" x14ac:dyDescent="0.3">
      <c r="A263" s="661" t="s">
        <v>563</v>
      </c>
      <c r="B263" s="662" t="s">
        <v>564</v>
      </c>
      <c r="C263" s="663" t="s">
        <v>580</v>
      </c>
      <c r="D263" s="664" t="s">
        <v>2676</v>
      </c>
      <c r="E263" s="663" t="s">
        <v>4689</v>
      </c>
      <c r="F263" s="664" t="s">
        <v>4690</v>
      </c>
      <c r="G263" s="663" t="s">
        <v>3583</v>
      </c>
      <c r="H263" s="663" t="s">
        <v>3584</v>
      </c>
      <c r="I263" s="665">
        <v>1.99</v>
      </c>
      <c r="J263" s="665">
        <v>50</v>
      </c>
      <c r="K263" s="666">
        <v>99.5</v>
      </c>
    </row>
    <row r="264" spans="1:11" ht="14.4" customHeight="1" x14ac:dyDescent="0.3">
      <c r="A264" s="661" t="s">
        <v>563</v>
      </c>
      <c r="B264" s="662" t="s">
        <v>564</v>
      </c>
      <c r="C264" s="663" t="s">
        <v>580</v>
      </c>
      <c r="D264" s="664" t="s">
        <v>2676</v>
      </c>
      <c r="E264" s="663" t="s">
        <v>4689</v>
      </c>
      <c r="F264" s="664" t="s">
        <v>4690</v>
      </c>
      <c r="G264" s="663" t="s">
        <v>3433</v>
      </c>
      <c r="H264" s="663" t="s">
        <v>3434</v>
      </c>
      <c r="I264" s="665">
        <v>2.9922222222222215</v>
      </c>
      <c r="J264" s="665">
        <v>1550</v>
      </c>
      <c r="K264" s="666">
        <v>4657</v>
      </c>
    </row>
    <row r="265" spans="1:11" ht="14.4" customHeight="1" x14ac:dyDescent="0.3">
      <c r="A265" s="661" t="s">
        <v>563</v>
      </c>
      <c r="B265" s="662" t="s">
        <v>564</v>
      </c>
      <c r="C265" s="663" t="s">
        <v>580</v>
      </c>
      <c r="D265" s="664" t="s">
        <v>2676</v>
      </c>
      <c r="E265" s="663" t="s">
        <v>4689</v>
      </c>
      <c r="F265" s="664" t="s">
        <v>4690</v>
      </c>
      <c r="G265" s="663" t="s">
        <v>3332</v>
      </c>
      <c r="H265" s="663" t="s">
        <v>3333</v>
      </c>
      <c r="I265" s="665">
        <v>2.1520000000000001</v>
      </c>
      <c r="J265" s="665">
        <v>550</v>
      </c>
      <c r="K265" s="666">
        <v>1182</v>
      </c>
    </row>
    <row r="266" spans="1:11" ht="14.4" customHeight="1" x14ac:dyDescent="0.3">
      <c r="A266" s="661" t="s">
        <v>563</v>
      </c>
      <c r="B266" s="662" t="s">
        <v>564</v>
      </c>
      <c r="C266" s="663" t="s">
        <v>580</v>
      </c>
      <c r="D266" s="664" t="s">
        <v>2676</v>
      </c>
      <c r="E266" s="663" t="s">
        <v>4689</v>
      </c>
      <c r="F266" s="664" t="s">
        <v>4690</v>
      </c>
      <c r="G266" s="663" t="s">
        <v>3332</v>
      </c>
      <c r="H266" s="663" t="s">
        <v>3435</v>
      </c>
      <c r="I266" s="665">
        <v>2.165</v>
      </c>
      <c r="J266" s="665">
        <v>200</v>
      </c>
      <c r="K266" s="666">
        <v>433</v>
      </c>
    </row>
    <row r="267" spans="1:11" ht="14.4" customHeight="1" x14ac:dyDescent="0.3">
      <c r="A267" s="661" t="s">
        <v>563</v>
      </c>
      <c r="B267" s="662" t="s">
        <v>564</v>
      </c>
      <c r="C267" s="663" t="s">
        <v>580</v>
      </c>
      <c r="D267" s="664" t="s">
        <v>2676</v>
      </c>
      <c r="E267" s="663" t="s">
        <v>4689</v>
      </c>
      <c r="F267" s="664" t="s">
        <v>4690</v>
      </c>
      <c r="G267" s="663" t="s">
        <v>3585</v>
      </c>
      <c r="H267" s="663" t="s">
        <v>3586</v>
      </c>
      <c r="I267" s="665">
        <v>8.76</v>
      </c>
      <c r="J267" s="665">
        <v>1500</v>
      </c>
      <c r="K267" s="666">
        <v>13140.599999999999</v>
      </c>
    </row>
    <row r="268" spans="1:11" ht="14.4" customHeight="1" x14ac:dyDescent="0.3">
      <c r="A268" s="661" t="s">
        <v>563</v>
      </c>
      <c r="B268" s="662" t="s">
        <v>564</v>
      </c>
      <c r="C268" s="663" t="s">
        <v>580</v>
      </c>
      <c r="D268" s="664" t="s">
        <v>2676</v>
      </c>
      <c r="E268" s="663" t="s">
        <v>4689</v>
      </c>
      <c r="F268" s="664" t="s">
        <v>4690</v>
      </c>
      <c r="G268" s="663" t="s">
        <v>3587</v>
      </c>
      <c r="H268" s="663" t="s">
        <v>3588</v>
      </c>
      <c r="I268" s="665">
        <v>37.146666666666668</v>
      </c>
      <c r="J268" s="665">
        <v>500</v>
      </c>
      <c r="K268" s="666">
        <v>18573</v>
      </c>
    </row>
    <row r="269" spans="1:11" ht="14.4" customHeight="1" x14ac:dyDescent="0.3">
      <c r="A269" s="661" t="s">
        <v>563</v>
      </c>
      <c r="B269" s="662" t="s">
        <v>564</v>
      </c>
      <c r="C269" s="663" t="s">
        <v>580</v>
      </c>
      <c r="D269" s="664" t="s">
        <v>2676</v>
      </c>
      <c r="E269" s="663" t="s">
        <v>4689</v>
      </c>
      <c r="F269" s="664" t="s">
        <v>4690</v>
      </c>
      <c r="G269" s="663" t="s">
        <v>3589</v>
      </c>
      <c r="H269" s="663" t="s">
        <v>3590</v>
      </c>
      <c r="I269" s="665">
        <v>33.880000000000003</v>
      </c>
      <c r="J269" s="665">
        <v>10</v>
      </c>
      <c r="K269" s="666">
        <v>338.8</v>
      </c>
    </row>
    <row r="270" spans="1:11" ht="14.4" customHeight="1" x14ac:dyDescent="0.3">
      <c r="A270" s="661" t="s">
        <v>563</v>
      </c>
      <c r="B270" s="662" t="s">
        <v>564</v>
      </c>
      <c r="C270" s="663" t="s">
        <v>580</v>
      </c>
      <c r="D270" s="664" t="s">
        <v>2676</v>
      </c>
      <c r="E270" s="663" t="s">
        <v>4689</v>
      </c>
      <c r="F270" s="664" t="s">
        <v>4690</v>
      </c>
      <c r="G270" s="663" t="s">
        <v>3336</v>
      </c>
      <c r="H270" s="663" t="s">
        <v>3337</v>
      </c>
      <c r="I270" s="665">
        <v>2.1788888888888889</v>
      </c>
      <c r="J270" s="665">
        <v>1700</v>
      </c>
      <c r="K270" s="666">
        <v>3704</v>
      </c>
    </row>
    <row r="271" spans="1:11" ht="14.4" customHeight="1" x14ac:dyDescent="0.3">
      <c r="A271" s="661" t="s">
        <v>563</v>
      </c>
      <c r="B271" s="662" t="s">
        <v>564</v>
      </c>
      <c r="C271" s="663" t="s">
        <v>580</v>
      </c>
      <c r="D271" s="664" t="s">
        <v>2676</v>
      </c>
      <c r="E271" s="663" t="s">
        <v>4689</v>
      </c>
      <c r="F271" s="664" t="s">
        <v>4690</v>
      </c>
      <c r="G271" s="663" t="s">
        <v>3591</v>
      </c>
      <c r="H271" s="663" t="s">
        <v>3592</v>
      </c>
      <c r="I271" s="665">
        <v>58.91</v>
      </c>
      <c r="J271" s="665">
        <v>50</v>
      </c>
      <c r="K271" s="666">
        <v>2945.75</v>
      </c>
    </row>
    <row r="272" spans="1:11" ht="14.4" customHeight="1" x14ac:dyDescent="0.3">
      <c r="A272" s="661" t="s">
        <v>563</v>
      </c>
      <c r="B272" s="662" t="s">
        <v>564</v>
      </c>
      <c r="C272" s="663" t="s">
        <v>580</v>
      </c>
      <c r="D272" s="664" t="s">
        <v>2676</v>
      </c>
      <c r="E272" s="663" t="s">
        <v>4689</v>
      </c>
      <c r="F272" s="664" t="s">
        <v>4690</v>
      </c>
      <c r="G272" s="663" t="s">
        <v>3593</v>
      </c>
      <c r="H272" s="663" t="s">
        <v>3594</v>
      </c>
      <c r="I272" s="665">
        <v>2.85</v>
      </c>
      <c r="J272" s="665">
        <v>100</v>
      </c>
      <c r="K272" s="666">
        <v>285</v>
      </c>
    </row>
    <row r="273" spans="1:11" ht="14.4" customHeight="1" x14ac:dyDescent="0.3">
      <c r="A273" s="661" t="s">
        <v>563</v>
      </c>
      <c r="B273" s="662" t="s">
        <v>564</v>
      </c>
      <c r="C273" s="663" t="s">
        <v>580</v>
      </c>
      <c r="D273" s="664" t="s">
        <v>2676</v>
      </c>
      <c r="E273" s="663" t="s">
        <v>4689</v>
      </c>
      <c r="F273" s="664" t="s">
        <v>4690</v>
      </c>
      <c r="G273" s="663" t="s">
        <v>3595</v>
      </c>
      <c r="H273" s="663" t="s">
        <v>3596</v>
      </c>
      <c r="I273" s="665">
        <v>389.63749999999999</v>
      </c>
      <c r="J273" s="665">
        <v>140</v>
      </c>
      <c r="K273" s="666">
        <v>54061.96</v>
      </c>
    </row>
    <row r="274" spans="1:11" ht="14.4" customHeight="1" x14ac:dyDescent="0.3">
      <c r="A274" s="661" t="s">
        <v>563</v>
      </c>
      <c r="B274" s="662" t="s">
        <v>564</v>
      </c>
      <c r="C274" s="663" t="s">
        <v>580</v>
      </c>
      <c r="D274" s="664" t="s">
        <v>2676</v>
      </c>
      <c r="E274" s="663" t="s">
        <v>4689</v>
      </c>
      <c r="F274" s="664" t="s">
        <v>4690</v>
      </c>
      <c r="G274" s="663" t="s">
        <v>3338</v>
      </c>
      <c r="H274" s="663" t="s">
        <v>3339</v>
      </c>
      <c r="I274" s="665">
        <v>176.65</v>
      </c>
      <c r="J274" s="665">
        <v>1</v>
      </c>
      <c r="K274" s="666">
        <v>176.65</v>
      </c>
    </row>
    <row r="275" spans="1:11" ht="14.4" customHeight="1" x14ac:dyDescent="0.3">
      <c r="A275" s="661" t="s">
        <v>563</v>
      </c>
      <c r="B275" s="662" t="s">
        <v>564</v>
      </c>
      <c r="C275" s="663" t="s">
        <v>580</v>
      </c>
      <c r="D275" s="664" t="s">
        <v>2676</v>
      </c>
      <c r="E275" s="663" t="s">
        <v>4689</v>
      </c>
      <c r="F275" s="664" t="s">
        <v>4690</v>
      </c>
      <c r="G275" s="663" t="s">
        <v>3436</v>
      </c>
      <c r="H275" s="663" t="s">
        <v>3437</v>
      </c>
      <c r="I275" s="665">
        <v>5.13</v>
      </c>
      <c r="J275" s="665">
        <v>1040</v>
      </c>
      <c r="K275" s="666">
        <v>5335.2</v>
      </c>
    </row>
    <row r="276" spans="1:11" ht="14.4" customHeight="1" x14ac:dyDescent="0.3">
      <c r="A276" s="661" t="s">
        <v>563</v>
      </c>
      <c r="B276" s="662" t="s">
        <v>564</v>
      </c>
      <c r="C276" s="663" t="s">
        <v>580</v>
      </c>
      <c r="D276" s="664" t="s">
        <v>2676</v>
      </c>
      <c r="E276" s="663" t="s">
        <v>4689</v>
      </c>
      <c r="F276" s="664" t="s">
        <v>4690</v>
      </c>
      <c r="G276" s="663" t="s">
        <v>3597</v>
      </c>
      <c r="H276" s="663" t="s">
        <v>3598</v>
      </c>
      <c r="I276" s="665">
        <v>7.95</v>
      </c>
      <c r="J276" s="665">
        <v>1000</v>
      </c>
      <c r="K276" s="666">
        <v>7950</v>
      </c>
    </row>
    <row r="277" spans="1:11" ht="14.4" customHeight="1" x14ac:dyDescent="0.3">
      <c r="A277" s="661" t="s">
        <v>563</v>
      </c>
      <c r="B277" s="662" t="s">
        <v>564</v>
      </c>
      <c r="C277" s="663" t="s">
        <v>580</v>
      </c>
      <c r="D277" s="664" t="s">
        <v>2676</v>
      </c>
      <c r="E277" s="663" t="s">
        <v>4689</v>
      </c>
      <c r="F277" s="664" t="s">
        <v>4690</v>
      </c>
      <c r="G277" s="663" t="s">
        <v>3599</v>
      </c>
      <c r="H277" s="663" t="s">
        <v>3600</v>
      </c>
      <c r="I277" s="665">
        <v>23.15</v>
      </c>
      <c r="J277" s="665">
        <v>300</v>
      </c>
      <c r="K277" s="666">
        <v>6944.1999999999989</v>
      </c>
    </row>
    <row r="278" spans="1:11" ht="14.4" customHeight="1" x14ac:dyDescent="0.3">
      <c r="A278" s="661" t="s">
        <v>563</v>
      </c>
      <c r="B278" s="662" t="s">
        <v>564</v>
      </c>
      <c r="C278" s="663" t="s">
        <v>580</v>
      </c>
      <c r="D278" s="664" t="s">
        <v>2676</v>
      </c>
      <c r="E278" s="663" t="s">
        <v>4689</v>
      </c>
      <c r="F278" s="664" t="s">
        <v>4690</v>
      </c>
      <c r="G278" s="663" t="s">
        <v>3442</v>
      </c>
      <c r="H278" s="663" t="s">
        <v>3443</v>
      </c>
      <c r="I278" s="665">
        <v>15.005714285714287</v>
      </c>
      <c r="J278" s="665">
        <v>140</v>
      </c>
      <c r="K278" s="666">
        <v>2100.6</v>
      </c>
    </row>
    <row r="279" spans="1:11" ht="14.4" customHeight="1" x14ac:dyDescent="0.3">
      <c r="A279" s="661" t="s">
        <v>563</v>
      </c>
      <c r="B279" s="662" t="s">
        <v>564</v>
      </c>
      <c r="C279" s="663" t="s">
        <v>580</v>
      </c>
      <c r="D279" s="664" t="s">
        <v>2676</v>
      </c>
      <c r="E279" s="663" t="s">
        <v>4689</v>
      </c>
      <c r="F279" s="664" t="s">
        <v>4690</v>
      </c>
      <c r="G279" s="663" t="s">
        <v>3340</v>
      </c>
      <c r="H279" s="663" t="s">
        <v>3341</v>
      </c>
      <c r="I279" s="665">
        <v>12.104999999999999</v>
      </c>
      <c r="J279" s="665">
        <v>250</v>
      </c>
      <c r="K279" s="666">
        <v>3026.4</v>
      </c>
    </row>
    <row r="280" spans="1:11" ht="14.4" customHeight="1" x14ac:dyDescent="0.3">
      <c r="A280" s="661" t="s">
        <v>563</v>
      </c>
      <c r="B280" s="662" t="s">
        <v>564</v>
      </c>
      <c r="C280" s="663" t="s">
        <v>580</v>
      </c>
      <c r="D280" s="664" t="s">
        <v>2676</v>
      </c>
      <c r="E280" s="663" t="s">
        <v>4689</v>
      </c>
      <c r="F280" s="664" t="s">
        <v>4690</v>
      </c>
      <c r="G280" s="663" t="s">
        <v>3601</v>
      </c>
      <c r="H280" s="663" t="s">
        <v>3602</v>
      </c>
      <c r="I280" s="665">
        <v>8.9600000000000009</v>
      </c>
      <c r="J280" s="665">
        <v>200</v>
      </c>
      <c r="K280" s="666">
        <v>1792</v>
      </c>
    </row>
    <row r="281" spans="1:11" ht="14.4" customHeight="1" x14ac:dyDescent="0.3">
      <c r="A281" s="661" t="s">
        <v>563</v>
      </c>
      <c r="B281" s="662" t="s">
        <v>564</v>
      </c>
      <c r="C281" s="663" t="s">
        <v>580</v>
      </c>
      <c r="D281" s="664" t="s">
        <v>2676</v>
      </c>
      <c r="E281" s="663" t="s">
        <v>4689</v>
      </c>
      <c r="F281" s="664" t="s">
        <v>4690</v>
      </c>
      <c r="G281" s="663" t="s">
        <v>3603</v>
      </c>
      <c r="H281" s="663" t="s">
        <v>3604</v>
      </c>
      <c r="I281" s="665">
        <v>32.9</v>
      </c>
      <c r="J281" s="665">
        <v>30</v>
      </c>
      <c r="K281" s="666">
        <v>986.99</v>
      </c>
    </row>
    <row r="282" spans="1:11" ht="14.4" customHeight="1" x14ac:dyDescent="0.3">
      <c r="A282" s="661" t="s">
        <v>563</v>
      </c>
      <c r="B282" s="662" t="s">
        <v>564</v>
      </c>
      <c r="C282" s="663" t="s">
        <v>580</v>
      </c>
      <c r="D282" s="664" t="s">
        <v>2676</v>
      </c>
      <c r="E282" s="663" t="s">
        <v>4689</v>
      </c>
      <c r="F282" s="664" t="s">
        <v>4690</v>
      </c>
      <c r="G282" s="663" t="s">
        <v>3605</v>
      </c>
      <c r="H282" s="663" t="s">
        <v>3606</v>
      </c>
      <c r="I282" s="665">
        <v>508.2</v>
      </c>
      <c r="J282" s="665">
        <v>10</v>
      </c>
      <c r="K282" s="666">
        <v>5082</v>
      </c>
    </row>
    <row r="283" spans="1:11" ht="14.4" customHeight="1" x14ac:dyDescent="0.3">
      <c r="A283" s="661" t="s">
        <v>563</v>
      </c>
      <c r="B283" s="662" t="s">
        <v>564</v>
      </c>
      <c r="C283" s="663" t="s">
        <v>580</v>
      </c>
      <c r="D283" s="664" t="s">
        <v>2676</v>
      </c>
      <c r="E283" s="663" t="s">
        <v>4689</v>
      </c>
      <c r="F283" s="664" t="s">
        <v>4690</v>
      </c>
      <c r="G283" s="663" t="s">
        <v>3342</v>
      </c>
      <c r="H283" s="663" t="s">
        <v>3343</v>
      </c>
      <c r="I283" s="665">
        <v>2.5171428571428569</v>
      </c>
      <c r="J283" s="665">
        <v>500</v>
      </c>
      <c r="K283" s="666">
        <v>1258.5</v>
      </c>
    </row>
    <row r="284" spans="1:11" ht="14.4" customHeight="1" x14ac:dyDescent="0.3">
      <c r="A284" s="661" t="s">
        <v>563</v>
      </c>
      <c r="B284" s="662" t="s">
        <v>564</v>
      </c>
      <c r="C284" s="663" t="s">
        <v>580</v>
      </c>
      <c r="D284" s="664" t="s">
        <v>2676</v>
      </c>
      <c r="E284" s="663" t="s">
        <v>4689</v>
      </c>
      <c r="F284" s="664" t="s">
        <v>4690</v>
      </c>
      <c r="G284" s="663" t="s">
        <v>3344</v>
      </c>
      <c r="H284" s="663" t="s">
        <v>3345</v>
      </c>
      <c r="I284" s="665">
        <v>13.2</v>
      </c>
      <c r="J284" s="665">
        <v>100</v>
      </c>
      <c r="K284" s="666">
        <v>1320</v>
      </c>
    </row>
    <row r="285" spans="1:11" ht="14.4" customHeight="1" x14ac:dyDescent="0.3">
      <c r="A285" s="661" t="s">
        <v>563</v>
      </c>
      <c r="B285" s="662" t="s">
        <v>564</v>
      </c>
      <c r="C285" s="663" t="s">
        <v>580</v>
      </c>
      <c r="D285" s="664" t="s">
        <v>2676</v>
      </c>
      <c r="E285" s="663" t="s">
        <v>4689</v>
      </c>
      <c r="F285" s="664" t="s">
        <v>4690</v>
      </c>
      <c r="G285" s="663" t="s">
        <v>3346</v>
      </c>
      <c r="H285" s="663" t="s">
        <v>3347</v>
      </c>
      <c r="I285" s="665">
        <v>13.2</v>
      </c>
      <c r="J285" s="665">
        <v>90</v>
      </c>
      <c r="K285" s="666">
        <v>1188</v>
      </c>
    </row>
    <row r="286" spans="1:11" ht="14.4" customHeight="1" x14ac:dyDescent="0.3">
      <c r="A286" s="661" t="s">
        <v>563</v>
      </c>
      <c r="B286" s="662" t="s">
        <v>564</v>
      </c>
      <c r="C286" s="663" t="s">
        <v>580</v>
      </c>
      <c r="D286" s="664" t="s">
        <v>2676</v>
      </c>
      <c r="E286" s="663" t="s">
        <v>4689</v>
      </c>
      <c r="F286" s="664" t="s">
        <v>4690</v>
      </c>
      <c r="G286" s="663" t="s">
        <v>3607</v>
      </c>
      <c r="H286" s="663" t="s">
        <v>3608</v>
      </c>
      <c r="I286" s="665">
        <v>13.2</v>
      </c>
      <c r="J286" s="665">
        <v>10</v>
      </c>
      <c r="K286" s="666">
        <v>132</v>
      </c>
    </row>
    <row r="287" spans="1:11" ht="14.4" customHeight="1" x14ac:dyDescent="0.3">
      <c r="A287" s="661" t="s">
        <v>563</v>
      </c>
      <c r="B287" s="662" t="s">
        <v>564</v>
      </c>
      <c r="C287" s="663" t="s">
        <v>580</v>
      </c>
      <c r="D287" s="664" t="s">
        <v>2676</v>
      </c>
      <c r="E287" s="663" t="s">
        <v>4689</v>
      </c>
      <c r="F287" s="664" t="s">
        <v>4690</v>
      </c>
      <c r="G287" s="663" t="s">
        <v>3348</v>
      </c>
      <c r="H287" s="663" t="s">
        <v>3349</v>
      </c>
      <c r="I287" s="665">
        <v>1.3633333333333333</v>
      </c>
      <c r="J287" s="665">
        <v>2250</v>
      </c>
      <c r="K287" s="666">
        <v>3067.5</v>
      </c>
    </row>
    <row r="288" spans="1:11" ht="14.4" customHeight="1" x14ac:dyDescent="0.3">
      <c r="A288" s="661" t="s">
        <v>563</v>
      </c>
      <c r="B288" s="662" t="s">
        <v>564</v>
      </c>
      <c r="C288" s="663" t="s">
        <v>580</v>
      </c>
      <c r="D288" s="664" t="s">
        <v>2676</v>
      </c>
      <c r="E288" s="663" t="s">
        <v>4689</v>
      </c>
      <c r="F288" s="664" t="s">
        <v>4690</v>
      </c>
      <c r="G288" s="663" t="s">
        <v>3446</v>
      </c>
      <c r="H288" s="663" t="s">
        <v>3447</v>
      </c>
      <c r="I288" s="665">
        <v>8.495000000000001</v>
      </c>
      <c r="J288" s="665">
        <v>100</v>
      </c>
      <c r="K288" s="666">
        <v>849.5</v>
      </c>
    </row>
    <row r="289" spans="1:11" ht="14.4" customHeight="1" x14ac:dyDescent="0.3">
      <c r="A289" s="661" t="s">
        <v>563</v>
      </c>
      <c r="B289" s="662" t="s">
        <v>564</v>
      </c>
      <c r="C289" s="663" t="s">
        <v>580</v>
      </c>
      <c r="D289" s="664" t="s">
        <v>2676</v>
      </c>
      <c r="E289" s="663" t="s">
        <v>4689</v>
      </c>
      <c r="F289" s="664" t="s">
        <v>4690</v>
      </c>
      <c r="G289" s="663" t="s">
        <v>3448</v>
      </c>
      <c r="H289" s="663" t="s">
        <v>3449</v>
      </c>
      <c r="I289" s="665">
        <v>21.234999999999999</v>
      </c>
      <c r="J289" s="665">
        <v>140</v>
      </c>
      <c r="K289" s="666">
        <v>2972.8000000000006</v>
      </c>
    </row>
    <row r="290" spans="1:11" ht="14.4" customHeight="1" x14ac:dyDescent="0.3">
      <c r="A290" s="661" t="s">
        <v>563</v>
      </c>
      <c r="B290" s="662" t="s">
        <v>564</v>
      </c>
      <c r="C290" s="663" t="s">
        <v>580</v>
      </c>
      <c r="D290" s="664" t="s">
        <v>2676</v>
      </c>
      <c r="E290" s="663" t="s">
        <v>4689</v>
      </c>
      <c r="F290" s="664" t="s">
        <v>4690</v>
      </c>
      <c r="G290" s="663" t="s">
        <v>3450</v>
      </c>
      <c r="H290" s="663" t="s">
        <v>3451</v>
      </c>
      <c r="I290" s="665">
        <v>21.231666666666666</v>
      </c>
      <c r="J290" s="665">
        <v>400</v>
      </c>
      <c r="K290" s="666">
        <v>8492.5</v>
      </c>
    </row>
    <row r="291" spans="1:11" ht="14.4" customHeight="1" x14ac:dyDescent="0.3">
      <c r="A291" s="661" t="s">
        <v>563</v>
      </c>
      <c r="B291" s="662" t="s">
        <v>564</v>
      </c>
      <c r="C291" s="663" t="s">
        <v>580</v>
      </c>
      <c r="D291" s="664" t="s">
        <v>2676</v>
      </c>
      <c r="E291" s="663" t="s">
        <v>4689</v>
      </c>
      <c r="F291" s="664" t="s">
        <v>4690</v>
      </c>
      <c r="G291" s="663" t="s">
        <v>3609</v>
      </c>
      <c r="H291" s="663" t="s">
        <v>3610</v>
      </c>
      <c r="I291" s="665">
        <v>11.283333333333331</v>
      </c>
      <c r="J291" s="665">
        <v>250</v>
      </c>
      <c r="K291" s="666">
        <v>2816.5</v>
      </c>
    </row>
    <row r="292" spans="1:11" ht="14.4" customHeight="1" x14ac:dyDescent="0.3">
      <c r="A292" s="661" t="s">
        <v>563</v>
      </c>
      <c r="B292" s="662" t="s">
        <v>564</v>
      </c>
      <c r="C292" s="663" t="s">
        <v>580</v>
      </c>
      <c r="D292" s="664" t="s">
        <v>2676</v>
      </c>
      <c r="E292" s="663" t="s">
        <v>4689</v>
      </c>
      <c r="F292" s="664" t="s">
        <v>4690</v>
      </c>
      <c r="G292" s="663" t="s">
        <v>3611</v>
      </c>
      <c r="H292" s="663" t="s">
        <v>3612</v>
      </c>
      <c r="I292" s="665">
        <v>524.78</v>
      </c>
      <c r="J292" s="665">
        <v>60</v>
      </c>
      <c r="K292" s="666">
        <v>31486.620000000003</v>
      </c>
    </row>
    <row r="293" spans="1:11" ht="14.4" customHeight="1" x14ac:dyDescent="0.3">
      <c r="A293" s="661" t="s">
        <v>563</v>
      </c>
      <c r="B293" s="662" t="s">
        <v>564</v>
      </c>
      <c r="C293" s="663" t="s">
        <v>580</v>
      </c>
      <c r="D293" s="664" t="s">
        <v>2676</v>
      </c>
      <c r="E293" s="663" t="s">
        <v>4689</v>
      </c>
      <c r="F293" s="664" t="s">
        <v>4690</v>
      </c>
      <c r="G293" s="663" t="s">
        <v>3613</v>
      </c>
      <c r="H293" s="663" t="s">
        <v>3614</v>
      </c>
      <c r="I293" s="665">
        <v>6.65</v>
      </c>
      <c r="J293" s="665">
        <v>30</v>
      </c>
      <c r="K293" s="666">
        <v>199.5</v>
      </c>
    </row>
    <row r="294" spans="1:11" ht="14.4" customHeight="1" x14ac:dyDescent="0.3">
      <c r="A294" s="661" t="s">
        <v>563</v>
      </c>
      <c r="B294" s="662" t="s">
        <v>564</v>
      </c>
      <c r="C294" s="663" t="s">
        <v>580</v>
      </c>
      <c r="D294" s="664" t="s">
        <v>2676</v>
      </c>
      <c r="E294" s="663" t="s">
        <v>4689</v>
      </c>
      <c r="F294" s="664" t="s">
        <v>4690</v>
      </c>
      <c r="G294" s="663" t="s">
        <v>3615</v>
      </c>
      <c r="H294" s="663" t="s">
        <v>3616</v>
      </c>
      <c r="I294" s="665">
        <v>18.150000000000002</v>
      </c>
      <c r="J294" s="665">
        <v>1200</v>
      </c>
      <c r="K294" s="666">
        <v>21780</v>
      </c>
    </row>
    <row r="295" spans="1:11" ht="14.4" customHeight="1" x14ac:dyDescent="0.3">
      <c r="A295" s="661" t="s">
        <v>563</v>
      </c>
      <c r="B295" s="662" t="s">
        <v>564</v>
      </c>
      <c r="C295" s="663" t="s">
        <v>580</v>
      </c>
      <c r="D295" s="664" t="s">
        <v>2676</v>
      </c>
      <c r="E295" s="663" t="s">
        <v>4689</v>
      </c>
      <c r="F295" s="664" t="s">
        <v>4690</v>
      </c>
      <c r="G295" s="663" t="s">
        <v>3617</v>
      </c>
      <c r="H295" s="663" t="s">
        <v>3618</v>
      </c>
      <c r="I295" s="665">
        <v>6.65</v>
      </c>
      <c r="J295" s="665">
        <v>50</v>
      </c>
      <c r="K295" s="666">
        <v>332.5</v>
      </c>
    </row>
    <row r="296" spans="1:11" ht="14.4" customHeight="1" x14ac:dyDescent="0.3">
      <c r="A296" s="661" t="s">
        <v>563</v>
      </c>
      <c r="B296" s="662" t="s">
        <v>564</v>
      </c>
      <c r="C296" s="663" t="s">
        <v>580</v>
      </c>
      <c r="D296" s="664" t="s">
        <v>2676</v>
      </c>
      <c r="E296" s="663" t="s">
        <v>4689</v>
      </c>
      <c r="F296" s="664" t="s">
        <v>4690</v>
      </c>
      <c r="G296" s="663" t="s">
        <v>3619</v>
      </c>
      <c r="H296" s="663" t="s">
        <v>3620</v>
      </c>
      <c r="I296" s="665">
        <v>6.6550000000000002</v>
      </c>
      <c r="J296" s="665">
        <v>60</v>
      </c>
      <c r="K296" s="666">
        <v>399.3</v>
      </c>
    </row>
    <row r="297" spans="1:11" ht="14.4" customHeight="1" x14ac:dyDescent="0.3">
      <c r="A297" s="661" t="s">
        <v>563</v>
      </c>
      <c r="B297" s="662" t="s">
        <v>564</v>
      </c>
      <c r="C297" s="663" t="s">
        <v>580</v>
      </c>
      <c r="D297" s="664" t="s">
        <v>2676</v>
      </c>
      <c r="E297" s="663" t="s">
        <v>4689</v>
      </c>
      <c r="F297" s="664" t="s">
        <v>4690</v>
      </c>
      <c r="G297" s="663" t="s">
        <v>3621</v>
      </c>
      <c r="H297" s="663" t="s">
        <v>3622</v>
      </c>
      <c r="I297" s="665">
        <v>0.47222222222222221</v>
      </c>
      <c r="J297" s="665">
        <v>5900</v>
      </c>
      <c r="K297" s="666">
        <v>2791</v>
      </c>
    </row>
    <row r="298" spans="1:11" ht="14.4" customHeight="1" x14ac:dyDescent="0.3">
      <c r="A298" s="661" t="s">
        <v>563</v>
      </c>
      <c r="B298" s="662" t="s">
        <v>564</v>
      </c>
      <c r="C298" s="663" t="s">
        <v>580</v>
      </c>
      <c r="D298" s="664" t="s">
        <v>2676</v>
      </c>
      <c r="E298" s="663" t="s">
        <v>4689</v>
      </c>
      <c r="F298" s="664" t="s">
        <v>4690</v>
      </c>
      <c r="G298" s="663" t="s">
        <v>3623</v>
      </c>
      <c r="H298" s="663" t="s">
        <v>3624</v>
      </c>
      <c r="I298" s="665">
        <v>4.03</v>
      </c>
      <c r="J298" s="665">
        <v>400</v>
      </c>
      <c r="K298" s="666">
        <v>1612</v>
      </c>
    </row>
    <row r="299" spans="1:11" ht="14.4" customHeight="1" x14ac:dyDescent="0.3">
      <c r="A299" s="661" t="s">
        <v>563</v>
      </c>
      <c r="B299" s="662" t="s">
        <v>564</v>
      </c>
      <c r="C299" s="663" t="s">
        <v>580</v>
      </c>
      <c r="D299" s="664" t="s">
        <v>2676</v>
      </c>
      <c r="E299" s="663" t="s">
        <v>4689</v>
      </c>
      <c r="F299" s="664" t="s">
        <v>4690</v>
      </c>
      <c r="G299" s="663" t="s">
        <v>3625</v>
      </c>
      <c r="H299" s="663" t="s">
        <v>3626</v>
      </c>
      <c r="I299" s="665">
        <v>2.766</v>
      </c>
      <c r="J299" s="665">
        <v>2600</v>
      </c>
      <c r="K299" s="666">
        <v>7051.64</v>
      </c>
    </row>
    <row r="300" spans="1:11" ht="14.4" customHeight="1" x14ac:dyDescent="0.3">
      <c r="A300" s="661" t="s">
        <v>563</v>
      </c>
      <c r="B300" s="662" t="s">
        <v>564</v>
      </c>
      <c r="C300" s="663" t="s">
        <v>580</v>
      </c>
      <c r="D300" s="664" t="s">
        <v>2676</v>
      </c>
      <c r="E300" s="663" t="s">
        <v>4689</v>
      </c>
      <c r="F300" s="664" t="s">
        <v>4690</v>
      </c>
      <c r="G300" s="663" t="s">
        <v>3627</v>
      </c>
      <c r="H300" s="663" t="s">
        <v>3628</v>
      </c>
      <c r="I300" s="665">
        <v>2.7279999999999998</v>
      </c>
      <c r="J300" s="665">
        <v>2500</v>
      </c>
      <c r="K300" s="666">
        <v>6691</v>
      </c>
    </row>
    <row r="301" spans="1:11" ht="14.4" customHeight="1" x14ac:dyDescent="0.3">
      <c r="A301" s="661" t="s">
        <v>563</v>
      </c>
      <c r="B301" s="662" t="s">
        <v>564</v>
      </c>
      <c r="C301" s="663" t="s">
        <v>580</v>
      </c>
      <c r="D301" s="664" t="s">
        <v>2676</v>
      </c>
      <c r="E301" s="663" t="s">
        <v>4689</v>
      </c>
      <c r="F301" s="664" t="s">
        <v>4690</v>
      </c>
      <c r="G301" s="663" t="s">
        <v>3629</v>
      </c>
      <c r="H301" s="663" t="s">
        <v>3630</v>
      </c>
      <c r="I301" s="665">
        <v>527.96</v>
      </c>
      <c r="J301" s="665">
        <v>40</v>
      </c>
      <c r="K301" s="666">
        <v>21118.6</v>
      </c>
    </row>
    <row r="302" spans="1:11" ht="14.4" customHeight="1" x14ac:dyDescent="0.3">
      <c r="A302" s="661" t="s">
        <v>563</v>
      </c>
      <c r="B302" s="662" t="s">
        <v>564</v>
      </c>
      <c r="C302" s="663" t="s">
        <v>580</v>
      </c>
      <c r="D302" s="664" t="s">
        <v>2676</v>
      </c>
      <c r="E302" s="663" t="s">
        <v>4689</v>
      </c>
      <c r="F302" s="664" t="s">
        <v>4690</v>
      </c>
      <c r="G302" s="663" t="s">
        <v>3631</v>
      </c>
      <c r="H302" s="663" t="s">
        <v>3632</v>
      </c>
      <c r="I302" s="665">
        <v>484.04</v>
      </c>
      <c r="J302" s="665">
        <v>30</v>
      </c>
      <c r="K302" s="666">
        <v>14521.1</v>
      </c>
    </row>
    <row r="303" spans="1:11" ht="14.4" customHeight="1" x14ac:dyDescent="0.3">
      <c r="A303" s="661" t="s">
        <v>563</v>
      </c>
      <c r="B303" s="662" t="s">
        <v>564</v>
      </c>
      <c r="C303" s="663" t="s">
        <v>580</v>
      </c>
      <c r="D303" s="664" t="s">
        <v>2676</v>
      </c>
      <c r="E303" s="663" t="s">
        <v>4689</v>
      </c>
      <c r="F303" s="664" t="s">
        <v>4690</v>
      </c>
      <c r="G303" s="663" t="s">
        <v>3633</v>
      </c>
      <c r="H303" s="663" t="s">
        <v>3634</v>
      </c>
      <c r="I303" s="665">
        <v>484.03</v>
      </c>
      <c r="J303" s="665">
        <v>10</v>
      </c>
      <c r="K303" s="666">
        <v>4840.3</v>
      </c>
    </row>
    <row r="304" spans="1:11" ht="14.4" customHeight="1" x14ac:dyDescent="0.3">
      <c r="A304" s="661" t="s">
        <v>563</v>
      </c>
      <c r="B304" s="662" t="s">
        <v>564</v>
      </c>
      <c r="C304" s="663" t="s">
        <v>580</v>
      </c>
      <c r="D304" s="664" t="s">
        <v>2676</v>
      </c>
      <c r="E304" s="663" t="s">
        <v>4689</v>
      </c>
      <c r="F304" s="664" t="s">
        <v>4690</v>
      </c>
      <c r="G304" s="663" t="s">
        <v>3635</v>
      </c>
      <c r="H304" s="663" t="s">
        <v>3636</v>
      </c>
      <c r="I304" s="665">
        <v>45.555</v>
      </c>
      <c r="J304" s="665">
        <v>40</v>
      </c>
      <c r="K304" s="666">
        <v>1822.27</v>
      </c>
    </row>
    <row r="305" spans="1:11" ht="14.4" customHeight="1" x14ac:dyDescent="0.3">
      <c r="A305" s="661" t="s">
        <v>563</v>
      </c>
      <c r="B305" s="662" t="s">
        <v>564</v>
      </c>
      <c r="C305" s="663" t="s">
        <v>580</v>
      </c>
      <c r="D305" s="664" t="s">
        <v>2676</v>
      </c>
      <c r="E305" s="663" t="s">
        <v>4689</v>
      </c>
      <c r="F305" s="664" t="s">
        <v>4690</v>
      </c>
      <c r="G305" s="663" t="s">
        <v>3635</v>
      </c>
      <c r="H305" s="663" t="s">
        <v>3637</v>
      </c>
      <c r="I305" s="665">
        <v>45.98</v>
      </c>
      <c r="J305" s="665">
        <v>20</v>
      </c>
      <c r="K305" s="666">
        <v>919.6</v>
      </c>
    </row>
    <row r="306" spans="1:11" ht="14.4" customHeight="1" x14ac:dyDescent="0.3">
      <c r="A306" s="661" t="s">
        <v>563</v>
      </c>
      <c r="B306" s="662" t="s">
        <v>564</v>
      </c>
      <c r="C306" s="663" t="s">
        <v>580</v>
      </c>
      <c r="D306" s="664" t="s">
        <v>2676</v>
      </c>
      <c r="E306" s="663" t="s">
        <v>4689</v>
      </c>
      <c r="F306" s="664" t="s">
        <v>4690</v>
      </c>
      <c r="G306" s="663" t="s">
        <v>3638</v>
      </c>
      <c r="H306" s="663" t="s">
        <v>3639</v>
      </c>
      <c r="I306" s="665">
        <v>27.84</v>
      </c>
      <c r="J306" s="665">
        <v>100</v>
      </c>
      <c r="K306" s="666">
        <v>2784.22</v>
      </c>
    </row>
    <row r="307" spans="1:11" ht="14.4" customHeight="1" x14ac:dyDescent="0.3">
      <c r="A307" s="661" t="s">
        <v>563</v>
      </c>
      <c r="B307" s="662" t="s">
        <v>564</v>
      </c>
      <c r="C307" s="663" t="s">
        <v>580</v>
      </c>
      <c r="D307" s="664" t="s">
        <v>2676</v>
      </c>
      <c r="E307" s="663" t="s">
        <v>4689</v>
      </c>
      <c r="F307" s="664" t="s">
        <v>4690</v>
      </c>
      <c r="G307" s="663" t="s">
        <v>3640</v>
      </c>
      <c r="H307" s="663" t="s">
        <v>3641</v>
      </c>
      <c r="I307" s="665">
        <v>61.06</v>
      </c>
      <c r="J307" s="665">
        <v>100</v>
      </c>
      <c r="K307" s="666">
        <v>6105.66</v>
      </c>
    </row>
    <row r="308" spans="1:11" ht="14.4" customHeight="1" x14ac:dyDescent="0.3">
      <c r="A308" s="661" t="s">
        <v>563</v>
      </c>
      <c r="B308" s="662" t="s">
        <v>564</v>
      </c>
      <c r="C308" s="663" t="s">
        <v>580</v>
      </c>
      <c r="D308" s="664" t="s">
        <v>2676</v>
      </c>
      <c r="E308" s="663" t="s">
        <v>4689</v>
      </c>
      <c r="F308" s="664" t="s">
        <v>4690</v>
      </c>
      <c r="G308" s="663" t="s">
        <v>3642</v>
      </c>
      <c r="H308" s="663" t="s">
        <v>3643</v>
      </c>
      <c r="I308" s="665">
        <v>35.991250000000008</v>
      </c>
      <c r="J308" s="665">
        <v>450</v>
      </c>
      <c r="K308" s="666">
        <v>16198</v>
      </c>
    </row>
    <row r="309" spans="1:11" ht="14.4" customHeight="1" x14ac:dyDescent="0.3">
      <c r="A309" s="661" t="s">
        <v>563</v>
      </c>
      <c r="B309" s="662" t="s">
        <v>564</v>
      </c>
      <c r="C309" s="663" t="s">
        <v>580</v>
      </c>
      <c r="D309" s="664" t="s">
        <v>2676</v>
      </c>
      <c r="E309" s="663" t="s">
        <v>4689</v>
      </c>
      <c r="F309" s="664" t="s">
        <v>4690</v>
      </c>
      <c r="G309" s="663" t="s">
        <v>3644</v>
      </c>
      <c r="H309" s="663" t="s">
        <v>3645</v>
      </c>
      <c r="I309" s="665">
        <v>12.1</v>
      </c>
      <c r="J309" s="665">
        <v>50</v>
      </c>
      <c r="K309" s="666">
        <v>605</v>
      </c>
    </row>
    <row r="310" spans="1:11" ht="14.4" customHeight="1" x14ac:dyDescent="0.3">
      <c r="A310" s="661" t="s">
        <v>563</v>
      </c>
      <c r="B310" s="662" t="s">
        <v>564</v>
      </c>
      <c r="C310" s="663" t="s">
        <v>580</v>
      </c>
      <c r="D310" s="664" t="s">
        <v>2676</v>
      </c>
      <c r="E310" s="663" t="s">
        <v>4689</v>
      </c>
      <c r="F310" s="664" t="s">
        <v>4690</v>
      </c>
      <c r="G310" s="663" t="s">
        <v>3646</v>
      </c>
      <c r="H310" s="663" t="s">
        <v>3647</v>
      </c>
      <c r="I310" s="665">
        <v>618.08000000000004</v>
      </c>
      <c r="J310" s="665">
        <v>4</v>
      </c>
      <c r="K310" s="666">
        <v>2472.3200000000002</v>
      </c>
    </row>
    <row r="311" spans="1:11" ht="14.4" customHeight="1" x14ac:dyDescent="0.3">
      <c r="A311" s="661" t="s">
        <v>563</v>
      </c>
      <c r="B311" s="662" t="s">
        <v>564</v>
      </c>
      <c r="C311" s="663" t="s">
        <v>580</v>
      </c>
      <c r="D311" s="664" t="s">
        <v>2676</v>
      </c>
      <c r="E311" s="663" t="s">
        <v>4689</v>
      </c>
      <c r="F311" s="664" t="s">
        <v>4690</v>
      </c>
      <c r="G311" s="663" t="s">
        <v>3648</v>
      </c>
      <c r="H311" s="663" t="s">
        <v>3649</v>
      </c>
      <c r="I311" s="665">
        <v>25.99</v>
      </c>
      <c r="J311" s="665">
        <v>650</v>
      </c>
      <c r="K311" s="666">
        <v>16893.939999999999</v>
      </c>
    </row>
    <row r="312" spans="1:11" ht="14.4" customHeight="1" x14ac:dyDescent="0.3">
      <c r="A312" s="661" t="s">
        <v>563</v>
      </c>
      <c r="B312" s="662" t="s">
        <v>564</v>
      </c>
      <c r="C312" s="663" t="s">
        <v>580</v>
      </c>
      <c r="D312" s="664" t="s">
        <v>2676</v>
      </c>
      <c r="E312" s="663" t="s">
        <v>4689</v>
      </c>
      <c r="F312" s="664" t="s">
        <v>4690</v>
      </c>
      <c r="G312" s="663" t="s">
        <v>3650</v>
      </c>
      <c r="H312" s="663" t="s">
        <v>3651</v>
      </c>
      <c r="I312" s="665">
        <v>49.97</v>
      </c>
      <c r="J312" s="665">
        <v>10</v>
      </c>
      <c r="K312" s="666">
        <v>499.73</v>
      </c>
    </row>
    <row r="313" spans="1:11" ht="14.4" customHeight="1" x14ac:dyDescent="0.3">
      <c r="A313" s="661" t="s">
        <v>563</v>
      </c>
      <c r="B313" s="662" t="s">
        <v>564</v>
      </c>
      <c r="C313" s="663" t="s">
        <v>580</v>
      </c>
      <c r="D313" s="664" t="s">
        <v>2676</v>
      </c>
      <c r="E313" s="663" t="s">
        <v>4689</v>
      </c>
      <c r="F313" s="664" t="s">
        <v>4690</v>
      </c>
      <c r="G313" s="663" t="s">
        <v>3652</v>
      </c>
      <c r="H313" s="663" t="s">
        <v>3653</v>
      </c>
      <c r="I313" s="665">
        <v>49.98</v>
      </c>
      <c r="J313" s="665">
        <v>10</v>
      </c>
      <c r="K313" s="666">
        <v>499.75</v>
      </c>
    </row>
    <row r="314" spans="1:11" ht="14.4" customHeight="1" x14ac:dyDescent="0.3">
      <c r="A314" s="661" t="s">
        <v>563</v>
      </c>
      <c r="B314" s="662" t="s">
        <v>564</v>
      </c>
      <c r="C314" s="663" t="s">
        <v>580</v>
      </c>
      <c r="D314" s="664" t="s">
        <v>2676</v>
      </c>
      <c r="E314" s="663" t="s">
        <v>4689</v>
      </c>
      <c r="F314" s="664" t="s">
        <v>4690</v>
      </c>
      <c r="G314" s="663" t="s">
        <v>3654</v>
      </c>
      <c r="H314" s="663" t="s">
        <v>3655</v>
      </c>
      <c r="I314" s="665">
        <v>49.97</v>
      </c>
      <c r="J314" s="665">
        <v>10</v>
      </c>
      <c r="K314" s="666">
        <v>499.73</v>
      </c>
    </row>
    <row r="315" spans="1:11" ht="14.4" customHeight="1" x14ac:dyDescent="0.3">
      <c r="A315" s="661" t="s">
        <v>563</v>
      </c>
      <c r="B315" s="662" t="s">
        <v>564</v>
      </c>
      <c r="C315" s="663" t="s">
        <v>580</v>
      </c>
      <c r="D315" s="664" t="s">
        <v>2676</v>
      </c>
      <c r="E315" s="663" t="s">
        <v>4689</v>
      </c>
      <c r="F315" s="664" t="s">
        <v>4690</v>
      </c>
      <c r="G315" s="663" t="s">
        <v>3452</v>
      </c>
      <c r="H315" s="663" t="s">
        <v>3453</v>
      </c>
      <c r="I315" s="665">
        <v>9.5949999999999989</v>
      </c>
      <c r="J315" s="665">
        <v>400</v>
      </c>
      <c r="K315" s="666">
        <v>3838</v>
      </c>
    </row>
    <row r="316" spans="1:11" ht="14.4" customHeight="1" x14ac:dyDescent="0.3">
      <c r="A316" s="661" t="s">
        <v>563</v>
      </c>
      <c r="B316" s="662" t="s">
        <v>564</v>
      </c>
      <c r="C316" s="663" t="s">
        <v>580</v>
      </c>
      <c r="D316" s="664" t="s">
        <v>2676</v>
      </c>
      <c r="E316" s="663" t="s">
        <v>4689</v>
      </c>
      <c r="F316" s="664" t="s">
        <v>4690</v>
      </c>
      <c r="G316" s="663" t="s">
        <v>3656</v>
      </c>
      <c r="H316" s="663" t="s">
        <v>3657</v>
      </c>
      <c r="I316" s="665">
        <v>22.772000000000002</v>
      </c>
      <c r="J316" s="665">
        <v>1750</v>
      </c>
      <c r="K316" s="666">
        <v>39034.5</v>
      </c>
    </row>
    <row r="317" spans="1:11" ht="14.4" customHeight="1" x14ac:dyDescent="0.3">
      <c r="A317" s="661" t="s">
        <v>563</v>
      </c>
      <c r="B317" s="662" t="s">
        <v>564</v>
      </c>
      <c r="C317" s="663" t="s">
        <v>580</v>
      </c>
      <c r="D317" s="664" t="s">
        <v>2676</v>
      </c>
      <c r="E317" s="663" t="s">
        <v>4689</v>
      </c>
      <c r="F317" s="664" t="s">
        <v>4690</v>
      </c>
      <c r="G317" s="663" t="s">
        <v>3658</v>
      </c>
      <c r="H317" s="663" t="s">
        <v>3659</v>
      </c>
      <c r="I317" s="665">
        <v>22.717500000000001</v>
      </c>
      <c r="J317" s="665">
        <v>1550</v>
      </c>
      <c r="K317" s="666">
        <v>34436.5</v>
      </c>
    </row>
    <row r="318" spans="1:11" ht="14.4" customHeight="1" x14ac:dyDescent="0.3">
      <c r="A318" s="661" t="s">
        <v>563</v>
      </c>
      <c r="B318" s="662" t="s">
        <v>564</v>
      </c>
      <c r="C318" s="663" t="s">
        <v>580</v>
      </c>
      <c r="D318" s="664" t="s">
        <v>2676</v>
      </c>
      <c r="E318" s="663" t="s">
        <v>4689</v>
      </c>
      <c r="F318" s="664" t="s">
        <v>4690</v>
      </c>
      <c r="G318" s="663" t="s">
        <v>3660</v>
      </c>
      <c r="H318" s="663" t="s">
        <v>3661</v>
      </c>
      <c r="I318" s="665">
        <v>310.5</v>
      </c>
      <c r="J318" s="665">
        <v>80</v>
      </c>
      <c r="K318" s="666">
        <v>24840</v>
      </c>
    </row>
    <row r="319" spans="1:11" ht="14.4" customHeight="1" x14ac:dyDescent="0.3">
      <c r="A319" s="661" t="s">
        <v>563</v>
      </c>
      <c r="B319" s="662" t="s">
        <v>564</v>
      </c>
      <c r="C319" s="663" t="s">
        <v>580</v>
      </c>
      <c r="D319" s="664" t="s">
        <v>2676</v>
      </c>
      <c r="E319" s="663" t="s">
        <v>4689</v>
      </c>
      <c r="F319" s="664" t="s">
        <v>4690</v>
      </c>
      <c r="G319" s="663" t="s">
        <v>3354</v>
      </c>
      <c r="H319" s="663" t="s">
        <v>3355</v>
      </c>
      <c r="I319" s="665">
        <v>9.2000000000000011</v>
      </c>
      <c r="J319" s="665">
        <v>2900</v>
      </c>
      <c r="K319" s="666">
        <v>26680</v>
      </c>
    </row>
    <row r="320" spans="1:11" ht="14.4" customHeight="1" x14ac:dyDescent="0.3">
      <c r="A320" s="661" t="s">
        <v>563</v>
      </c>
      <c r="B320" s="662" t="s">
        <v>564</v>
      </c>
      <c r="C320" s="663" t="s">
        <v>580</v>
      </c>
      <c r="D320" s="664" t="s">
        <v>2676</v>
      </c>
      <c r="E320" s="663" t="s">
        <v>4689</v>
      </c>
      <c r="F320" s="664" t="s">
        <v>4690</v>
      </c>
      <c r="G320" s="663" t="s">
        <v>3356</v>
      </c>
      <c r="H320" s="663" t="s">
        <v>3357</v>
      </c>
      <c r="I320" s="665">
        <v>172.5</v>
      </c>
      <c r="J320" s="665">
        <v>2</v>
      </c>
      <c r="K320" s="666">
        <v>345</v>
      </c>
    </row>
    <row r="321" spans="1:11" ht="14.4" customHeight="1" x14ac:dyDescent="0.3">
      <c r="A321" s="661" t="s">
        <v>563</v>
      </c>
      <c r="B321" s="662" t="s">
        <v>564</v>
      </c>
      <c r="C321" s="663" t="s">
        <v>580</v>
      </c>
      <c r="D321" s="664" t="s">
        <v>2676</v>
      </c>
      <c r="E321" s="663" t="s">
        <v>4689</v>
      </c>
      <c r="F321" s="664" t="s">
        <v>4690</v>
      </c>
      <c r="G321" s="663" t="s">
        <v>3662</v>
      </c>
      <c r="H321" s="663" t="s">
        <v>3663</v>
      </c>
      <c r="I321" s="665">
        <v>45.13</v>
      </c>
      <c r="J321" s="665">
        <v>20</v>
      </c>
      <c r="K321" s="666">
        <v>902.67</v>
      </c>
    </row>
    <row r="322" spans="1:11" ht="14.4" customHeight="1" x14ac:dyDescent="0.3">
      <c r="A322" s="661" t="s">
        <v>563</v>
      </c>
      <c r="B322" s="662" t="s">
        <v>564</v>
      </c>
      <c r="C322" s="663" t="s">
        <v>580</v>
      </c>
      <c r="D322" s="664" t="s">
        <v>2676</v>
      </c>
      <c r="E322" s="663" t="s">
        <v>4689</v>
      </c>
      <c r="F322" s="664" t="s">
        <v>4690</v>
      </c>
      <c r="G322" s="663" t="s">
        <v>3664</v>
      </c>
      <c r="H322" s="663" t="s">
        <v>3665</v>
      </c>
      <c r="I322" s="665">
        <v>635.86</v>
      </c>
      <c r="J322" s="665">
        <v>180</v>
      </c>
      <c r="K322" s="666">
        <v>114454.00000000003</v>
      </c>
    </row>
    <row r="323" spans="1:11" ht="14.4" customHeight="1" x14ac:dyDescent="0.3">
      <c r="A323" s="661" t="s">
        <v>563</v>
      </c>
      <c r="B323" s="662" t="s">
        <v>564</v>
      </c>
      <c r="C323" s="663" t="s">
        <v>580</v>
      </c>
      <c r="D323" s="664" t="s">
        <v>2676</v>
      </c>
      <c r="E323" s="663" t="s">
        <v>4689</v>
      </c>
      <c r="F323" s="664" t="s">
        <v>4690</v>
      </c>
      <c r="G323" s="663" t="s">
        <v>3666</v>
      </c>
      <c r="H323" s="663" t="s">
        <v>3667</v>
      </c>
      <c r="I323" s="665">
        <v>5060</v>
      </c>
      <c r="J323" s="665">
        <v>2</v>
      </c>
      <c r="K323" s="666">
        <v>10120</v>
      </c>
    </row>
    <row r="324" spans="1:11" ht="14.4" customHeight="1" x14ac:dyDescent="0.3">
      <c r="A324" s="661" t="s">
        <v>563</v>
      </c>
      <c r="B324" s="662" t="s">
        <v>564</v>
      </c>
      <c r="C324" s="663" t="s">
        <v>580</v>
      </c>
      <c r="D324" s="664" t="s">
        <v>2676</v>
      </c>
      <c r="E324" s="663" t="s">
        <v>4689</v>
      </c>
      <c r="F324" s="664" t="s">
        <v>4690</v>
      </c>
      <c r="G324" s="663" t="s">
        <v>3668</v>
      </c>
      <c r="H324" s="663" t="s">
        <v>3669</v>
      </c>
      <c r="I324" s="665">
        <v>154</v>
      </c>
      <c r="J324" s="665">
        <v>10</v>
      </c>
      <c r="K324" s="666">
        <v>1539.97</v>
      </c>
    </row>
    <row r="325" spans="1:11" ht="14.4" customHeight="1" x14ac:dyDescent="0.3">
      <c r="A325" s="661" t="s">
        <v>563</v>
      </c>
      <c r="B325" s="662" t="s">
        <v>564</v>
      </c>
      <c r="C325" s="663" t="s">
        <v>580</v>
      </c>
      <c r="D325" s="664" t="s">
        <v>2676</v>
      </c>
      <c r="E325" s="663" t="s">
        <v>4689</v>
      </c>
      <c r="F325" s="664" t="s">
        <v>4690</v>
      </c>
      <c r="G325" s="663" t="s">
        <v>3670</v>
      </c>
      <c r="H325" s="663" t="s">
        <v>3671</v>
      </c>
      <c r="I325" s="665">
        <v>42.35</v>
      </c>
      <c r="J325" s="665">
        <v>150</v>
      </c>
      <c r="K325" s="666">
        <v>6352.5</v>
      </c>
    </row>
    <row r="326" spans="1:11" ht="14.4" customHeight="1" x14ac:dyDescent="0.3">
      <c r="A326" s="661" t="s">
        <v>563</v>
      </c>
      <c r="B326" s="662" t="s">
        <v>564</v>
      </c>
      <c r="C326" s="663" t="s">
        <v>580</v>
      </c>
      <c r="D326" s="664" t="s">
        <v>2676</v>
      </c>
      <c r="E326" s="663" t="s">
        <v>4689</v>
      </c>
      <c r="F326" s="664" t="s">
        <v>4690</v>
      </c>
      <c r="G326" s="663" t="s">
        <v>3672</v>
      </c>
      <c r="H326" s="663" t="s">
        <v>3673</v>
      </c>
      <c r="I326" s="665">
        <v>1652.9</v>
      </c>
      <c r="J326" s="665">
        <v>1</v>
      </c>
      <c r="K326" s="666">
        <v>1652.9</v>
      </c>
    </row>
    <row r="327" spans="1:11" ht="14.4" customHeight="1" x14ac:dyDescent="0.3">
      <c r="A327" s="661" t="s">
        <v>563</v>
      </c>
      <c r="B327" s="662" t="s">
        <v>564</v>
      </c>
      <c r="C327" s="663" t="s">
        <v>580</v>
      </c>
      <c r="D327" s="664" t="s">
        <v>2676</v>
      </c>
      <c r="E327" s="663" t="s">
        <v>4689</v>
      </c>
      <c r="F327" s="664" t="s">
        <v>4690</v>
      </c>
      <c r="G327" s="663" t="s">
        <v>3674</v>
      </c>
      <c r="H327" s="663" t="s">
        <v>3675</v>
      </c>
      <c r="I327" s="665">
        <v>154</v>
      </c>
      <c r="J327" s="665">
        <v>10</v>
      </c>
      <c r="K327" s="666">
        <v>1539.97</v>
      </c>
    </row>
    <row r="328" spans="1:11" ht="14.4" customHeight="1" x14ac:dyDescent="0.3">
      <c r="A328" s="661" t="s">
        <v>563</v>
      </c>
      <c r="B328" s="662" t="s">
        <v>564</v>
      </c>
      <c r="C328" s="663" t="s">
        <v>580</v>
      </c>
      <c r="D328" s="664" t="s">
        <v>2676</v>
      </c>
      <c r="E328" s="663" t="s">
        <v>4689</v>
      </c>
      <c r="F328" s="664" t="s">
        <v>4690</v>
      </c>
      <c r="G328" s="663" t="s">
        <v>3676</v>
      </c>
      <c r="H328" s="663" t="s">
        <v>3677</v>
      </c>
      <c r="I328" s="665">
        <v>706.88</v>
      </c>
      <c r="J328" s="665">
        <v>20</v>
      </c>
      <c r="K328" s="666">
        <v>14137.63</v>
      </c>
    </row>
    <row r="329" spans="1:11" ht="14.4" customHeight="1" x14ac:dyDescent="0.3">
      <c r="A329" s="661" t="s">
        <v>563</v>
      </c>
      <c r="B329" s="662" t="s">
        <v>564</v>
      </c>
      <c r="C329" s="663" t="s">
        <v>580</v>
      </c>
      <c r="D329" s="664" t="s">
        <v>2676</v>
      </c>
      <c r="E329" s="663" t="s">
        <v>4689</v>
      </c>
      <c r="F329" s="664" t="s">
        <v>4690</v>
      </c>
      <c r="G329" s="663" t="s">
        <v>3678</v>
      </c>
      <c r="H329" s="663" t="s">
        <v>3679</v>
      </c>
      <c r="I329" s="665">
        <v>422.3</v>
      </c>
      <c r="J329" s="665">
        <v>16</v>
      </c>
      <c r="K329" s="666">
        <v>6756.8</v>
      </c>
    </row>
    <row r="330" spans="1:11" ht="14.4" customHeight="1" x14ac:dyDescent="0.3">
      <c r="A330" s="661" t="s">
        <v>563</v>
      </c>
      <c r="B330" s="662" t="s">
        <v>564</v>
      </c>
      <c r="C330" s="663" t="s">
        <v>580</v>
      </c>
      <c r="D330" s="664" t="s">
        <v>2676</v>
      </c>
      <c r="E330" s="663" t="s">
        <v>4689</v>
      </c>
      <c r="F330" s="664" t="s">
        <v>4690</v>
      </c>
      <c r="G330" s="663" t="s">
        <v>3680</v>
      </c>
      <c r="H330" s="663" t="s">
        <v>3681</v>
      </c>
      <c r="I330" s="665">
        <v>185.76</v>
      </c>
      <c r="J330" s="665">
        <v>100</v>
      </c>
      <c r="K330" s="666">
        <v>18575.919999999998</v>
      </c>
    </row>
    <row r="331" spans="1:11" ht="14.4" customHeight="1" x14ac:dyDescent="0.3">
      <c r="A331" s="661" t="s">
        <v>563</v>
      </c>
      <c r="B331" s="662" t="s">
        <v>564</v>
      </c>
      <c r="C331" s="663" t="s">
        <v>580</v>
      </c>
      <c r="D331" s="664" t="s">
        <v>2676</v>
      </c>
      <c r="E331" s="663" t="s">
        <v>4689</v>
      </c>
      <c r="F331" s="664" t="s">
        <v>4690</v>
      </c>
      <c r="G331" s="663" t="s">
        <v>3682</v>
      </c>
      <c r="H331" s="663" t="s">
        <v>3683</v>
      </c>
      <c r="I331" s="665">
        <v>600</v>
      </c>
      <c r="J331" s="665">
        <v>10</v>
      </c>
      <c r="K331" s="666">
        <v>6000.02</v>
      </c>
    </row>
    <row r="332" spans="1:11" ht="14.4" customHeight="1" x14ac:dyDescent="0.3">
      <c r="A332" s="661" t="s">
        <v>563</v>
      </c>
      <c r="B332" s="662" t="s">
        <v>564</v>
      </c>
      <c r="C332" s="663" t="s">
        <v>580</v>
      </c>
      <c r="D332" s="664" t="s">
        <v>2676</v>
      </c>
      <c r="E332" s="663" t="s">
        <v>4689</v>
      </c>
      <c r="F332" s="664" t="s">
        <v>4690</v>
      </c>
      <c r="G332" s="663" t="s">
        <v>3684</v>
      </c>
      <c r="H332" s="663" t="s">
        <v>3685</v>
      </c>
      <c r="I332" s="665">
        <v>30.25</v>
      </c>
      <c r="J332" s="665">
        <v>20</v>
      </c>
      <c r="K332" s="666">
        <v>605</v>
      </c>
    </row>
    <row r="333" spans="1:11" ht="14.4" customHeight="1" x14ac:dyDescent="0.3">
      <c r="A333" s="661" t="s">
        <v>563</v>
      </c>
      <c r="B333" s="662" t="s">
        <v>564</v>
      </c>
      <c r="C333" s="663" t="s">
        <v>580</v>
      </c>
      <c r="D333" s="664" t="s">
        <v>2676</v>
      </c>
      <c r="E333" s="663" t="s">
        <v>4689</v>
      </c>
      <c r="F333" s="664" t="s">
        <v>4690</v>
      </c>
      <c r="G333" s="663" t="s">
        <v>3686</v>
      </c>
      <c r="H333" s="663" t="s">
        <v>3687</v>
      </c>
      <c r="I333" s="665">
        <v>149.80000000000001</v>
      </c>
      <c r="J333" s="665">
        <v>15</v>
      </c>
      <c r="K333" s="666">
        <v>2247</v>
      </c>
    </row>
    <row r="334" spans="1:11" ht="14.4" customHeight="1" x14ac:dyDescent="0.3">
      <c r="A334" s="661" t="s">
        <v>563</v>
      </c>
      <c r="B334" s="662" t="s">
        <v>564</v>
      </c>
      <c r="C334" s="663" t="s">
        <v>580</v>
      </c>
      <c r="D334" s="664" t="s">
        <v>2676</v>
      </c>
      <c r="E334" s="663" t="s">
        <v>4689</v>
      </c>
      <c r="F334" s="664" t="s">
        <v>4690</v>
      </c>
      <c r="G334" s="663" t="s">
        <v>3688</v>
      </c>
      <c r="H334" s="663" t="s">
        <v>3689</v>
      </c>
      <c r="I334" s="665">
        <v>907.5</v>
      </c>
      <c r="J334" s="665">
        <v>96</v>
      </c>
      <c r="K334" s="666">
        <v>87120</v>
      </c>
    </row>
    <row r="335" spans="1:11" ht="14.4" customHeight="1" x14ac:dyDescent="0.3">
      <c r="A335" s="661" t="s">
        <v>563</v>
      </c>
      <c r="B335" s="662" t="s">
        <v>564</v>
      </c>
      <c r="C335" s="663" t="s">
        <v>580</v>
      </c>
      <c r="D335" s="664" t="s">
        <v>2676</v>
      </c>
      <c r="E335" s="663" t="s">
        <v>4689</v>
      </c>
      <c r="F335" s="664" t="s">
        <v>4690</v>
      </c>
      <c r="G335" s="663" t="s">
        <v>3690</v>
      </c>
      <c r="H335" s="663" t="s">
        <v>3691</v>
      </c>
      <c r="I335" s="665">
        <v>471.9</v>
      </c>
      <c r="J335" s="665">
        <v>10</v>
      </c>
      <c r="K335" s="666">
        <v>4719</v>
      </c>
    </row>
    <row r="336" spans="1:11" ht="14.4" customHeight="1" x14ac:dyDescent="0.3">
      <c r="A336" s="661" t="s">
        <v>563</v>
      </c>
      <c r="B336" s="662" t="s">
        <v>564</v>
      </c>
      <c r="C336" s="663" t="s">
        <v>580</v>
      </c>
      <c r="D336" s="664" t="s">
        <v>2676</v>
      </c>
      <c r="E336" s="663" t="s">
        <v>4689</v>
      </c>
      <c r="F336" s="664" t="s">
        <v>4690</v>
      </c>
      <c r="G336" s="663" t="s">
        <v>3692</v>
      </c>
      <c r="H336" s="663" t="s">
        <v>3693</v>
      </c>
      <c r="I336" s="665">
        <v>1.05</v>
      </c>
      <c r="J336" s="665">
        <v>100</v>
      </c>
      <c r="K336" s="666">
        <v>105</v>
      </c>
    </row>
    <row r="337" spans="1:11" ht="14.4" customHeight="1" x14ac:dyDescent="0.3">
      <c r="A337" s="661" t="s">
        <v>563</v>
      </c>
      <c r="B337" s="662" t="s">
        <v>564</v>
      </c>
      <c r="C337" s="663" t="s">
        <v>580</v>
      </c>
      <c r="D337" s="664" t="s">
        <v>2676</v>
      </c>
      <c r="E337" s="663" t="s">
        <v>4689</v>
      </c>
      <c r="F337" s="664" t="s">
        <v>4690</v>
      </c>
      <c r="G337" s="663" t="s">
        <v>3694</v>
      </c>
      <c r="H337" s="663" t="s">
        <v>3695</v>
      </c>
      <c r="I337" s="665">
        <v>1819.84</v>
      </c>
      <c r="J337" s="665">
        <v>1</v>
      </c>
      <c r="K337" s="666">
        <v>1819.84</v>
      </c>
    </row>
    <row r="338" spans="1:11" ht="14.4" customHeight="1" x14ac:dyDescent="0.3">
      <c r="A338" s="661" t="s">
        <v>563</v>
      </c>
      <c r="B338" s="662" t="s">
        <v>564</v>
      </c>
      <c r="C338" s="663" t="s">
        <v>580</v>
      </c>
      <c r="D338" s="664" t="s">
        <v>2676</v>
      </c>
      <c r="E338" s="663" t="s">
        <v>4689</v>
      </c>
      <c r="F338" s="664" t="s">
        <v>4690</v>
      </c>
      <c r="G338" s="663" t="s">
        <v>3696</v>
      </c>
      <c r="H338" s="663" t="s">
        <v>3697</v>
      </c>
      <c r="I338" s="665">
        <v>582.01</v>
      </c>
      <c r="J338" s="665">
        <v>20</v>
      </c>
      <c r="K338" s="666">
        <v>11640.2</v>
      </c>
    </row>
    <row r="339" spans="1:11" ht="14.4" customHeight="1" x14ac:dyDescent="0.3">
      <c r="A339" s="661" t="s">
        <v>563</v>
      </c>
      <c r="B339" s="662" t="s">
        <v>564</v>
      </c>
      <c r="C339" s="663" t="s">
        <v>580</v>
      </c>
      <c r="D339" s="664" t="s">
        <v>2676</v>
      </c>
      <c r="E339" s="663" t="s">
        <v>4689</v>
      </c>
      <c r="F339" s="664" t="s">
        <v>4690</v>
      </c>
      <c r="G339" s="663" t="s">
        <v>3698</v>
      </c>
      <c r="H339" s="663" t="s">
        <v>3699</v>
      </c>
      <c r="I339" s="665">
        <v>582.01</v>
      </c>
      <c r="J339" s="665">
        <v>15</v>
      </c>
      <c r="K339" s="666">
        <v>8730.15</v>
      </c>
    </row>
    <row r="340" spans="1:11" ht="14.4" customHeight="1" x14ac:dyDescent="0.3">
      <c r="A340" s="661" t="s">
        <v>563</v>
      </c>
      <c r="B340" s="662" t="s">
        <v>564</v>
      </c>
      <c r="C340" s="663" t="s">
        <v>580</v>
      </c>
      <c r="D340" s="664" t="s">
        <v>2676</v>
      </c>
      <c r="E340" s="663" t="s">
        <v>4689</v>
      </c>
      <c r="F340" s="664" t="s">
        <v>4690</v>
      </c>
      <c r="G340" s="663" t="s">
        <v>3700</v>
      </c>
      <c r="H340" s="663" t="s">
        <v>3701</v>
      </c>
      <c r="I340" s="665">
        <v>331.25</v>
      </c>
      <c r="J340" s="665">
        <v>4</v>
      </c>
      <c r="K340" s="666">
        <v>1325</v>
      </c>
    </row>
    <row r="341" spans="1:11" ht="14.4" customHeight="1" x14ac:dyDescent="0.3">
      <c r="A341" s="661" t="s">
        <v>563</v>
      </c>
      <c r="B341" s="662" t="s">
        <v>564</v>
      </c>
      <c r="C341" s="663" t="s">
        <v>580</v>
      </c>
      <c r="D341" s="664" t="s">
        <v>2676</v>
      </c>
      <c r="E341" s="663" t="s">
        <v>4689</v>
      </c>
      <c r="F341" s="664" t="s">
        <v>4690</v>
      </c>
      <c r="G341" s="663" t="s">
        <v>3358</v>
      </c>
      <c r="H341" s="663" t="s">
        <v>3359</v>
      </c>
      <c r="I341" s="665">
        <v>3.4233333333333333</v>
      </c>
      <c r="J341" s="665">
        <v>600</v>
      </c>
      <c r="K341" s="666">
        <v>2054</v>
      </c>
    </row>
    <row r="342" spans="1:11" ht="14.4" customHeight="1" x14ac:dyDescent="0.3">
      <c r="A342" s="661" t="s">
        <v>563</v>
      </c>
      <c r="B342" s="662" t="s">
        <v>564</v>
      </c>
      <c r="C342" s="663" t="s">
        <v>580</v>
      </c>
      <c r="D342" s="664" t="s">
        <v>2676</v>
      </c>
      <c r="E342" s="663" t="s">
        <v>4689</v>
      </c>
      <c r="F342" s="664" t="s">
        <v>4690</v>
      </c>
      <c r="G342" s="663" t="s">
        <v>3702</v>
      </c>
      <c r="H342" s="663" t="s">
        <v>3703</v>
      </c>
      <c r="I342" s="665">
        <v>6.0799999999999992</v>
      </c>
      <c r="J342" s="665">
        <v>400</v>
      </c>
      <c r="K342" s="666">
        <v>2434</v>
      </c>
    </row>
    <row r="343" spans="1:11" ht="14.4" customHeight="1" x14ac:dyDescent="0.3">
      <c r="A343" s="661" t="s">
        <v>563</v>
      </c>
      <c r="B343" s="662" t="s">
        <v>564</v>
      </c>
      <c r="C343" s="663" t="s">
        <v>580</v>
      </c>
      <c r="D343" s="664" t="s">
        <v>2676</v>
      </c>
      <c r="E343" s="663" t="s">
        <v>4689</v>
      </c>
      <c r="F343" s="664" t="s">
        <v>4690</v>
      </c>
      <c r="G343" s="663" t="s">
        <v>3460</v>
      </c>
      <c r="H343" s="663" t="s">
        <v>3461</v>
      </c>
      <c r="I343" s="665">
        <v>9.44</v>
      </c>
      <c r="J343" s="665">
        <v>250</v>
      </c>
      <c r="K343" s="666">
        <v>2360</v>
      </c>
    </row>
    <row r="344" spans="1:11" ht="14.4" customHeight="1" x14ac:dyDescent="0.3">
      <c r="A344" s="661" t="s">
        <v>563</v>
      </c>
      <c r="B344" s="662" t="s">
        <v>564</v>
      </c>
      <c r="C344" s="663" t="s">
        <v>580</v>
      </c>
      <c r="D344" s="664" t="s">
        <v>2676</v>
      </c>
      <c r="E344" s="663" t="s">
        <v>4689</v>
      </c>
      <c r="F344" s="664" t="s">
        <v>4690</v>
      </c>
      <c r="G344" s="663" t="s">
        <v>3704</v>
      </c>
      <c r="H344" s="663" t="s">
        <v>3705</v>
      </c>
      <c r="I344" s="665">
        <v>414</v>
      </c>
      <c r="J344" s="665">
        <v>40</v>
      </c>
      <c r="K344" s="666">
        <v>16560</v>
      </c>
    </row>
    <row r="345" spans="1:11" ht="14.4" customHeight="1" x14ac:dyDescent="0.3">
      <c r="A345" s="661" t="s">
        <v>563</v>
      </c>
      <c r="B345" s="662" t="s">
        <v>564</v>
      </c>
      <c r="C345" s="663" t="s">
        <v>580</v>
      </c>
      <c r="D345" s="664" t="s">
        <v>2676</v>
      </c>
      <c r="E345" s="663" t="s">
        <v>4689</v>
      </c>
      <c r="F345" s="664" t="s">
        <v>4690</v>
      </c>
      <c r="G345" s="663" t="s">
        <v>3706</v>
      </c>
      <c r="H345" s="663" t="s">
        <v>3707</v>
      </c>
      <c r="I345" s="665">
        <v>2677.6</v>
      </c>
      <c r="J345" s="665">
        <v>5</v>
      </c>
      <c r="K345" s="666">
        <v>13388</v>
      </c>
    </row>
    <row r="346" spans="1:11" ht="14.4" customHeight="1" x14ac:dyDescent="0.3">
      <c r="A346" s="661" t="s">
        <v>563</v>
      </c>
      <c r="B346" s="662" t="s">
        <v>564</v>
      </c>
      <c r="C346" s="663" t="s">
        <v>580</v>
      </c>
      <c r="D346" s="664" t="s">
        <v>2676</v>
      </c>
      <c r="E346" s="663" t="s">
        <v>4699</v>
      </c>
      <c r="F346" s="664" t="s">
        <v>4700</v>
      </c>
      <c r="G346" s="663" t="s">
        <v>3708</v>
      </c>
      <c r="H346" s="663" t="s">
        <v>3709</v>
      </c>
      <c r="I346" s="665">
        <v>120.27</v>
      </c>
      <c r="J346" s="665">
        <v>10</v>
      </c>
      <c r="K346" s="666">
        <v>1202.73</v>
      </c>
    </row>
    <row r="347" spans="1:11" ht="14.4" customHeight="1" x14ac:dyDescent="0.3">
      <c r="A347" s="661" t="s">
        <v>563</v>
      </c>
      <c r="B347" s="662" t="s">
        <v>564</v>
      </c>
      <c r="C347" s="663" t="s">
        <v>580</v>
      </c>
      <c r="D347" s="664" t="s">
        <v>2676</v>
      </c>
      <c r="E347" s="663" t="s">
        <v>4699</v>
      </c>
      <c r="F347" s="664" t="s">
        <v>4700</v>
      </c>
      <c r="G347" s="663" t="s">
        <v>3710</v>
      </c>
      <c r="H347" s="663" t="s">
        <v>3711</v>
      </c>
      <c r="I347" s="665">
        <v>150.63999999999999</v>
      </c>
      <c r="J347" s="665">
        <v>10</v>
      </c>
      <c r="K347" s="666">
        <v>1506.43</v>
      </c>
    </row>
    <row r="348" spans="1:11" ht="14.4" customHeight="1" x14ac:dyDescent="0.3">
      <c r="A348" s="661" t="s">
        <v>563</v>
      </c>
      <c r="B348" s="662" t="s">
        <v>564</v>
      </c>
      <c r="C348" s="663" t="s">
        <v>580</v>
      </c>
      <c r="D348" s="664" t="s">
        <v>2676</v>
      </c>
      <c r="E348" s="663" t="s">
        <v>4701</v>
      </c>
      <c r="F348" s="664" t="s">
        <v>4702</v>
      </c>
      <c r="G348" s="663" t="s">
        <v>3712</v>
      </c>
      <c r="H348" s="663" t="s">
        <v>3713</v>
      </c>
      <c r="I348" s="665">
        <v>7.02</v>
      </c>
      <c r="J348" s="665">
        <v>30</v>
      </c>
      <c r="K348" s="666">
        <v>210.58</v>
      </c>
    </row>
    <row r="349" spans="1:11" ht="14.4" customHeight="1" x14ac:dyDescent="0.3">
      <c r="A349" s="661" t="s">
        <v>563</v>
      </c>
      <c r="B349" s="662" t="s">
        <v>564</v>
      </c>
      <c r="C349" s="663" t="s">
        <v>580</v>
      </c>
      <c r="D349" s="664" t="s">
        <v>2676</v>
      </c>
      <c r="E349" s="663" t="s">
        <v>4701</v>
      </c>
      <c r="F349" s="664" t="s">
        <v>4702</v>
      </c>
      <c r="G349" s="663" t="s">
        <v>3714</v>
      </c>
      <c r="H349" s="663" t="s">
        <v>3715</v>
      </c>
      <c r="I349" s="665">
        <v>9.32</v>
      </c>
      <c r="J349" s="665">
        <v>25</v>
      </c>
      <c r="K349" s="666">
        <v>232.95000000000002</v>
      </c>
    </row>
    <row r="350" spans="1:11" ht="14.4" customHeight="1" x14ac:dyDescent="0.3">
      <c r="A350" s="661" t="s">
        <v>563</v>
      </c>
      <c r="B350" s="662" t="s">
        <v>564</v>
      </c>
      <c r="C350" s="663" t="s">
        <v>580</v>
      </c>
      <c r="D350" s="664" t="s">
        <v>2676</v>
      </c>
      <c r="E350" s="663" t="s">
        <v>4701</v>
      </c>
      <c r="F350" s="664" t="s">
        <v>4702</v>
      </c>
      <c r="G350" s="663" t="s">
        <v>3716</v>
      </c>
      <c r="H350" s="663" t="s">
        <v>3717</v>
      </c>
      <c r="I350" s="665">
        <v>9.32</v>
      </c>
      <c r="J350" s="665">
        <v>10</v>
      </c>
      <c r="K350" s="666">
        <v>93.15</v>
      </c>
    </row>
    <row r="351" spans="1:11" ht="14.4" customHeight="1" x14ac:dyDescent="0.3">
      <c r="A351" s="661" t="s">
        <v>563</v>
      </c>
      <c r="B351" s="662" t="s">
        <v>564</v>
      </c>
      <c r="C351" s="663" t="s">
        <v>580</v>
      </c>
      <c r="D351" s="664" t="s">
        <v>2676</v>
      </c>
      <c r="E351" s="663" t="s">
        <v>4701</v>
      </c>
      <c r="F351" s="664" t="s">
        <v>4702</v>
      </c>
      <c r="G351" s="663" t="s">
        <v>3718</v>
      </c>
      <c r="H351" s="663" t="s">
        <v>3719</v>
      </c>
      <c r="I351" s="665">
        <v>1186.6499999999999</v>
      </c>
      <c r="J351" s="665">
        <v>90</v>
      </c>
      <c r="K351" s="666">
        <v>106798.25</v>
      </c>
    </row>
    <row r="352" spans="1:11" ht="14.4" customHeight="1" x14ac:dyDescent="0.3">
      <c r="A352" s="661" t="s">
        <v>563</v>
      </c>
      <c r="B352" s="662" t="s">
        <v>564</v>
      </c>
      <c r="C352" s="663" t="s">
        <v>580</v>
      </c>
      <c r="D352" s="664" t="s">
        <v>2676</v>
      </c>
      <c r="E352" s="663" t="s">
        <v>4701</v>
      </c>
      <c r="F352" s="664" t="s">
        <v>4702</v>
      </c>
      <c r="G352" s="663" t="s">
        <v>3720</v>
      </c>
      <c r="H352" s="663" t="s">
        <v>3721</v>
      </c>
      <c r="I352" s="665">
        <v>319.91000000000003</v>
      </c>
      <c r="J352" s="665">
        <v>240</v>
      </c>
      <c r="K352" s="666">
        <v>76778.84</v>
      </c>
    </row>
    <row r="353" spans="1:11" ht="14.4" customHeight="1" x14ac:dyDescent="0.3">
      <c r="A353" s="661" t="s">
        <v>563</v>
      </c>
      <c r="B353" s="662" t="s">
        <v>564</v>
      </c>
      <c r="C353" s="663" t="s">
        <v>580</v>
      </c>
      <c r="D353" s="664" t="s">
        <v>2676</v>
      </c>
      <c r="E353" s="663" t="s">
        <v>4697</v>
      </c>
      <c r="F353" s="664" t="s">
        <v>4698</v>
      </c>
      <c r="G353" s="663" t="s">
        <v>3464</v>
      </c>
      <c r="H353" s="663" t="s">
        <v>3465</v>
      </c>
      <c r="I353" s="665">
        <v>8.17</v>
      </c>
      <c r="J353" s="665">
        <v>3300</v>
      </c>
      <c r="K353" s="666">
        <v>26961</v>
      </c>
    </row>
    <row r="354" spans="1:11" ht="14.4" customHeight="1" x14ac:dyDescent="0.3">
      <c r="A354" s="661" t="s">
        <v>563</v>
      </c>
      <c r="B354" s="662" t="s">
        <v>564</v>
      </c>
      <c r="C354" s="663" t="s">
        <v>580</v>
      </c>
      <c r="D354" s="664" t="s">
        <v>2676</v>
      </c>
      <c r="E354" s="663" t="s">
        <v>4697</v>
      </c>
      <c r="F354" s="664" t="s">
        <v>4698</v>
      </c>
      <c r="G354" s="663" t="s">
        <v>3722</v>
      </c>
      <c r="H354" s="663" t="s">
        <v>3723</v>
      </c>
      <c r="I354" s="665">
        <v>12.705</v>
      </c>
      <c r="J354" s="665">
        <v>200</v>
      </c>
      <c r="K354" s="666">
        <v>2541</v>
      </c>
    </row>
    <row r="355" spans="1:11" ht="14.4" customHeight="1" x14ac:dyDescent="0.3">
      <c r="A355" s="661" t="s">
        <v>563</v>
      </c>
      <c r="B355" s="662" t="s">
        <v>564</v>
      </c>
      <c r="C355" s="663" t="s">
        <v>580</v>
      </c>
      <c r="D355" s="664" t="s">
        <v>2676</v>
      </c>
      <c r="E355" s="663" t="s">
        <v>4697</v>
      </c>
      <c r="F355" s="664" t="s">
        <v>4698</v>
      </c>
      <c r="G355" s="663" t="s">
        <v>3724</v>
      </c>
      <c r="H355" s="663" t="s">
        <v>3725</v>
      </c>
      <c r="I355" s="665">
        <v>25.57</v>
      </c>
      <c r="J355" s="665">
        <v>400</v>
      </c>
      <c r="K355" s="666">
        <v>10226.92</v>
      </c>
    </row>
    <row r="356" spans="1:11" ht="14.4" customHeight="1" x14ac:dyDescent="0.3">
      <c r="A356" s="661" t="s">
        <v>563</v>
      </c>
      <c r="B356" s="662" t="s">
        <v>564</v>
      </c>
      <c r="C356" s="663" t="s">
        <v>580</v>
      </c>
      <c r="D356" s="664" t="s">
        <v>2676</v>
      </c>
      <c r="E356" s="663" t="s">
        <v>4691</v>
      </c>
      <c r="F356" s="664" t="s">
        <v>4692</v>
      </c>
      <c r="G356" s="663" t="s">
        <v>3726</v>
      </c>
      <c r="H356" s="663" t="s">
        <v>3727</v>
      </c>
      <c r="I356" s="665">
        <v>399.3</v>
      </c>
      <c r="J356" s="665">
        <v>5</v>
      </c>
      <c r="K356" s="666">
        <v>1996.5</v>
      </c>
    </row>
    <row r="357" spans="1:11" ht="14.4" customHeight="1" x14ac:dyDescent="0.3">
      <c r="A357" s="661" t="s">
        <v>563</v>
      </c>
      <c r="B357" s="662" t="s">
        <v>564</v>
      </c>
      <c r="C357" s="663" t="s">
        <v>580</v>
      </c>
      <c r="D357" s="664" t="s">
        <v>2676</v>
      </c>
      <c r="E357" s="663" t="s">
        <v>4691</v>
      </c>
      <c r="F357" s="664" t="s">
        <v>4692</v>
      </c>
      <c r="G357" s="663" t="s">
        <v>3364</v>
      </c>
      <c r="H357" s="663" t="s">
        <v>3365</v>
      </c>
      <c r="I357" s="665">
        <v>0.30333333333333329</v>
      </c>
      <c r="J357" s="665">
        <v>1200</v>
      </c>
      <c r="K357" s="666">
        <v>365</v>
      </c>
    </row>
    <row r="358" spans="1:11" ht="14.4" customHeight="1" x14ac:dyDescent="0.3">
      <c r="A358" s="661" t="s">
        <v>563</v>
      </c>
      <c r="B358" s="662" t="s">
        <v>564</v>
      </c>
      <c r="C358" s="663" t="s">
        <v>580</v>
      </c>
      <c r="D358" s="664" t="s">
        <v>2676</v>
      </c>
      <c r="E358" s="663" t="s">
        <v>4691</v>
      </c>
      <c r="F358" s="664" t="s">
        <v>4692</v>
      </c>
      <c r="G358" s="663" t="s">
        <v>3368</v>
      </c>
      <c r="H358" s="663" t="s">
        <v>3369</v>
      </c>
      <c r="I358" s="665">
        <v>0.48222222222222222</v>
      </c>
      <c r="J358" s="665">
        <v>10000</v>
      </c>
      <c r="K358" s="666">
        <v>4820</v>
      </c>
    </row>
    <row r="359" spans="1:11" ht="14.4" customHeight="1" x14ac:dyDescent="0.3">
      <c r="A359" s="661" t="s">
        <v>563</v>
      </c>
      <c r="B359" s="662" t="s">
        <v>564</v>
      </c>
      <c r="C359" s="663" t="s">
        <v>580</v>
      </c>
      <c r="D359" s="664" t="s">
        <v>2676</v>
      </c>
      <c r="E359" s="663" t="s">
        <v>4691</v>
      </c>
      <c r="F359" s="664" t="s">
        <v>4692</v>
      </c>
      <c r="G359" s="663" t="s">
        <v>3468</v>
      </c>
      <c r="H359" s="663" t="s">
        <v>3469</v>
      </c>
      <c r="I359" s="665">
        <v>1.7866666666666668</v>
      </c>
      <c r="J359" s="665">
        <v>500</v>
      </c>
      <c r="K359" s="666">
        <v>892</v>
      </c>
    </row>
    <row r="360" spans="1:11" ht="14.4" customHeight="1" x14ac:dyDescent="0.3">
      <c r="A360" s="661" t="s">
        <v>563</v>
      </c>
      <c r="B360" s="662" t="s">
        <v>564</v>
      </c>
      <c r="C360" s="663" t="s">
        <v>580</v>
      </c>
      <c r="D360" s="664" t="s">
        <v>2676</v>
      </c>
      <c r="E360" s="663" t="s">
        <v>4691</v>
      </c>
      <c r="F360" s="664" t="s">
        <v>4692</v>
      </c>
      <c r="G360" s="663" t="s">
        <v>3370</v>
      </c>
      <c r="H360" s="663" t="s">
        <v>3371</v>
      </c>
      <c r="I360" s="665">
        <v>1.7880000000000003</v>
      </c>
      <c r="J360" s="665">
        <v>1100</v>
      </c>
      <c r="K360" s="666">
        <v>1968</v>
      </c>
    </row>
    <row r="361" spans="1:11" ht="14.4" customHeight="1" x14ac:dyDescent="0.3">
      <c r="A361" s="661" t="s">
        <v>563</v>
      </c>
      <c r="B361" s="662" t="s">
        <v>564</v>
      </c>
      <c r="C361" s="663" t="s">
        <v>580</v>
      </c>
      <c r="D361" s="664" t="s">
        <v>2676</v>
      </c>
      <c r="E361" s="663" t="s">
        <v>4691</v>
      </c>
      <c r="F361" s="664" t="s">
        <v>4692</v>
      </c>
      <c r="G361" s="663" t="s">
        <v>3470</v>
      </c>
      <c r="H361" s="663" t="s">
        <v>3471</v>
      </c>
      <c r="I361" s="665">
        <v>48.82</v>
      </c>
      <c r="J361" s="665">
        <v>57</v>
      </c>
      <c r="K361" s="666">
        <v>2782.88</v>
      </c>
    </row>
    <row r="362" spans="1:11" ht="14.4" customHeight="1" x14ac:dyDescent="0.3">
      <c r="A362" s="661" t="s">
        <v>563</v>
      </c>
      <c r="B362" s="662" t="s">
        <v>564</v>
      </c>
      <c r="C362" s="663" t="s">
        <v>580</v>
      </c>
      <c r="D362" s="664" t="s">
        <v>2676</v>
      </c>
      <c r="E362" s="663" t="s">
        <v>4693</v>
      </c>
      <c r="F362" s="664" t="s">
        <v>4694</v>
      </c>
      <c r="G362" s="663" t="s">
        <v>3728</v>
      </c>
      <c r="H362" s="663" t="s">
        <v>3729</v>
      </c>
      <c r="I362" s="665">
        <v>10.55</v>
      </c>
      <c r="J362" s="665">
        <v>120</v>
      </c>
      <c r="K362" s="666">
        <v>1266.0999999999999</v>
      </c>
    </row>
    <row r="363" spans="1:11" ht="14.4" customHeight="1" x14ac:dyDescent="0.3">
      <c r="A363" s="661" t="s">
        <v>563</v>
      </c>
      <c r="B363" s="662" t="s">
        <v>564</v>
      </c>
      <c r="C363" s="663" t="s">
        <v>580</v>
      </c>
      <c r="D363" s="664" t="s">
        <v>2676</v>
      </c>
      <c r="E363" s="663" t="s">
        <v>4693</v>
      </c>
      <c r="F363" s="664" t="s">
        <v>4694</v>
      </c>
      <c r="G363" s="663" t="s">
        <v>3730</v>
      </c>
      <c r="H363" s="663" t="s">
        <v>3731</v>
      </c>
      <c r="I363" s="665">
        <v>7.5049999999999999</v>
      </c>
      <c r="J363" s="665">
        <v>300</v>
      </c>
      <c r="K363" s="666">
        <v>2251.5</v>
      </c>
    </row>
    <row r="364" spans="1:11" ht="14.4" customHeight="1" x14ac:dyDescent="0.3">
      <c r="A364" s="661" t="s">
        <v>563</v>
      </c>
      <c r="B364" s="662" t="s">
        <v>564</v>
      </c>
      <c r="C364" s="663" t="s">
        <v>580</v>
      </c>
      <c r="D364" s="664" t="s">
        <v>2676</v>
      </c>
      <c r="E364" s="663" t="s">
        <v>4693</v>
      </c>
      <c r="F364" s="664" t="s">
        <v>4694</v>
      </c>
      <c r="G364" s="663" t="s">
        <v>3732</v>
      </c>
      <c r="H364" s="663" t="s">
        <v>3733</v>
      </c>
      <c r="I364" s="665">
        <v>11.01</v>
      </c>
      <c r="J364" s="665">
        <v>40</v>
      </c>
      <c r="K364" s="666">
        <v>440.4</v>
      </c>
    </row>
    <row r="365" spans="1:11" ht="14.4" customHeight="1" x14ac:dyDescent="0.3">
      <c r="A365" s="661" t="s">
        <v>563</v>
      </c>
      <c r="B365" s="662" t="s">
        <v>564</v>
      </c>
      <c r="C365" s="663" t="s">
        <v>580</v>
      </c>
      <c r="D365" s="664" t="s">
        <v>2676</v>
      </c>
      <c r="E365" s="663" t="s">
        <v>4693</v>
      </c>
      <c r="F365" s="664" t="s">
        <v>4694</v>
      </c>
      <c r="G365" s="663" t="s">
        <v>3734</v>
      </c>
      <c r="H365" s="663" t="s">
        <v>3735</v>
      </c>
      <c r="I365" s="665">
        <v>11.01</v>
      </c>
      <c r="J365" s="665">
        <v>80</v>
      </c>
      <c r="K365" s="666">
        <v>880.8</v>
      </c>
    </row>
    <row r="366" spans="1:11" ht="14.4" customHeight="1" x14ac:dyDescent="0.3">
      <c r="A366" s="661" t="s">
        <v>563</v>
      </c>
      <c r="B366" s="662" t="s">
        <v>564</v>
      </c>
      <c r="C366" s="663" t="s">
        <v>580</v>
      </c>
      <c r="D366" s="664" t="s">
        <v>2676</v>
      </c>
      <c r="E366" s="663" t="s">
        <v>4693</v>
      </c>
      <c r="F366" s="664" t="s">
        <v>4694</v>
      </c>
      <c r="G366" s="663" t="s">
        <v>3372</v>
      </c>
      <c r="H366" s="663" t="s">
        <v>3373</v>
      </c>
      <c r="I366" s="665">
        <v>11.01</v>
      </c>
      <c r="J366" s="665">
        <v>160</v>
      </c>
      <c r="K366" s="666">
        <v>1761.6</v>
      </c>
    </row>
    <row r="367" spans="1:11" ht="14.4" customHeight="1" x14ac:dyDescent="0.3">
      <c r="A367" s="661" t="s">
        <v>563</v>
      </c>
      <c r="B367" s="662" t="s">
        <v>564</v>
      </c>
      <c r="C367" s="663" t="s">
        <v>580</v>
      </c>
      <c r="D367" s="664" t="s">
        <v>2676</v>
      </c>
      <c r="E367" s="663" t="s">
        <v>4693</v>
      </c>
      <c r="F367" s="664" t="s">
        <v>4694</v>
      </c>
      <c r="G367" s="663" t="s">
        <v>3736</v>
      </c>
      <c r="H367" s="663" t="s">
        <v>3737</v>
      </c>
      <c r="I367" s="665">
        <v>11.01</v>
      </c>
      <c r="J367" s="665">
        <v>80</v>
      </c>
      <c r="K367" s="666">
        <v>880.8</v>
      </c>
    </row>
    <row r="368" spans="1:11" ht="14.4" customHeight="1" x14ac:dyDescent="0.3">
      <c r="A368" s="661" t="s">
        <v>563</v>
      </c>
      <c r="B368" s="662" t="s">
        <v>564</v>
      </c>
      <c r="C368" s="663" t="s">
        <v>580</v>
      </c>
      <c r="D368" s="664" t="s">
        <v>2676</v>
      </c>
      <c r="E368" s="663" t="s">
        <v>4693</v>
      </c>
      <c r="F368" s="664" t="s">
        <v>4694</v>
      </c>
      <c r="G368" s="663" t="s">
        <v>3374</v>
      </c>
      <c r="H368" s="663" t="s">
        <v>3375</v>
      </c>
      <c r="I368" s="665">
        <v>11.01</v>
      </c>
      <c r="J368" s="665">
        <v>240</v>
      </c>
      <c r="K368" s="666">
        <v>2642.3999999999996</v>
      </c>
    </row>
    <row r="369" spans="1:11" ht="14.4" customHeight="1" x14ac:dyDescent="0.3">
      <c r="A369" s="661" t="s">
        <v>563</v>
      </c>
      <c r="B369" s="662" t="s">
        <v>564</v>
      </c>
      <c r="C369" s="663" t="s">
        <v>580</v>
      </c>
      <c r="D369" s="664" t="s">
        <v>2676</v>
      </c>
      <c r="E369" s="663" t="s">
        <v>4693</v>
      </c>
      <c r="F369" s="664" t="s">
        <v>4694</v>
      </c>
      <c r="G369" s="663" t="s">
        <v>3738</v>
      </c>
      <c r="H369" s="663" t="s">
        <v>3739</v>
      </c>
      <c r="I369" s="665">
        <v>11.01</v>
      </c>
      <c r="J369" s="665">
        <v>80</v>
      </c>
      <c r="K369" s="666">
        <v>880.8</v>
      </c>
    </row>
    <row r="370" spans="1:11" ht="14.4" customHeight="1" x14ac:dyDescent="0.3">
      <c r="A370" s="661" t="s">
        <v>563</v>
      </c>
      <c r="B370" s="662" t="s">
        <v>564</v>
      </c>
      <c r="C370" s="663" t="s">
        <v>580</v>
      </c>
      <c r="D370" s="664" t="s">
        <v>2676</v>
      </c>
      <c r="E370" s="663" t="s">
        <v>4693</v>
      </c>
      <c r="F370" s="664" t="s">
        <v>4694</v>
      </c>
      <c r="G370" s="663" t="s">
        <v>3740</v>
      </c>
      <c r="H370" s="663" t="s">
        <v>3741</v>
      </c>
      <c r="I370" s="665">
        <v>10.55</v>
      </c>
      <c r="J370" s="665">
        <v>160</v>
      </c>
      <c r="K370" s="666">
        <v>1688.1499999999999</v>
      </c>
    </row>
    <row r="371" spans="1:11" ht="14.4" customHeight="1" x14ac:dyDescent="0.3">
      <c r="A371" s="661" t="s">
        <v>563</v>
      </c>
      <c r="B371" s="662" t="s">
        <v>564</v>
      </c>
      <c r="C371" s="663" t="s">
        <v>580</v>
      </c>
      <c r="D371" s="664" t="s">
        <v>2676</v>
      </c>
      <c r="E371" s="663" t="s">
        <v>4693</v>
      </c>
      <c r="F371" s="664" t="s">
        <v>4694</v>
      </c>
      <c r="G371" s="663" t="s">
        <v>3742</v>
      </c>
      <c r="H371" s="663" t="s">
        <v>3743</v>
      </c>
      <c r="I371" s="665">
        <v>10.55</v>
      </c>
      <c r="J371" s="665">
        <v>280</v>
      </c>
      <c r="K371" s="666">
        <v>2954.25</v>
      </c>
    </row>
    <row r="372" spans="1:11" ht="14.4" customHeight="1" x14ac:dyDescent="0.3">
      <c r="A372" s="661" t="s">
        <v>563</v>
      </c>
      <c r="B372" s="662" t="s">
        <v>564</v>
      </c>
      <c r="C372" s="663" t="s">
        <v>580</v>
      </c>
      <c r="D372" s="664" t="s">
        <v>2676</v>
      </c>
      <c r="E372" s="663" t="s">
        <v>4693</v>
      </c>
      <c r="F372" s="664" t="s">
        <v>4694</v>
      </c>
      <c r="G372" s="663" t="s">
        <v>3376</v>
      </c>
      <c r="H372" s="663" t="s">
        <v>3377</v>
      </c>
      <c r="I372" s="665">
        <v>0.71</v>
      </c>
      <c r="J372" s="665">
        <v>102000</v>
      </c>
      <c r="K372" s="666">
        <v>72420</v>
      </c>
    </row>
    <row r="373" spans="1:11" ht="14.4" customHeight="1" x14ac:dyDescent="0.3">
      <c r="A373" s="661" t="s">
        <v>563</v>
      </c>
      <c r="B373" s="662" t="s">
        <v>564</v>
      </c>
      <c r="C373" s="663" t="s">
        <v>580</v>
      </c>
      <c r="D373" s="664" t="s">
        <v>2676</v>
      </c>
      <c r="E373" s="663" t="s">
        <v>4693</v>
      </c>
      <c r="F373" s="664" t="s">
        <v>4694</v>
      </c>
      <c r="G373" s="663" t="s">
        <v>3472</v>
      </c>
      <c r="H373" s="663" t="s">
        <v>3473</v>
      </c>
      <c r="I373" s="665">
        <v>0.71</v>
      </c>
      <c r="J373" s="665">
        <v>39000</v>
      </c>
      <c r="K373" s="666">
        <v>27690</v>
      </c>
    </row>
    <row r="374" spans="1:11" ht="14.4" customHeight="1" x14ac:dyDescent="0.3">
      <c r="A374" s="661" t="s">
        <v>563</v>
      </c>
      <c r="B374" s="662" t="s">
        <v>564</v>
      </c>
      <c r="C374" s="663" t="s">
        <v>580</v>
      </c>
      <c r="D374" s="664" t="s">
        <v>2676</v>
      </c>
      <c r="E374" s="663" t="s">
        <v>4693</v>
      </c>
      <c r="F374" s="664" t="s">
        <v>4694</v>
      </c>
      <c r="G374" s="663" t="s">
        <v>3378</v>
      </c>
      <c r="H374" s="663" t="s">
        <v>3379</v>
      </c>
      <c r="I374" s="665">
        <v>0.71</v>
      </c>
      <c r="J374" s="665">
        <v>35000</v>
      </c>
      <c r="K374" s="666">
        <v>24850</v>
      </c>
    </row>
    <row r="375" spans="1:11" ht="14.4" customHeight="1" x14ac:dyDescent="0.3">
      <c r="A375" s="661" t="s">
        <v>563</v>
      </c>
      <c r="B375" s="662" t="s">
        <v>564</v>
      </c>
      <c r="C375" s="663" t="s">
        <v>580</v>
      </c>
      <c r="D375" s="664" t="s">
        <v>2676</v>
      </c>
      <c r="E375" s="663" t="s">
        <v>4703</v>
      </c>
      <c r="F375" s="664" t="s">
        <v>4704</v>
      </c>
      <c r="G375" s="663" t="s">
        <v>3744</v>
      </c>
      <c r="H375" s="663" t="s">
        <v>3745</v>
      </c>
      <c r="I375" s="665">
        <v>139.44</v>
      </c>
      <c r="J375" s="665">
        <v>29</v>
      </c>
      <c r="K375" s="666">
        <v>4043.73</v>
      </c>
    </row>
    <row r="376" spans="1:11" ht="14.4" customHeight="1" x14ac:dyDescent="0.3">
      <c r="A376" s="661" t="s">
        <v>563</v>
      </c>
      <c r="B376" s="662" t="s">
        <v>564</v>
      </c>
      <c r="C376" s="663" t="s">
        <v>580</v>
      </c>
      <c r="D376" s="664" t="s">
        <v>2676</v>
      </c>
      <c r="E376" s="663" t="s">
        <v>4703</v>
      </c>
      <c r="F376" s="664" t="s">
        <v>4704</v>
      </c>
      <c r="G376" s="663" t="s">
        <v>3746</v>
      </c>
      <c r="H376" s="663" t="s">
        <v>3747</v>
      </c>
      <c r="I376" s="665">
        <v>139.44</v>
      </c>
      <c r="J376" s="665">
        <v>29</v>
      </c>
      <c r="K376" s="666">
        <v>4043.73</v>
      </c>
    </row>
    <row r="377" spans="1:11" ht="14.4" customHeight="1" x14ac:dyDescent="0.3">
      <c r="A377" s="661" t="s">
        <v>563</v>
      </c>
      <c r="B377" s="662" t="s">
        <v>564</v>
      </c>
      <c r="C377" s="663" t="s">
        <v>580</v>
      </c>
      <c r="D377" s="664" t="s">
        <v>2676</v>
      </c>
      <c r="E377" s="663" t="s">
        <v>4703</v>
      </c>
      <c r="F377" s="664" t="s">
        <v>4704</v>
      </c>
      <c r="G377" s="663" t="s">
        <v>3748</v>
      </c>
      <c r="H377" s="663" t="s">
        <v>3749</v>
      </c>
      <c r="I377" s="665">
        <v>142.78</v>
      </c>
      <c r="J377" s="665">
        <v>6</v>
      </c>
      <c r="K377" s="666">
        <v>856.68000000000006</v>
      </c>
    </row>
    <row r="378" spans="1:11" ht="14.4" customHeight="1" x14ac:dyDescent="0.3">
      <c r="A378" s="661" t="s">
        <v>563</v>
      </c>
      <c r="B378" s="662" t="s">
        <v>564</v>
      </c>
      <c r="C378" s="663" t="s">
        <v>580</v>
      </c>
      <c r="D378" s="664" t="s">
        <v>2676</v>
      </c>
      <c r="E378" s="663" t="s">
        <v>4705</v>
      </c>
      <c r="F378" s="664" t="s">
        <v>4706</v>
      </c>
      <c r="G378" s="663" t="s">
        <v>3750</v>
      </c>
      <c r="H378" s="663" t="s">
        <v>3751</v>
      </c>
      <c r="I378" s="665">
        <v>16033</v>
      </c>
      <c r="J378" s="665">
        <v>5</v>
      </c>
      <c r="K378" s="666">
        <v>80165</v>
      </c>
    </row>
    <row r="379" spans="1:11" ht="14.4" customHeight="1" x14ac:dyDescent="0.3">
      <c r="A379" s="661" t="s">
        <v>563</v>
      </c>
      <c r="B379" s="662" t="s">
        <v>564</v>
      </c>
      <c r="C379" s="663" t="s">
        <v>580</v>
      </c>
      <c r="D379" s="664" t="s">
        <v>2676</v>
      </c>
      <c r="E379" s="663" t="s">
        <v>4705</v>
      </c>
      <c r="F379" s="664" t="s">
        <v>4706</v>
      </c>
      <c r="G379" s="663" t="s">
        <v>3752</v>
      </c>
      <c r="H379" s="663" t="s">
        <v>3753</v>
      </c>
      <c r="I379" s="665">
        <v>42498</v>
      </c>
      <c r="J379" s="665">
        <v>2</v>
      </c>
      <c r="K379" s="666">
        <v>84996</v>
      </c>
    </row>
    <row r="380" spans="1:11" ht="14.4" customHeight="1" x14ac:dyDescent="0.3">
      <c r="A380" s="661" t="s">
        <v>563</v>
      </c>
      <c r="B380" s="662" t="s">
        <v>564</v>
      </c>
      <c r="C380" s="663" t="s">
        <v>580</v>
      </c>
      <c r="D380" s="664" t="s">
        <v>2676</v>
      </c>
      <c r="E380" s="663" t="s">
        <v>4695</v>
      </c>
      <c r="F380" s="664" t="s">
        <v>4696</v>
      </c>
      <c r="G380" s="663" t="s">
        <v>3754</v>
      </c>
      <c r="H380" s="663" t="s">
        <v>3755</v>
      </c>
      <c r="I380" s="665">
        <v>511.83</v>
      </c>
      <c r="J380" s="665">
        <v>40</v>
      </c>
      <c r="K380" s="666">
        <v>20473.2</v>
      </c>
    </row>
    <row r="381" spans="1:11" ht="14.4" customHeight="1" x14ac:dyDescent="0.3">
      <c r="A381" s="661" t="s">
        <v>563</v>
      </c>
      <c r="B381" s="662" t="s">
        <v>564</v>
      </c>
      <c r="C381" s="663" t="s">
        <v>580</v>
      </c>
      <c r="D381" s="664" t="s">
        <v>2676</v>
      </c>
      <c r="E381" s="663" t="s">
        <v>4695</v>
      </c>
      <c r="F381" s="664" t="s">
        <v>4696</v>
      </c>
      <c r="G381" s="663" t="s">
        <v>3756</v>
      </c>
      <c r="H381" s="663" t="s">
        <v>3757</v>
      </c>
      <c r="I381" s="665">
        <v>220.21999999999997</v>
      </c>
      <c r="J381" s="665">
        <v>380</v>
      </c>
      <c r="K381" s="666">
        <v>83683.599999999991</v>
      </c>
    </row>
    <row r="382" spans="1:11" ht="14.4" customHeight="1" x14ac:dyDescent="0.3">
      <c r="A382" s="661" t="s">
        <v>563</v>
      </c>
      <c r="B382" s="662" t="s">
        <v>564</v>
      </c>
      <c r="C382" s="663" t="s">
        <v>580</v>
      </c>
      <c r="D382" s="664" t="s">
        <v>2676</v>
      </c>
      <c r="E382" s="663" t="s">
        <v>4695</v>
      </c>
      <c r="F382" s="664" t="s">
        <v>4696</v>
      </c>
      <c r="G382" s="663" t="s">
        <v>3386</v>
      </c>
      <c r="H382" s="663" t="s">
        <v>3387</v>
      </c>
      <c r="I382" s="665">
        <v>34.57</v>
      </c>
      <c r="J382" s="665">
        <v>300</v>
      </c>
      <c r="K382" s="666">
        <v>10370.69</v>
      </c>
    </row>
    <row r="383" spans="1:11" ht="14.4" customHeight="1" x14ac:dyDescent="0.3">
      <c r="A383" s="661" t="s">
        <v>563</v>
      </c>
      <c r="B383" s="662" t="s">
        <v>564</v>
      </c>
      <c r="C383" s="663" t="s">
        <v>580</v>
      </c>
      <c r="D383" s="664" t="s">
        <v>2676</v>
      </c>
      <c r="E383" s="663" t="s">
        <v>4695</v>
      </c>
      <c r="F383" s="664" t="s">
        <v>4696</v>
      </c>
      <c r="G383" s="663" t="s">
        <v>3758</v>
      </c>
      <c r="H383" s="663" t="s">
        <v>3759</v>
      </c>
      <c r="I383" s="665">
        <v>154.88</v>
      </c>
      <c r="J383" s="665">
        <v>280</v>
      </c>
      <c r="K383" s="666">
        <v>43366.399999999994</v>
      </c>
    </row>
    <row r="384" spans="1:11" ht="14.4" customHeight="1" x14ac:dyDescent="0.3">
      <c r="A384" s="661" t="s">
        <v>563</v>
      </c>
      <c r="B384" s="662" t="s">
        <v>564</v>
      </c>
      <c r="C384" s="663" t="s">
        <v>580</v>
      </c>
      <c r="D384" s="664" t="s">
        <v>2676</v>
      </c>
      <c r="E384" s="663" t="s">
        <v>4695</v>
      </c>
      <c r="F384" s="664" t="s">
        <v>4696</v>
      </c>
      <c r="G384" s="663" t="s">
        <v>3760</v>
      </c>
      <c r="H384" s="663" t="s">
        <v>3761</v>
      </c>
      <c r="I384" s="665">
        <v>54.279999999999987</v>
      </c>
      <c r="J384" s="665">
        <v>220</v>
      </c>
      <c r="K384" s="666">
        <v>11941.699999999999</v>
      </c>
    </row>
    <row r="385" spans="1:11" ht="14.4" customHeight="1" x14ac:dyDescent="0.3">
      <c r="A385" s="661" t="s">
        <v>563</v>
      </c>
      <c r="B385" s="662" t="s">
        <v>564</v>
      </c>
      <c r="C385" s="663" t="s">
        <v>580</v>
      </c>
      <c r="D385" s="664" t="s">
        <v>2676</v>
      </c>
      <c r="E385" s="663" t="s">
        <v>4695</v>
      </c>
      <c r="F385" s="664" t="s">
        <v>4696</v>
      </c>
      <c r="G385" s="663" t="s">
        <v>3762</v>
      </c>
      <c r="H385" s="663" t="s">
        <v>3763</v>
      </c>
      <c r="I385" s="665">
        <v>127.38</v>
      </c>
      <c r="J385" s="665">
        <v>60</v>
      </c>
      <c r="K385" s="666">
        <v>7642.59</v>
      </c>
    </row>
    <row r="386" spans="1:11" ht="14.4" customHeight="1" x14ac:dyDescent="0.3">
      <c r="A386" s="661" t="s">
        <v>563</v>
      </c>
      <c r="B386" s="662" t="s">
        <v>564</v>
      </c>
      <c r="C386" s="663" t="s">
        <v>583</v>
      </c>
      <c r="D386" s="664" t="s">
        <v>2677</v>
      </c>
      <c r="E386" s="663" t="s">
        <v>4687</v>
      </c>
      <c r="F386" s="664" t="s">
        <v>4688</v>
      </c>
      <c r="G386" s="663" t="s">
        <v>3764</v>
      </c>
      <c r="H386" s="663" t="s">
        <v>3765</v>
      </c>
      <c r="I386" s="665">
        <v>183.08999999999997</v>
      </c>
      <c r="J386" s="665">
        <v>24</v>
      </c>
      <c r="K386" s="666">
        <v>4394.1499999999996</v>
      </c>
    </row>
    <row r="387" spans="1:11" ht="14.4" customHeight="1" x14ac:dyDescent="0.3">
      <c r="A387" s="661" t="s">
        <v>563</v>
      </c>
      <c r="B387" s="662" t="s">
        <v>564</v>
      </c>
      <c r="C387" s="663" t="s">
        <v>583</v>
      </c>
      <c r="D387" s="664" t="s">
        <v>2677</v>
      </c>
      <c r="E387" s="663" t="s">
        <v>4687</v>
      </c>
      <c r="F387" s="664" t="s">
        <v>4688</v>
      </c>
      <c r="G387" s="663" t="s">
        <v>3766</v>
      </c>
      <c r="H387" s="663" t="s">
        <v>3767</v>
      </c>
      <c r="I387" s="665">
        <v>81.935454545454547</v>
      </c>
      <c r="J387" s="665">
        <v>210</v>
      </c>
      <c r="K387" s="666">
        <v>17399.400000000001</v>
      </c>
    </row>
    <row r="388" spans="1:11" ht="14.4" customHeight="1" x14ac:dyDescent="0.3">
      <c r="A388" s="661" t="s">
        <v>563</v>
      </c>
      <c r="B388" s="662" t="s">
        <v>564</v>
      </c>
      <c r="C388" s="663" t="s">
        <v>583</v>
      </c>
      <c r="D388" s="664" t="s">
        <v>2677</v>
      </c>
      <c r="E388" s="663" t="s">
        <v>4687</v>
      </c>
      <c r="F388" s="664" t="s">
        <v>4688</v>
      </c>
      <c r="G388" s="663" t="s">
        <v>3768</v>
      </c>
      <c r="H388" s="663" t="s">
        <v>3769</v>
      </c>
      <c r="I388" s="665">
        <v>3.8975000000000004</v>
      </c>
      <c r="J388" s="665">
        <v>660</v>
      </c>
      <c r="K388" s="666">
        <v>2584</v>
      </c>
    </row>
    <row r="389" spans="1:11" ht="14.4" customHeight="1" x14ac:dyDescent="0.3">
      <c r="A389" s="661" t="s">
        <v>563</v>
      </c>
      <c r="B389" s="662" t="s">
        <v>564</v>
      </c>
      <c r="C389" s="663" t="s">
        <v>583</v>
      </c>
      <c r="D389" s="664" t="s">
        <v>2677</v>
      </c>
      <c r="E389" s="663" t="s">
        <v>4687</v>
      </c>
      <c r="F389" s="664" t="s">
        <v>4688</v>
      </c>
      <c r="G389" s="663" t="s">
        <v>3273</v>
      </c>
      <c r="H389" s="663" t="s">
        <v>3274</v>
      </c>
      <c r="I389" s="665">
        <v>14.145714285714286</v>
      </c>
      <c r="J389" s="665">
        <v>57</v>
      </c>
      <c r="K389" s="666">
        <v>807.56</v>
      </c>
    </row>
    <row r="390" spans="1:11" ht="14.4" customHeight="1" x14ac:dyDescent="0.3">
      <c r="A390" s="661" t="s">
        <v>563</v>
      </c>
      <c r="B390" s="662" t="s">
        <v>564</v>
      </c>
      <c r="C390" s="663" t="s">
        <v>583</v>
      </c>
      <c r="D390" s="664" t="s">
        <v>2677</v>
      </c>
      <c r="E390" s="663" t="s">
        <v>4687</v>
      </c>
      <c r="F390" s="664" t="s">
        <v>4688</v>
      </c>
      <c r="G390" s="663" t="s">
        <v>3388</v>
      </c>
      <c r="H390" s="663" t="s">
        <v>3389</v>
      </c>
      <c r="I390" s="665">
        <v>3.1185714285714283</v>
      </c>
      <c r="J390" s="665">
        <v>260</v>
      </c>
      <c r="K390" s="666">
        <v>814.19999999999993</v>
      </c>
    </row>
    <row r="391" spans="1:11" ht="14.4" customHeight="1" x14ac:dyDescent="0.3">
      <c r="A391" s="661" t="s">
        <v>563</v>
      </c>
      <c r="B391" s="662" t="s">
        <v>564</v>
      </c>
      <c r="C391" s="663" t="s">
        <v>583</v>
      </c>
      <c r="D391" s="664" t="s">
        <v>2677</v>
      </c>
      <c r="E391" s="663" t="s">
        <v>4687</v>
      </c>
      <c r="F391" s="664" t="s">
        <v>4688</v>
      </c>
      <c r="G391" s="663" t="s">
        <v>3483</v>
      </c>
      <c r="H391" s="663" t="s">
        <v>3485</v>
      </c>
      <c r="I391" s="665">
        <v>0.88</v>
      </c>
      <c r="J391" s="665">
        <v>800</v>
      </c>
      <c r="K391" s="666">
        <v>704</v>
      </c>
    </row>
    <row r="392" spans="1:11" ht="14.4" customHeight="1" x14ac:dyDescent="0.3">
      <c r="A392" s="661" t="s">
        <v>563</v>
      </c>
      <c r="B392" s="662" t="s">
        <v>564</v>
      </c>
      <c r="C392" s="663" t="s">
        <v>583</v>
      </c>
      <c r="D392" s="664" t="s">
        <v>2677</v>
      </c>
      <c r="E392" s="663" t="s">
        <v>4687</v>
      </c>
      <c r="F392" s="664" t="s">
        <v>4688</v>
      </c>
      <c r="G392" s="663" t="s">
        <v>3770</v>
      </c>
      <c r="H392" s="663" t="s">
        <v>3771</v>
      </c>
      <c r="I392" s="665">
        <v>2.35</v>
      </c>
      <c r="J392" s="665">
        <v>6320</v>
      </c>
      <c r="K392" s="666">
        <v>14824.8</v>
      </c>
    </row>
    <row r="393" spans="1:11" ht="14.4" customHeight="1" x14ac:dyDescent="0.3">
      <c r="A393" s="661" t="s">
        <v>563</v>
      </c>
      <c r="B393" s="662" t="s">
        <v>564</v>
      </c>
      <c r="C393" s="663" t="s">
        <v>583</v>
      </c>
      <c r="D393" s="664" t="s">
        <v>2677</v>
      </c>
      <c r="E393" s="663" t="s">
        <v>4687</v>
      </c>
      <c r="F393" s="664" t="s">
        <v>4688</v>
      </c>
      <c r="G393" s="663" t="s">
        <v>3772</v>
      </c>
      <c r="H393" s="663" t="s">
        <v>3773</v>
      </c>
      <c r="I393" s="665">
        <v>0.43333333333333335</v>
      </c>
      <c r="J393" s="665">
        <v>19500</v>
      </c>
      <c r="K393" s="666">
        <v>8455</v>
      </c>
    </row>
    <row r="394" spans="1:11" ht="14.4" customHeight="1" x14ac:dyDescent="0.3">
      <c r="A394" s="661" t="s">
        <v>563</v>
      </c>
      <c r="B394" s="662" t="s">
        <v>564</v>
      </c>
      <c r="C394" s="663" t="s">
        <v>583</v>
      </c>
      <c r="D394" s="664" t="s">
        <v>2677</v>
      </c>
      <c r="E394" s="663" t="s">
        <v>4687</v>
      </c>
      <c r="F394" s="664" t="s">
        <v>4688</v>
      </c>
      <c r="G394" s="663" t="s">
        <v>3774</v>
      </c>
      <c r="H394" s="663" t="s">
        <v>3775</v>
      </c>
      <c r="I394" s="665">
        <v>61.215714285714284</v>
      </c>
      <c r="J394" s="665">
        <v>24</v>
      </c>
      <c r="K394" s="666">
        <v>1469.1999999999998</v>
      </c>
    </row>
    <row r="395" spans="1:11" ht="14.4" customHeight="1" x14ac:dyDescent="0.3">
      <c r="A395" s="661" t="s">
        <v>563</v>
      </c>
      <c r="B395" s="662" t="s">
        <v>564</v>
      </c>
      <c r="C395" s="663" t="s">
        <v>583</v>
      </c>
      <c r="D395" s="664" t="s">
        <v>2677</v>
      </c>
      <c r="E395" s="663" t="s">
        <v>4687</v>
      </c>
      <c r="F395" s="664" t="s">
        <v>4688</v>
      </c>
      <c r="G395" s="663" t="s">
        <v>3776</v>
      </c>
      <c r="H395" s="663" t="s">
        <v>3777</v>
      </c>
      <c r="I395" s="665">
        <v>54.860000000000007</v>
      </c>
      <c r="J395" s="665">
        <v>110</v>
      </c>
      <c r="K395" s="666">
        <v>6034.6000000000013</v>
      </c>
    </row>
    <row r="396" spans="1:11" ht="14.4" customHeight="1" x14ac:dyDescent="0.3">
      <c r="A396" s="661" t="s">
        <v>563</v>
      </c>
      <c r="B396" s="662" t="s">
        <v>564</v>
      </c>
      <c r="C396" s="663" t="s">
        <v>583</v>
      </c>
      <c r="D396" s="664" t="s">
        <v>2677</v>
      </c>
      <c r="E396" s="663" t="s">
        <v>4687</v>
      </c>
      <c r="F396" s="664" t="s">
        <v>4688</v>
      </c>
      <c r="G396" s="663" t="s">
        <v>3486</v>
      </c>
      <c r="H396" s="663" t="s">
        <v>3487</v>
      </c>
      <c r="I396" s="665">
        <v>22.15</v>
      </c>
      <c r="J396" s="665">
        <v>25</v>
      </c>
      <c r="K396" s="666">
        <v>553.75</v>
      </c>
    </row>
    <row r="397" spans="1:11" ht="14.4" customHeight="1" x14ac:dyDescent="0.3">
      <c r="A397" s="661" t="s">
        <v>563</v>
      </c>
      <c r="B397" s="662" t="s">
        <v>564</v>
      </c>
      <c r="C397" s="663" t="s">
        <v>583</v>
      </c>
      <c r="D397" s="664" t="s">
        <v>2677</v>
      </c>
      <c r="E397" s="663" t="s">
        <v>4687</v>
      </c>
      <c r="F397" s="664" t="s">
        <v>4688</v>
      </c>
      <c r="G397" s="663" t="s">
        <v>3778</v>
      </c>
      <c r="H397" s="663" t="s">
        <v>3779</v>
      </c>
      <c r="I397" s="665">
        <v>16.79</v>
      </c>
      <c r="J397" s="665">
        <v>240</v>
      </c>
      <c r="K397" s="666">
        <v>3933</v>
      </c>
    </row>
    <row r="398" spans="1:11" ht="14.4" customHeight="1" x14ac:dyDescent="0.3">
      <c r="A398" s="661" t="s">
        <v>563</v>
      </c>
      <c r="B398" s="662" t="s">
        <v>564</v>
      </c>
      <c r="C398" s="663" t="s">
        <v>583</v>
      </c>
      <c r="D398" s="664" t="s">
        <v>2677</v>
      </c>
      <c r="E398" s="663" t="s">
        <v>4687</v>
      </c>
      <c r="F398" s="664" t="s">
        <v>4688</v>
      </c>
      <c r="G398" s="663" t="s">
        <v>3780</v>
      </c>
      <c r="H398" s="663" t="s">
        <v>3781</v>
      </c>
      <c r="I398" s="665">
        <v>1.1499999999999999</v>
      </c>
      <c r="J398" s="665">
        <v>1500</v>
      </c>
      <c r="K398" s="666">
        <v>1718.1</v>
      </c>
    </row>
    <row r="399" spans="1:11" ht="14.4" customHeight="1" x14ac:dyDescent="0.3">
      <c r="A399" s="661" t="s">
        <v>563</v>
      </c>
      <c r="B399" s="662" t="s">
        <v>564</v>
      </c>
      <c r="C399" s="663" t="s">
        <v>583</v>
      </c>
      <c r="D399" s="664" t="s">
        <v>2677</v>
      </c>
      <c r="E399" s="663" t="s">
        <v>4687</v>
      </c>
      <c r="F399" s="664" t="s">
        <v>4688</v>
      </c>
      <c r="G399" s="663" t="s">
        <v>3281</v>
      </c>
      <c r="H399" s="663" t="s">
        <v>3282</v>
      </c>
      <c r="I399" s="665">
        <v>0.66749999999999998</v>
      </c>
      <c r="J399" s="665">
        <v>800</v>
      </c>
      <c r="K399" s="666">
        <v>534</v>
      </c>
    </row>
    <row r="400" spans="1:11" ht="14.4" customHeight="1" x14ac:dyDescent="0.3">
      <c r="A400" s="661" t="s">
        <v>563</v>
      </c>
      <c r="B400" s="662" t="s">
        <v>564</v>
      </c>
      <c r="C400" s="663" t="s">
        <v>583</v>
      </c>
      <c r="D400" s="664" t="s">
        <v>2677</v>
      </c>
      <c r="E400" s="663" t="s">
        <v>4687</v>
      </c>
      <c r="F400" s="664" t="s">
        <v>4688</v>
      </c>
      <c r="G400" s="663" t="s">
        <v>3782</v>
      </c>
      <c r="H400" s="663" t="s">
        <v>3783</v>
      </c>
      <c r="I400" s="665">
        <v>2.4055555555555559</v>
      </c>
      <c r="J400" s="665">
        <v>28000</v>
      </c>
      <c r="K400" s="666">
        <v>67193.150000000009</v>
      </c>
    </row>
    <row r="401" spans="1:11" ht="14.4" customHeight="1" x14ac:dyDescent="0.3">
      <c r="A401" s="661" t="s">
        <v>563</v>
      </c>
      <c r="B401" s="662" t="s">
        <v>564</v>
      </c>
      <c r="C401" s="663" t="s">
        <v>583</v>
      </c>
      <c r="D401" s="664" t="s">
        <v>2677</v>
      </c>
      <c r="E401" s="663" t="s">
        <v>4687</v>
      </c>
      <c r="F401" s="664" t="s">
        <v>4688</v>
      </c>
      <c r="G401" s="663" t="s">
        <v>3784</v>
      </c>
      <c r="H401" s="663" t="s">
        <v>3785</v>
      </c>
      <c r="I401" s="665">
        <v>355.73333333333335</v>
      </c>
      <c r="J401" s="665">
        <v>708</v>
      </c>
      <c r="K401" s="666">
        <v>251900.79999999999</v>
      </c>
    </row>
    <row r="402" spans="1:11" ht="14.4" customHeight="1" x14ac:dyDescent="0.3">
      <c r="A402" s="661" t="s">
        <v>563</v>
      </c>
      <c r="B402" s="662" t="s">
        <v>564</v>
      </c>
      <c r="C402" s="663" t="s">
        <v>583</v>
      </c>
      <c r="D402" s="664" t="s">
        <v>2677</v>
      </c>
      <c r="E402" s="663" t="s">
        <v>4687</v>
      </c>
      <c r="F402" s="664" t="s">
        <v>4688</v>
      </c>
      <c r="G402" s="663" t="s">
        <v>3786</v>
      </c>
      <c r="H402" s="663" t="s">
        <v>3787</v>
      </c>
      <c r="I402" s="665">
        <v>3.5649999999999995</v>
      </c>
      <c r="J402" s="665">
        <v>8000</v>
      </c>
      <c r="K402" s="666">
        <v>27634.5</v>
      </c>
    </row>
    <row r="403" spans="1:11" ht="14.4" customHeight="1" x14ac:dyDescent="0.3">
      <c r="A403" s="661" t="s">
        <v>563</v>
      </c>
      <c r="B403" s="662" t="s">
        <v>564</v>
      </c>
      <c r="C403" s="663" t="s">
        <v>583</v>
      </c>
      <c r="D403" s="664" t="s">
        <v>2677</v>
      </c>
      <c r="E403" s="663" t="s">
        <v>4687</v>
      </c>
      <c r="F403" s="664" t="s">
        <v>4688</v>
      </c>
      <c r="G403" s="663" t="s">
        <v>3522</v>
      </c>
      <c r="H403" s="663" t="s">
        <v>3523</v>
      </c>
      <c r="I403" s="665">
        <v>98.37833333333333</v>
      </c>
      <c r="J403" s="665">
        <v>120</v>
      </c>
      <c r="K403" s="666">
        <v>11805.400000000001</v>
      </c>
    </row>
    <row r="404" spans="1:11" ht="14.4" customHeight="1" x14ac:dyDescent="0.3">
      <c r="A404" s="661" t="s">
        <v>563</v>
      </c>
      <c r="B404" s="662" t="s">
        <v>564</v>
      </c>
      <c r="C404" s="663" t="s">
        <v>583</v>
      </c>
      <c r="D404" s="664" t="s">
        <v>2677</v>
      </c>
      <c r="E404" s="663" t="s">
        <v>4687</v>
      </c>
      <c r="F404" s="664" t="s">
        <v>4688</v>
      </c>
      <c r="G404" s="663" t="s">
        <v>3788</v>
      </c>
      <c r="H404" s="663" t="s">
        <v>3789</v>
      </c>
      <c r="I404" s="665">
        <v>28.259999999999998</v>
      </c>
      <c r="J404" s="665">
        <v>1160</v>
      </c>
      <c r="K404" s="666">
        <v>32778.28</v>
      </c>
    </row>
    <row r="405" spans="1:11" ht="14.4" customHeight="1" x14ac:dyDescent="0.3">
      <c r="A405" s="661" t="s">
        <v>563</v>
      </c>
      <c r="B405" s="662" t="s">
        <v>564</v>
      </c>
      <c r="C405" s="663" t="s">
        <v>583</v>
      </c>
      <c r="D405" s="664" t="s">
        <v>2677</v>
      </c>
      <c r="E405" s="663" t="s">
        <v>4687</v>
      </c>
      <c r="F405" s="664" t="s">
        <v>4688</v>
      </c>
      <c r="G405" s="663" t="s">
        <v>3790</v>
      </c>
      <c r="H405" s="663" t="s">
        <v>3791</v>
      </c>
      <c r="I405" s="665">
        <v>0.89</v>
      </c>
      <c r="J405" s="665">
        <v>1800</v>
      </c>
      <c r="K405" s="666">
        <v>1598.48</v>
      </c>
    </row>
    <row r="406" spans="1:11" ht="14.4" customHeight="1" x14ac:dyDescent="0.3">
      <c r="A406" s="661" t="s">
        <v>563</v>
      </c>
      <c r="B406" s="662" t="s">
        <v>564</v>
      </c>
      <c r="C406" s="663" t="s">
        <v>583</v>
      </c>
      <c r="D406" s="664" t="s">
        <v>2677</v>
      </c>
      <c r="E406" s="663" t="s">
        <v>4687</v>
      </c>
      <c r="F406" s="664" t="s">
        <v>4688</v>
      </c>
      <c r="G406" s="663" t="s">
        <v>3792</v>
      </c>
      <c r="H406" s="663" t="s">
        <v>3793</v>
      </c>
      <c r="I406" s="665">
        <v>10.61</v>
      </c>
      <c r="J406" s="665">
        <v>1000</v>
      </c>
      <c r="K406" s="666">
        <v>10557</v>
      </c>
    </row>
    <row r="407" spans="1:11" ht="14.4" customHeight="1" x14ac:dyDescent="0.3">
      <c r="A407" s="661" t="s">
        <v>563</v>
      </c>
      <c r="B407" s="662" t="s">
        <v>564</v>
      </c>
      <c r="C407" s="663" t="s">
        <v>583</v>
      </c>
      <c r="D407" s="664" t="s">
        <v>2677</v>
      </c>
      <c r="E407" s="663" t="s">
        <v>4687</v>
      </c>
      <c r="F407" s="664" t="s">
        <v>4688</v>
      </c>
      <c r="G407" s="663" t="s">
        <v>3408</v>
      </c>
      <c r="H407" s="663" t="s">
        <v>3409</v>
      </c>
      <c r="I407" s="665">
        <v>0.85285714285714265</v>
      </c>
      <c r="J407" s="665">
        <v>700</v>
      </c>
      <c r="K407" s="666">
        <v>597</v>
      </c>
    </row>
    <row r="408" spans="1:11" ht="14.4" customHeight="1" x14ac:dyDescent="0.3">
      <c r="A408" s="661" t="s">
        <v>563</v>
      </c>
      <c r="B408" s="662" t="s">
        <v>564</v>
      </c>
      <c r="C408" s="663" t="s">
        <v>583</v>
      </c>
      <c r="D408" s="664" t="s">
        <v>2677</v>
      </c>
      <c r="E408" s="663" t="s">
        <v>4687</v>
      </c>
      <c r="F408" s="664" t="s">
        <v>4688</v>
      </c>
      <c r="G408" s="663" t="s">
        <v>3412</v>
      </c>
      <c r="H408" s="663" t="s">
        <v>3413</v>
      </c>
      <c r="I408" s="665">
        <v>13.039999999999997</v>
      </c>
      <c r="J408" s="665">
        <v>50</v>
      </c>
      <c r="K408" s="666">
        <v>652.01</v>
      </c>
    </row>
    <row r="409" spans="1:11" ht="14.4" customHeight="1" x14ac:dyDescent="0.3">
      <c r="A409" s="661" t="s">
        <v>563</v>
      </c>
      <c r="B409" s="662" t="s">
        <v>564</v>
      </c>
      <c r="C409" s="663" t="s">
        <v>583</v>
      </c>
      <c r="D409" s="664" t="s">
        <v>2677</v>
      </c>
      <c r="E409" s="663" t="s">
        <v>4687</v>
      </c>
      <c r="F409" s="664" t="s">
        <v>4688</v>
      </c>
      <c r="G409" s="663" t="s">
        <v>3794</v>
      </c>
      <c r="H409" s="663" t="s">
        <v>3795</v>
      </c>
      <c r="I409" s="665">
        <v>3266.69</v>
      </c>
      <c r="J409" s="665">
        <v>20</v>
      </c>
      <c r="K409" s="666">
        <v>65333.8</v>
      </c>
    </row>
    <row r="410" spans="1:11" ht="14.4" customHeight="1" x14ac:dyDescent="0.3">
      <c r="A410" s="661" t="s">
        <v>563</v>
      </c>
      <c r="B410" s="662" t="s">
        <v>564</v>
      </c>
      <c r="C410" s="663" t="s">
        <v>583</v>
      </c>
      <c r="D410" s="664" t="s">
        <v>2677</v>
      </c>
      <c r="E410" s="663" t="s">
        <v>4687</v>
      </c>
      <c r="F410" s="664" t="s">
        <v>4688</v>
      </c>
      <c r="G410" s="663" t="s">
        <v>3796</v>
      </c>
      <c r="H410" s="663" t="s">
        <v>3797</v>
      </c>
      <c r="I410" s="665">
        <v>5.62</v>
      </c>
      <c r="J410" s="665">
        <v>700</v>
      </c>
      <c r="K410" s="666">
        <v>3936.45</v>
      </c>
    </row>
    <row r="411" spans="1:11" ht="14.4" customHeight="1" x14ac:dyDescent="0.3">
      <c r="A411" s="661" t="s">
        <v>563</v>
      </c>
      <c r="B411" s="662" t="s">
        <v>564</v>
      </c>
      <c r="C411" s="663" t="s">
        <v>583</v>
      </c>
      <c r="D411" s="664" t="s">
        <v>2677</v>
      </c>
      <c r="E411" s="663" t="s">
        <v>4687</v>
      </c>
      <c r="F411" s="664" t="s">
        <v>4688</v>
      </c>
      <c r="G411" s="663" t="s">
        <v>3798</v>
      </c>
      <c r="H411" s="663" t="s">
        <v>3799</v>
      </c>
      <c r="I411" s="665">
        <v>5478.6</v>
      </c>
      <c r="J411" s="665">
        <v>27</v>
      </c>
      <c r="K411" s="666">
        <v>147922.19999999998</v>
      </c>
    </row>
    <row r="412" spans="1:11" ht="14.4" customHeight="1" x14ac:dyDescent="0.3">
      <c r="A412" s="661" t="s">
        <v>563</v>
      </c>
      <c r="B412" s="662" t="s">
        <v>564</v>
      </c>
      <c r="C412" s="663" t="s">
        <v>583</v>
      </c>
      <c r="D412" s="664" t="s">
        <v>2677</v>
      </c>
      <c r="E412" s="663" t="s">
        <v>4687</v>
      </c>
      <c r="F412" s="664" t="s">
        <v>4688</v>
      </c>
      <c r="G412" s="663" t="s">
        <v>3800</v>
      </c>
      <c r="H412" s="663" t="s">
        <v>3801</v>
      </c>
      <c r="I412" s="665">
        <v>1537.55</v>
      </c>
      <c r="J412" s="665">
        <v>15</v>
      </c>
      <c r="K412" s="666">
        <v>23063.25</v>
      </c>
    </row>
    <row r="413" spans="1:11" ht="14.4" customHeight="1" x14ac:dyDescent="0.3">
      <c r="A413" s="661" t="s">
        <v>563</v>
      </c>
      <c r="B413" s="662" t="s">
        <v>564</v>
      </c>
      <c r="C413" s="663" t="s">
        <v>583</v>
      </c>
      <c r="D413" s="664" t="s">
        <v>2677</v>
      </c>
      <c r="E413" s="663" t="s">
        <v>4689</v>
      </c>
      <c r="F413" s="664" t="s">
        <v>4690</v>
      </c>
      <c r="G413" s="663" t="s">
        <v>3802</v>
      </c>
      <c r="H413" s="663" t="s">
        <v>3803</v>
      </c>
      <c r="I413" s="665">
        <v>1719.25</v>
      </c>
      <c r="J413" s="665">
        <v>18</v>
      </c>
      <c r="K413" s="666">
        <v>30946.5</v>
      </c>
    </row>
    <row r="414" spans="1:11" ht="14.4" customHeight="1" x14ac:dyDescent="0.3">
      <c r="A414" s="661" t="s">
        <v>563</v>
      </c>
      <c r="B414" s="662" t="s">
        <v>564</v>
      </c>
      <c r="C414" s="663" t="s">
        <v>583</v>
      </c>
      <c r="D414" s="664" t="s">
        <v>2677</v>
      </c>
      <c r="E414" s="663" t="s">
        <v>4689</v>
      </c>
      <c r="F414" s="664" t="s">
        <v>4690</v>
      </c>
      <c r="G414" s="663" t="s">
        <v>3420</v>
      </c>
      <c r="H414" s="663" t="s">
        <v>3421</v>
      </c>
      <c r="I414" s="665">
        <v>2.9359999999999995</v>
      </c>
      <c r="J414" s="665">
        <v>165</v>
      </c>
      <c r="K414" s="666">
        <v>486.15</v>
      </c>
    </row>
    <row r="415" spans="1:11" ht="14.4" customHeight="1" x14ac:dyDescent="0.3">
      <c r="A415" s="661" t="s">
        <v>563</v>
      </c>
      <c r="B415" s="662" t="s">
        <v>564</v>
      </c>
      <c r="C415" s="663" t="s">
        <v>583</v>
      </c>
      <c r="D415" s="664" t="s">
        <v>2677</v>
      </c>
      <c r="E415" s="663" t="s">
        <v>4689</v>
      </c>
      <c r="F415" s="664" t="s">
        <v>4690</v>
      </c>
      <c r="G415" s="663" t="s">
        <v>3420</v>
      </c>
      <c r="H415" s="663" t="s">
        <v>3422</v>
      </c>
      <c r="I415" s="665">
        <v>2.75</v>
      </c>
      <c r="J415" s="665">
        <v>90</v>
      </c>
      <c r="K415" s="666">
        <v>247.5</v>
      </c>
    </row>
    <row r="416" spans="1:11" ht="14.4" customHeight="1" x14ac:dyDescent="0.3">
      <c r="A416" s="661" t="s">
        <v>563</v>
      </c>
      <c r="B416" s="662" t="s">
        <v>564</v>
      </c>
      <c r="C416" s="663" t="s">
        <v>583</v>
      </c>
      <c r="D416" s="664" t="s">
        <v>2677</v>
      </c>
      <c r="E416" s="663" t="s">
        <v>4689</v>
      </c>
      <c r="F416" s="664" t="s">
        <v>4690</v>
      </c>
      <c r="G416" s="663" t="s">
        <v>3804</v>
      </c>
      <c r="H416" s="663" t="s">
        <v>3805</v>
      </c>
      <c r="I416" s="665">
        <v>9.4155555555555566</v>
      </c>
      <c r="J416" s="665">
        <v>300</v>
      </c>
      <c r="K416" s="666">
        <v>2821.5000000000005</v>
      </c>
    </row>
    <row r="417" spans="1:11" ht="14.4" customHeight="1" x14ac:dyDescent="0.3">
      <c r="A417" s="661" t="s">
        <v>563</v>
      </c>
      <c r="B417" s="662" t="s">
        <v>564</v>
      </c>
      <c r="C417" s="663" t="s">
        <v>583</v>
      </c>
      <c r="D417" s="664" t="s">
        <v>2677</v>
      </c>
      <c r="E417" s="663" t="s">
        <v>4689</v>
      </c>
      <c r="F417" s="664" t="s">
        <v>4690</v>
      </c>
      <c r="G417" s="663" t="s">
        <v>3806</v>
      </c>
      <c r="H417" s="663" t="s">
        <v>3807</v>
      </c>
      <c r="I417" s="665">
        <v>10.045000000000003</v>
      </c>
      <c r="J417" s="665">
        <v>300</v>
      </c>
      <c r="K417" s="666">
        <v>2999.9999999999995</v>
      </c>
    </row>
    <row r="418" spans="1:11" ht="14.4" customHeight="1" x14ac:dyDescent="0.3">
      <c r="A418" s="661" t="s">
        <v>563</v>
      </c>
      <c r="B418" s="662" t="s">
        <v>564</v>
      </c>
      <c r="C418" s="663" t="s">
        <v>583</v>
      </c>
      <c r="D418" s="664" t="s">
        <v>2677</v>
      </c>
      <c r="E418" s="663" t="s">
        <v>4689</v>
      </c>
      <c r="F418" s="664" t="s">
        <v>4690</v>
      </c>
      <c r="G418" s="663" t="s">
        <v>3310</v>
      </c>
      <c r="H418" s="663" t="s">
        <v>3311</v>
      </c>
      <c r="I418" s="665">
        <v>1.0900000000000001</v>
      </c>
      <c r="J418" s="665">
        <v>800</v>
      </c>
      <c r="K418" s="666">
        <v>872</v>
      </c>
    </row>
    <row r="419" spans="1:11" ht="14.4" customHeight="1" x14ac:dyDescent="0.3">
      <c r="A419" s="661" t="s">
        <v>563</v>
      </c>
      <c r="B419" s="662" t="s">
        <v>564</v>
      </c>
      <c r="C419" s="663" t="s">
        <v>583</v>
      </c>
      <c r="D419" s="664" t="s">
        <v>2677</v>
      </c>
      <c r="E419" s="663" t="s">
        <v>4689</v>
      </c>
      <c r="F419" s="664" t="s">
        <v>4690</v>
      </c>
      <c r="G419" s="663" t="s">
        <v>3312</v>
      </c>
      <c r="H419" s="663" t="s">
        <v>3313</v>
      </c>
      <c r="I419" s="665">
        <v>1.6722222222222221</v>
      </c>
      <c r="J419" s="665">
        <v>2500</v>
      </c>
      <c r="K419" s="666">
        <v>4181</v>
      </c>
    </row>
    <row r="420" spans="1:11" ht="14.4" customHeight="1" x14ac:dyDescent="0.3">
      <c r="A420" s="661" t="s">
        <v>563</v>
      </c>
      <c r="B420" s="662" t="s">
        <v>564</v>
      </c>
      <c r="C420" s="663" t="s">
        <v>583</v>
      </c>
      <c r="D420" s="664" t="s">
        <v>2677</v>
      </c>
      <c r="E420" s="663" t="s">
        <v>4689</v>
      </c>
      <c r="F420" s="664" t="s">
        <v>4690</v>
      </c>
      <c r="G420" s="663" t="s">
        <v>3808</v>
      </c>
      <c r="H420" s="663" t="s">
        <v>3809</v>
      </c>
      <c r="I420" s="665">
        <v>1.7250000000000001</v>
      </c>
      <c r="J420" s="665">
        <v>5400</v>
      </c>
      <c r="K420" s="666">
        <v>9347.2000000000007</v>
      </c>
    </row>
    <row r="421" spans="1:11" ht="14.4" customHeight="1" x14ac:dyDescent="0.3">
      <c r="A421" s="661" t="s">
        <v>563</v>
      </c>
      <c r="B421" s="662" t="s">
        <v>564</v>
      </c>
      <c r="C421" s="663" t="s">
        <v>583</v>
      </c>
      <c r="D421" s="664" t="s">
        <v>2677</v>
      </c>
      <c r="E421" s="663" t="s">
        <v>4689</v>
      </c>
      <c r="F421" s="664" t="s">
        <v>4690</v>
      </c>
      <c r="G421" s="663" t="s">
        <v>3567</v>
      </c>
      <c r="H421" s="663" t="s">
        <v>3568</v>
      </c>
      <c r="I421" s="665">
        <v>80.572857142857146</v>
      </c>
      <c r="J421" s="665">
        <v>1200</v>
      </c>
      <c r="K421" s="666">
        <v>96686.16</v>
      </c>
    </row>
    <row r="422" spans="1:11" ht="14.4" customHeight="1" x14ac:dyDescent="0.3">
      <c r="A422" s="661" t="s">
        <v>563</v>
      </c>
      <c r="B422" s="662" t="s">
        <v>564</v>
      </c>
      <c r="C422" s="663" t="s">
        <v>583</v>
      </c>
      <c r="D422" s="664" t="s">
        <v>2677</v>
      </c>
      <c r="E422" s="663" t="s">
        <v>4689</v>
      </c>
      <c r="F422" s="664" t="s">
        <v>4690</v>
      </c>
      <c r="G422" s="663" t="s">
        <v>3810</v>
      </c>
      <c r="H422" s="663" t="s">
        <v>3811</v>
      </c>
      <c r="I422" s="665">
        <v>34.001111111111108</v>
      </c>
      <c r="J422" s="665">
        <v>720</v>
      </c>
      <c r="K422" s="666">
        <v>24480.799999999999</v>
      </c>
    </row>
    <row r="423" spans="1:11" ht="14.4" customHeight="1" x14ac:dyDescent="0.3">
      <c r="A423" s="661" t="s">
        <v>563</v>
      </c>
      <c r="B423" s="662" t="s">
        <v>564</v>
      </c>
      <c r="C423" s="663" t="s">
        <v>583</v>
      </c>
      <c r="D423" s="664" t="s">
        <v>2677</v>
      </c>
      <c r="E423" s="663" t="s">
        <v>4689</v>
      </c>
      <c r="F423" s="664" t="s">
        <v>4690</v>
      </c>
      <c r="G423" s="663" t="s">
        <v>3812</v>
      </c>
      <c r="H423" s="663" t="s">
        <v>3813</v>
      </c>
      <c r="I423" s="665">
        <v>55.53</v>
      </c>
      <c r="J423" s="665">
        <v>200</v>
      </c>
      <c r="K423" s="666">
        <v>11106.35</v>
      </c>
    </row>
    <row r="424" spans="1:11" ht="14.4" customHeight="1" x14ac:dyDescent="0.3">
      <c r="A424" s="661" t="s">
        <v>563</v>
      </c>
      <c r="B424" s="662" t="s">
        <v>564</v>
      </c>
      <c r="C424" s="663" t="s">
        <v>583</v>
      </c>
      <c r="D424" s="664" t="s">
        <v>2677</v>
      </c>
      <c r="E424" s="663" t="s">
        <v>4689</v>
      </c>
      <c r="F424" s="664" t="s">
        <v>4690</v>
      </c>
      <c r="G424" s="663" t="s">
        <v>3814</v>
      </c>
      <c r="H424" s="663" t="s">
        <v>3815</v>
      </c>
      <c r="I424" s="665">
        <v>4.2350000000000003</v>
      </c>
      <c r="J424" s="665">
        <v>100</v>
      </c>
      <c r="K424" s="666">
        <v>423.40000000000003</v>
      </c>
    </row>
    <row r="425" spans="1:11" ht="14.4" customHeight="1" x14ac:dyDescent="0.3">
      <c r="A425" s="661" t="s">
        <v>563</v>
      </c>
      <c r="B425" s="662" t="s">
        <v>564</v>
      </c>
      <c r="C425" s="663" t="s">
        <v>583</v>
      </c>
      <c r="D425" s="664" t="s">
        <v>2677</v>
      </c>
      <c r="E425" s="663" t="s">
        <v>4689</v>
      </c>
      <c r="F425" s="664" t="s">
        <v>4690</v>
      </c>
      <c r="G425" s="663" t="s">
        <v>3814</v>
      </c>
      <c r="H425" s="663" t="s">
        <v>3816</v>
      </c>
      <c r="I425" s="665">
        <v>4.24</v>
      </c>
      <c r="J425" s="665">
        <v>90</v>
      </c>
      <c r="K425" s="666">
        <v>381.6</v>
      </c>
    </row>
    <row r="426" spans="1:11" ht="14.4" customHeight="1" x14ac:dyDescent="0.3">
      <c r="A426" s="661" t="s">
        <v>563</v>
      </c>
      <c r="B426" s="662" t="s">
        <v>564</v>
      </c>
      <c r="C426" s="663" t="s">
        <v>583</v>
      </c>
      <c r="D426" s="664" t="s">
        <v>2677</v>
      </c>
      <c r="E426" s="663" t="s">
        <v>4689</v>
      </c>
      <c r="F426" s="664" t="s">
        <v>4690</v>
      </c>
      <c r="G426" s="663" t="s">
        <v>3817</v>
      </c>
      <c r="H426" s="663" t="s">
        <v>3818</v>
      </c>
      <c r="I426" s="665">
        <v>102.2475</v>
      </c>
      <c r="J426" s="665">
        <v>80</v>
      </c>
      <c r="K426" s="666">
        <v>8179.6</v>
      </c>
    </row>
    <row r="427" spans="1:11" ht="14.4" customHeight="1" x14ac:dyDescent="0.3">
      <c r="A427" s="661" t="s">
        <v>563</v>
      </c>
      <c r="B427" s="662" t="s">
        <v>564</v>
      </c>
      <c r="C427" s="663" t="s">
        <v>583</v>
      </c>
      <c r="D427" s="664" t="s">
        <v>2677</v>
      </c>
      <c r="E427" s="663" t="s">
        <v>4689</v>
      </c>
      <c r="F427" s="664" t="s">
        <v>4690</v>
      </c>
      <c r="G427" s="663" t="s">
        <v>3819</v>
      </c>
      <c r="H427" s="663" t="s">
        <v>3820</v>
      </c>
      <c r="I427" s="665">
        <v>2.9033333333333333</v>
      </c>
      <c r="J427" s="665">
        <v>900</v>
      </c>
      <c r="K427" s="666">
        <v>2613</v>
      </c>
    </row>
    <row r="428" spans="1:11" ht="14.4" customHeight="1" x14ac:dyDescent="0.3">
      <c r="A428" s="661" t="s">
        <v>563</v>
      </c>
      <c r="B428" s="662" t="s">
        <v>564</v>
      </c>
      <c r="C428" s="663" t="s">
        <v>583</v>
      </c>
      <c r="D428" s="664" t="s">
        <v>2677</v>
      </c>
      <c r="E428" s="663" t="s">
        <v>4689</v>
      </c>
      <c r="F428" s="664" t="s">
        <v>4690</v>
      </c>
      <c r="G428" s="663" t="s">
        <v>3821</v>
      </c>
      <c r="H428" s="663" t="s">
        <v>3822</v>
      </c>
      <c r="I428" s="665">
        <v>2.902222222222222</v>
      </c>
      <c r="J428" s="665">
        <v>900</v>
      </c>
      <c r="K428" s="666">
        <v>2612</v>
      </c>
    </row>
    <row r="429" spans="1:11" ht="14.4" customHeight="1" x14ac:dyDescent="0.3">
      <c r="A429" s="661" t="s">
        <v>563</v>
      </c>
      <c r="B429" s="662" t="s">
        <v>564</v>
      </c>
      <c r="C429" s="663" t="s">
        <v>583</v>
      </c>
      <c r="D429" s="664" t="s">
        <v>2677</v>
      </c>
      <c r="E429" s="663" t="s">
        <v>4689</v>
      </c>
      <c r="F429" s="664" t="s">
        <v>4690</v>
      </c>
      <c r="G429" s="663" t="s">
        <v>3823</v>
      </c>
      <c r="H429" s="663" t="s">
        <v>3824</v>
      </c>
      <c r="I429" s="665">
        <v>2.9033333333333333</v>
      </c>
      <c r="J429" s="665">
        <v>900</v>
      </c>
      <c r="K429" s="666">
        <v>2613</v>
      </c>
    </row>
    <row r="430" spans="1:11" ht="14.4" customHeight="1" x14ac:dyDescent="0.3">
      <c r="A430" s="661" t="s">
        <v>563</v>
      </c>
      <c r="B430" s="662" t="s">
        <v>564</v>
      </c>
      <c r="C430" s="663" t="s">
        <v>583</v>
      </c>
      <c r="D430" s="664" t="s">
        <v>2677</v>
      </c>
      <c r="E430" s="663" t="s">
        <v>4689</v>
      </c>
      <c r="F430" s="664" t="s">
        <v>4690</v>
      </c>
      <c r="G430" s="663" t="s">
        <v>3825</v>
      </c>
      <c r="H430" s="663" t="s">
        <v>3826</v>
      </c>
      <c r="I430" s="665">
        <v>93.321111111111108</v>
      </c>
      <c r="J430" s="665">
        <v>53</v>
      </c>
      <c r="K430" s="666">
        <v>4947.58</v>
      </c>
    </row>
    <row r="431" spans="1:11" ht="14.4" customHeight="1" x14ac:dyDescent="0.3">
      <c r="A431" s="661" t="s">
        <v>563</v>
      </c>
      <c r="B431" s="662" t="s">
        <v>564</v>
      </c>
      <c r="C431" s="663" t="s">
        <v>583</v>
      </c>
      <c r="D431" s="664" t="s">
        <v>2677</v>
      </c>
      <c r="E431" s="663" t="s">
        <v>4689</v>
      </c>
      <c r="F431" s="664" t="s">
        <v>4690</v>
      </c>
      <c r="G431" s="663" t="s">
        <v>3827</v>
      </c>
      <c r="H431" s="663" t="s">
        <v>3828</v>
      </c>
      <c r="I431" s="665">
        <v>2392.1683333333335</v>
      </c>
      <c r="J431" s="665">
        <v>26</v>
      </c>
      <c r="K431" s="666">
        <v>62196.399999999994</v>
      </c>
    </row>
    <row r="432" spans="1:11" ht="14.4" customHeight="1" x14ac:dyDescent="0.3">
      <c r="A432" s="661" t="s">
        <v>563</v>
      </c>
      <c r="B432" s="662" t="s">
        <v>564</v>
      </c>
      <c r="C432" s="663" t="s">
        <v>583</v>
      </c>
      <c r="D432" s="664" t="s">
        <v>2677</v>
      </c>
      <c r="E432" s="663" t="s">
        <v>4689</v>
      </c>
      <c r="F432" s="664" t="s">
        <v>4690</v>
      </c>
      <c r="G432" s="663" t="s">
        <v>3827</v>
      </c>
      <c r="H432" s="663" t="s">
        <v>3829</v>
      </c>
      <c r="I432" s="665">
        <v>2392.17</v>
      </c>
      <c r="J432" s="665">
        <v>2</v>
      </c>
      <c r="K432" s="666">
        <v>4784.34</v>
      </c>
    </row>
    <row r="433" spans="1:11" ht="14.4" customHeight="1" x14ac:dyDescent="0.3">
      <c r="A433" s="661" t="s">
        <v>563</v>
      </c>
      <c r="B433" s="662" t="s">
        <v>564</v>
      </c>
      <c r="C433" s="663" t="s">
        <v>583</v>
      </c>
      <c r="D433" s="664" t="s">
        <v>2677</v>
      </c>
      <c r="E433" s="663" t="s">
        <v>4689</v>
      </c>
      <c r="F433" s="664" t="s">
        <v>4690</v>
      </c>
      <c r="G433" s="663" t="s">
        <v>3340</v>
      </c>
      <c r="H433" s="663" t="s">
        <v>3341</v>
      </c>
      <c r="I433" s="665">
        <v>12.103333333333332</v>
      </c>
      <c r="J433" s="665">
        <v>85</v>
      </c>
      <c r="K433" s="666">
        <v>1028.75</v>
      </c>
    </row>
    <row r="434" spans="1:11" ht="14.4" customHeight="1" x14ac:dyDescent="0.3">
      <c r="A434" s="661" t="s">
        <v>563</v>
      </c>
      <c r="B434" s="662" t="s">
        <v>564</v>
      </c>
      <c r="C434" s="663" t="s">
        <v>583</v>
      </c>
      <c r="D434" s="664" t="s">
        <v>2677</v>
      </c>
      <c r="E434" s="663" t="s">
        <v>4689</v>
      </c>
      <c r="F434" s="664" t="s">
        <v>4690</v>
      </c>
      <c r="G434" s="663" t="s">
        <v>3830</v>
      </c>
      <c r="H434" s="663" t="s">
        <v>3831</v>
      </c>
      <c r="I434" s="665">
        <v>2308.5466666666666</v>
      </c>
      <c r="J434" s="665">
        <v>12</v>
      </c>
      <c r="K434" s="666">
        <v>27702.53</v>
      </c>
    </row>
    <row r="435" spans="1:11" ht="14.4" customHeight="1" x14ac:dyDescent="0.3">
      <c r="A435" s="661" t="s">
        <v>563</v>
      </c>
      <c r="B435" s="662" t="s">
        <v>564</v>
      </c>
      <c r="C435" s="663" t="s">
        <v>583</v>
      </c>
      <c r="D435" s="664" t="s">
        <v>2677</v>
      </c>
      <c r="E435" s="663" t="s">
        <v>4689</v>
      </c>
      <c r="F435" s="664" t="s">
        <v>4690</v>
      </c>
      <c r="G435" s="663" t="s">
        <v>3830</v>
      </c>
      <c r="H435" s="663" t="s">
        <v>3832</v>
      </c>
      <c r="I435" s="665">
        <v>2308.5500000000002</v>
      </c>
      <c r="J435" s="665">
        <v>13</v>
      </c>
      <c r="K435" s="666">
        <v>30011.120000000003</v>
      </c>
    </row>
    <row r="436" spans="1:11" ht="14.4" customHeight="1" x14ac:dyDescent="0.3">
      <c r="A436" s="661" t="s">
        <v>563</v>
      </c>
      <c r="B436" s="662" t="s">
        <v>564</v>
      </c>
      <c r="C436" s="663" t="s">
        <v>583</v>
      </c>
      <c r="D436" s="664" t="s">
        <v>2677</v>
      </c>
      <c r="E436" s="663" t="s">
        <v>4689</v>
      </c>
      <c r="F436" s="664" t="s">
        <v>4690</v>
      </c>
      <c r="G436" s="663" t="s">
        <v>3833</v>
      </c>
      <c r="H436" s="663" t="s">
        <v>3834</v>
      </c>
      <c r="I436" s="665">
        <v>2510.2199999999998</v>
      </c>
      <c r="J436" s="665">
        <v>14</v>
      </c>
      <c r="K436" s="666">
        <v>35143.06</v>
      </c>
    </row>
    <row r="437" spans="1:11" ht="14.4" customHeight="1" x14ac:dyDescent="0.3">
      <c r="A437" s="661" t="s">
        <v>563</v>
      </c>
      <c r="B437" s="662" t="s">
        <v>564</v>
      </c>
      <c r="C437" s="663" t="s">
        <v>583</v>
      </c>
      <c r="D437" s="664" t="s">
        <v>2677</v>
      </c>
      <c r="E437" s="663" t="s">
        <v>4689</v>
      </c>
      <c r="F437" s="664" t="s">
        <v>4690</v>
      </c>
      <c r="G437" s="663" t="s">
        <v>3833</v>
      </c>
      <c r="H437" s="663" t="s">
        <v>3835</v>
      </c>
      <c r="I437" s="665">
        <v>2510.2199999999998</v>
      </c>
      <c r="J437" s="665">
        <v>2</v>
      </c>
      <c r="K437" s="666">
        <v>5020.4399999999996</v>
      </c>
    </row>
    <row r="438" spans="1:11" ht="14.4" customHeight="1" x14ac:dyDescent="0.3">
      <c r="A438" s="661" t="s">
        <v>563</v>
      </c>
      <c r="B438" s="662" t="s">
        <v>564</v>
      </c>
      <c r="C438" s="663" t="s">
        <v>583</v>
      </c>
      <c r="D438" s="664" t="s">
        <v>2677</v>
      </c>
      <c r="E438" s="663" t="s">
        <v>4689</v>
      </c>
      <c r="F438" s="664" t="s">
        <v>4690</v>
      </c>
      <c r="G438" s="663" t="s">
        <v>3836</v>
      </c>
      <c r="H438" s="663" t="s">
        <v>3837</v>
      </c>
      <c r="I438" s="665">
        <v>2308.5499999999997</v>
      </c>
      <c r="J438" s="665">
        <v>18</v>
      </c>
      <c r="K438" s="666">
        <v>41553.839999999997</v>
      </c>
    </row>
    <row r="439" spans="1:11" ht="14.4" customHeight="1" x14ac:dyDescent="0.3">
      <c r="A439" s="661" t="s">
        <v>563</v>
      </c>
      <c r="B439" s="662" t="s">
        <v>564</v>
      </c>
      <c r="C439" s="663" t="s">
        <v>583</v>
      </c>
      <c r="D439" s="664" t="s">
        <v>2677</v>
      </c>
      <c r="E439" s="663" t="s">
        <v>4689</v>
      </c>
      <c r="F439" s="664" t="s">
        <v>4690</v>
      </c>
      <c r="G439" s="663" t="s">
        <v>3838</v>
      </c>
      <c r="H439" s="663" t="s">
        <v>3839</v>
      </c>
      <c r="I439" s="665">
        <v>2510.2199999999998</v>
      </c>
      <c r="J439" s="665">
        <v>18</v>
      </c>
      <c r="K439" s="666">
        <v>45183.930000000008</v>
      </c>
    </row>
    <row r="440" spans="1:11" ht="14.4" customHeight="1" x14ac:dyDescent="0.3">
      <c r="A440" s="661" t="s">
        <v>563</v>
      </c>
      <c r="B440" s="662" t="s">
        <v>564</v>
      </c>
      <c r="C440" s="663" t="s">
        <v>583</v>
      </c>
      <c r="D440" s="664" t="s">
        <v>2677</v>
      </c>
      <c r="E440" s="663" t="s">
        <v>4689</v>
      </c>
      <c r="F440" s="664" t="s">
        <v>4690</v>
      </c>
      <c r="G440" s="663" t="s">
        <v>3838</v>
      </c>
      <c r="H440" s="663" t="s">
        <v>3840</v>
      </c>
      <c r="I440" s="665">
        <v>2510.2199999999998</v>
      </c>
      <c r="J440" s="665">
        <v>6</v>
      </c>
      <c r="K440" s="666">
        <v>15061.310000000001</v>
      </c>
    </row>
    <row r="441" spans="1:11" ht="14.4" customHeight="1" x14ac:dyDescent="0.3">
      <c r="A441" s="661" t="s">
        <v>563</v>
      </c>
      <c r="B441" s="662" t="s">
        <v>564</v>
      </c>
      <c r="C441" s="663" t="s">
        <v>583</v>
      </c>
      <c r="D441" s="664" t="s">
        <v>2677</v>
      </c>
      <c r="E441" s="663" t="s">
        <v>4689</v>
      </c>
      <c r="F441" s="664" t="s">
        <v>4690</v>
      </c>
      <c r="G441" s="663" t="s">
        <v>3841</v>
      </c>
      <c r="H441" s="663" t="s">
        <v>3842</v>
      </c>
      <c r="I441" s="665">
        <v>2810.2124999999996</v>
      </c>
      <c r="J441" s="665">
        <v>28</v>
      </c>
      <c r="K441" s="666">
        <v>78383.7</v>
      </c>
    </row>
    <row r="442" spans="1:11" ht="14.4" customHeight="1" x14ac:dyDescent="0.3">
      <c r="A442" s="661" t="s">
        <v>563</v>
      </c>
      <c r="B442" s="662" t="s">
        <v>564</v>
      </c>
      <c r="C442" s="663" t="s">
        <v>583</v>
      </c>
      <c r="D442" s="664" t="s">
        <v>2677</v>
      </c>
      <c r="E442" s="663" t="s">
        <v>4689</v>
      </c>
      <c r="F442" s="664" t="s">
        <v>4690</v>
      </c>
      <c r="G442" s="663" t="s">
        <v>3843</v>
      </c>
      <c r="H442" s="663" t="s">
        <v>3844</v>
      </c>
      <c r="I442" s="665">
        <v>64.73</v>
      </c>
      <c r="J442" s="665">
        <v>150</v>
      </c>
      <c r="K442" s="666">
        <v>9710.25</v>
      </c>
    </row>
    <row r="443" spans="1:11" ht="14.4" customHeight="1" x14ac:dyDescent="0.3">
      <c r="A443" s="661" t="s">
        <v>563</v>
      </c>
      <c r="B443" s="662" t="s">
        <v>564</v>
      </c>
      <c r="C443" s="663" t="s">
        <v>583</v>
      </c>
      <c r="D443" s="664" t="s">
        <v>2677</v>
      </c>
      <c r="E443" s="663" t="s">
        <v>4689</v>
      </c>
      <c r="F443" s="664" t="s">
        <v>4690</v>
      </c>
      <c r="G443" s="663" t="s">
        <v>3448</v>
      </c>
      <c r="H443" s="663" t="s">
        <v>3449</v>
      </c>
      <c r="I443" s="665">
        <v>21.234999999999996</v>
      </c>
      <c r="J443" s="665">
        <v>90</v>
      </c>
      <c r="K443" s="666">
        <v>1911.1</v>
      </c>
    </row>
    <row r="444" spans="1:11" ht="14.4" customHeight="1" x14ac:dyDescent="0.3">
      <c r="A444" s="661" t="s">
        <v>563</v>
      </c>
      <c r="B444" s="662" t="s">
        <v>564</v>
      </c>
      <c r="C444" s="663" t="s">
        <v>583</v>
      </c>
      <c r="D444" s="664" t="s">
        <v>2677</v>
      </c>
      <c r="E444" s="663" t="s">
        <v>4689</v>
      </c>
      <c r="F444" s="664" t="s">
        <v>4690</v>
      </c>
      <c r="G444" s="663" t="s">
        <v>3845</v>
      </c>
      <c r="H444" s="663" t="s">
        <v>3846</v>
      </c>
      <c r="I444" s="665">
        <v>17.3</v>
      </c>
      <c r="J444" s="665">
        <v>800</v>
      </c>
      <c r="K444" s="666">
        <v>13841.799999999997</v>
      </c>
    </row>
    <row r="445" spans="1:11" ht="14.4" customHeight="1" x14ac:dyDescent="0.3">
      <c r="A445" s="661" t="s">
        <v>563</v>
      </c>
      <c r="B445" s="662" t="s">
        <v>564</v>
      </c>
      <c r="C445" s="663" t="s">
        <v>583</v>
      </c>
      <c r="D445" s="664" t="s">
        <v>2677</v>
      </c>
      <c r="E445" s="663" t="s">
        <v>4689</v>
      </c>
      <c r="F445" s="664" t="s">
        <v>4690</v>
      </c>
      <c r="G445" s="663" t="s">
        <v>3847</v>
      </c>
      <c r="H445" s="663" t="s">
        <v>3848</v>
      </c>
      <c r="I445" s="665">
        <v>2057</v>
      </c>
      <c r="J445" s="665">
        <v>13</v>
      </c>
      <c r="K445" s="666">
        <v>26741</v>
      </c>
    </row>
    <row r="446" spans="1:11" ht="14.4" customHeight="1" x14ac:dyDescent="0.3">
      <c r="A446" s="661" t="s">
        <v>563</v>
      </c>
      <c r="B446" s="662" t="s">
        <v>564</v>
      </c>
      <c r="C446" s="663" t="s">
        <v>583</v>
      </c>
      <c r="D446" s="664" t="s">
        <v>2677</v>
      </c>
      <c r="E446" s="663" t="s">
        <v>4689</v>
      </c>
      <c r="F446" s="664" t="s">
        <v>4690</v>
      </c>
      <c r="G446" s="663" t="s">
        <v>3849</v>
      </c>
      <c r="H446" s="663" t="s">
        <v>3850</v>
      </c>
      <c r="I446" s="665">
        <v>2156.67</v>
      </c>
      <c r="J446" s="665">
        <v>19</v>
      </c>
      <c r="K446" s="666">
        <v>40976.689999999995</v>
      </c>
    </row>
    <row r="447" spans="1:11" ht="14.4" customHeight="1" x14ac:dyDescent="0.3">
      <c r="A447" s="661" t="s">
        <v>563</v>
      </c>
      <c r="B447" s="662" t="s">
        <v>564</v>
      </c>
      <c r="C447" s="663" t="s">
        <v>583</v>
      </c>
      <c r="D447" s="664" t="s">
        <v>2677</v>
      </c>
      <c r="E447" s="663" t="s">
        <v>4689</v>
      </c>
      <c r="F447" s="664" t="s">
        <v>4690</v>
      </c>
      <c r="G447" s="663" t="s">
        <v>3851</v>
      </c>
      <c r="H447" s="663" t="s">
        <v>3852</v>
      </c>
      <c r="I447" s="665">
        <v>1860.6420000000003</v>
      </c>
      <c r="J447" s="665">
        <v>5</v>
      </c>
      <c r="K447" s="666">
        <v>9303.2100000000009</v>
      </c>
    </row>
    <row r="448" spans="1:11" ht="14.4" customHeight="1" x14ac:dyDescent="0.3">
      <c r="A448" s="661" t="s">
        <v>563</v>
      </c>
      <c r="B448" s="662" t="s">
        <v>564</v>
      </c>
      <c r="C448" s="663" t="s">
        <v>583</v>
      </c>
      <c r="D448" s="664" t="s">
        <v>2677</v>
      </c>
      <c r="E448" s="663" t="s">
        <v>4689</v>
      </c>
      <c r="F448" s="664" t="s">
        <v>4690</v>
      </c>
      <c r="G448" s="663" t="s">
        <v>3851</v>
      </c>
      <c r="H448" s="663" t="s">
        <v>3853</v>
      </c>
      <c r="I448" s="665">
        <v>1860.64</v>
      </c>
      <c r="J448" s="665">
        <v>1</v>
      </c>
      <c r="K448" s="666">
        <v>1860.64</v>
      </c>
    </row>
    <row r="449" spans="1:11" ht="14.4" customHeight="1" x14ac:dyDescent="0.3">
      <c r="A449" s="661" t="s">
        <v>563</v>
      </c>
      <c r="B449" s="662" t="s">
        <v>564</v>
      </c>
      <c r="C449" s="663" t="s">
        <v>583</v>
      </c>
      <c r="D449" s="664" t="s">
        <v>2677</v>
      </c>
      <c r="E449" s="663" t="s">
        <v>4689</v>
      </c>
      <c r="F449" s="664" t="s">
        <v>4690</v>
      </c>
      <c r="G449" s="663" t="s">
        <v>3854</v>
      </c>
      <c r="H449" s="663" t="s">
        <v>3855</v>
      </c>
      <c r="I449" s="665">
        <v>2600.4333333333329</v>
      </c>
      <c r="J449" s="665">
        <v>13</v>
      </c>
      <c r="K449" s="666">
        <v>33805.660000000003</v>
      </c>
    </row>
    <row r="450" spans="1:11" ht="14.4" customHeight="1" x14ac:dyDescent="0.3">
      <c r="A450" s="661" t="s">
        <v>563</v>
      </c>
      <c r="B450" s="662" t="s">
        <v>564</v>
      </c>
      <c r="C450" s="663" t="s">
        <v>583</v>
      </c>
      <c r="D450" s="664" t="s">
        <v>2677</v>
      </c>
      <c r="E450" s="663" t="s">
        <v>4689</v>
      </c>
      <c r="F450" s="664" t="s">
        <v>4690</v>
      </c>
      <c r="G450" s="663" t="s">
        <v>3854</v>
      </c>
      <c r="H450" s="663" t="s">
        <v>3856</v>
      </c>
      <c r="I450" s="665">
        <v>2600.4349999999999</v>
      </c>
      <c r="J450" s="665">
        <v>7</v>
      </c>
      <c r="K450" s="666">
        <v>18203.04</v>
      </c>
    </row>
    <row r="451" spans="1:11" ht="14.4" customHeight="1" x14ac:dyDescent="0.3">
      <c r="A451" s="661" t="s">
        <v>563</v>
      </c>
      <c r="B451" s="662" t="s">
        <v>564</v>
      </c>
      <c r="C451" s="663" t="s">
        <v>583</v>
      </c>
      <c r="D451" s="664" t="s">
        <v>2677</v>
      </c>
      <c r="E451" s="663" t="s">
        <v>4689</v>
      </c>
      <c r="F451" s="664" t="s">
        <v>4690</v>
      </c>
      <c r="G451" s="663" t="s">
        <v>3857</v>
      </c>
      <c r="H451" s="663" t="s">
        <v>3858</v>
      </c>
      <c r="I451" s="665">
        <v>25.59</v>
      </c>
      <c r="J451" s="665">
        <v>8</v>
      </c>
      <c r="K451" s="666">
        <v>204.72</v>
      </c>
    </row>
    <row r="452" spans="1:11" ht="14.4" customHeight="1" x14ac:dyDescent="0.3">
      <c r="A452" s="661" t="s">
        <v>563</v>
      </c>
      <c r="B452" s="662" t="s">
        <v>564</v>
      </c>
      <c r="C452" s="663" t="s">
        <v>583</v>
      </c>
      <c r="D452" s="664" t="s">
        <v>2677</v>
      </c>
      <c r="E452" s="663" t="s">
        <v>4689</v>
      </c>
      <c r="F452" s="664" t="s">
        <v>4690</v>
      </c>
      <c r="G452" s="663" t="s">
        <v>3859</v>
      </c>
      <c r="H452" s="663" t="s">
        <v>3860</v>
      </c>
      <c r="I452" s="665">
        <v>0.01</v>
      </c>
      <c r="J452" s="665">
        <v>40</v>
      </c>
      <c r="K452" s="666">
        <v>0.5</v>
      </c>
    </row>
    <row r="453" spans="1:11" ht="14.4" customHeight="1" x14ac:dyDescent="0.3">
      <c r="A453" s="661" t="s">
        <v>563</v>
      </c>
      <c r="B453" s="662" t="s">
        <v>564</v>
      </c>
      <c r="C453" s="663" t="s">
        <v>583</v>
      </c>
      <c r="D453" s="664" t="s">
        <v>2677</v>
      </c>
      <c r="E453" s="663" t="s">
        <v>4689</v>
      </c>
      <c r="F453" s="664" t="s">
        <v>4690</v>
      </c>
      <c r="G453" s="663" t="s">
        <v>3861</v>
      </c>
      <c r="H453" s="663" t="s">
        <v>3862</v>
      </c>
      <c r="I453" s="665">
        <v>2510.2199999999998</v>
      </c>
      <c r="J453" s="665">
        <v>10</v>
      </c>
      <c r="K453" s="666">
        <v>25102.19</v>
      </c>
    </row>
    <row r="454" spans="1:11" ht="14.4" customHeight="1" x14ac:dyDescent="0.3">
      <c r="A454" s="661" t="s">
        <v>563</v>
      </c>
      <c r="B454" s="662" t="s">
        <v>564</v>
      </c>
      <c r="C454" s="663" t="s">
        <v>583</v>
      </c>
      <c r="D454" s="664" t="s">
        <v>2677</v>
      </c>
      <c r="E454" s="663" t="s">
        <v>4689</v>
      </c>
      <c r="F454" s="664" t="s">
        <v>4690</v>
      </c>
      <c r="G454" s="663" t="s">
        <v>3861</v>
      </c>
      <c r="H454" s="663" t="s">
        <v>3863</v>
      </c>
      <c r="I454" s="665">
        <v>2510.2199999999998</v>
      </c>
      <c r="J454" s="665">
        <v>6</v>
      </c>
      <c r="K454" s="666">
        <v>15061.310000000001</v>
      </c>
    </row>
    <row r="455" spans="1:11" ht="14.4" customHeight="1" x14ac:dyDescent="0.3">
      <c r="A455" s="661" t="s">
        <v>563</v>
      </c>
      <c r="B455" s="662" t="s">
        <v>564</v>
      </c>
      <c r="C455" s="663" t="s">
        <v>583</v>
      </c>
      <c r="D455" s="664" t="s">
        <v>2677</v>
      </c>
      <c r="E455" s="663" t="s">
        <v>4689</v>
      </c>
      <c r="F455" s="664" t="s">
        <v>4690</v>
      </c>
      <c r="G455" s="663" t="s">
        <v>3864</v>
      </c>
      <c r="H455" s="663" t="s">
        <v>3865</v>
      </c>
      <c r="I455" s="665">
        <v>2600.4333333333329</v>
      </c>
      <c r="J455" s="665">
        <v>11</v>
      </c>
      <c r="K455" s="666">
        <v>28604.79</v>
      </c>
    </row>
    <row r="456" spans="1:11" ht="14.4" customHeight="1" x14ac:dyDescent="0.3">
      <c r="A456" s="661" t="s">
        <v>563</v>
      </c>
      <c r="B456" s="662" t="s">
        <v>564</v>
      </c>
      <c r="C456" s="663" t="s">
        <v>583</v>
      </c>
      <c r="D456" s="664" t="s">
        <v>2677</v>
      </c>
      <c r="E456" s="663" t="s">
        <v>4689</v>
      </c>
      <c r="F456" s="664" t="s">
        <v>4690</v>
      </c>
      <c r="G456" s="663" t="s">
        <v>3864</v>
      </c>
      <c r="H456" s="663" t="s">
        <v>3866</v>
      </c>
      <c r="I456" s="665">
        <v>2600.44</v>
      </c>
      <c r="J456" s="665">
        <v>3</v>
      </c>
      <c r="K456" s="666">
        <v>7801.31</v>
      </c>
    </row>
    <row r="457" spans="1:11" ht="14.4" customHeight="1" x14ac:dyDescent="0.3">
      <c r="A457" s="661" t="s">
        <v>563</v>
      </c>
      <c r="B457" s="662" t="s">
        <v>564</v>
      </c>
      <c r="C457" s="663" t="s">
        <v>583</v>
      </c>
      <c r="D457" s="664" t="s">
        <v>2677</v>
      </c>
      <c r="E457" s="663" t="s">
        <v>4689</v>
      </c>
      <c r="F457" s="664" t="s">
        <v>4690</v>
      </c>
      <c r="G457" s="663" t="s">
        <v>3867</v>
      </c>
      <c r="H457" s="663" t="s">
        <v>3868</v>
      </c>
      <c r="I457" s="665">
        <v>2510.2199999999998</v>
      </c>
      <c r="J457" s="665">
        <v>6</v>
      </c>
      <c r="K457" s="666">
        <v>15061.32</v>
      </c>
    </row>
    <row r="458" spans="1:11" ht="14.4" customHeight="1" x14ac:dyDescent="0.3">
      <c r="A458" s="661" t="s">
        <v>563</v>
      </c>
      <c r="B458" s="662" t="s">
        <v>564</v>
      </c>
      <c r="C458" s="663" t="s">
        <v>583</v>
      </c>
      <c r="D458" s="664" t="s">
        <v>2677</v>
      </c>
      <c r="E458" s="663" t="s">
        <v>4689</v>
      </c>
      <c r="F458" s="664" t="s">
        <v>4690</v>
      </c>
      <c r="G458" s="663" t="s">
        <v>3867</v>
      </c>
      <c r="H458" s="663" t="s">
        <v>3869</v>
      </c>
      <c r="I458" s="665">
        <v>2510.2199999999998</v>
      </c>
      <c r="J458" s="665">
        <v>6</v>
      </c>
      <c r="K458" s="666">
        <v>15061.310000000001</v>
      </c>
    </row>
    <row r="459" spans="1:11" ht="14.4" customHeight="1" x14ac:dyDescent="0.3">
      <c r="A459" s="661" t="s">
        <v>563</v>
      </c>
      <c r="B459" s="662" t="s">
        <v>564</v>
      </c>
      <c r="C459" s="663" t="s">
        <v>583</v>
      </c>
      <c r="D459" s="664" t="s">
        <v>2677</v>
      </c>
      <c r="E459" s="663" t="s">
        <v>4689</v>
      </c>
      <c r="F459" s="664" t="s">
        <v>4690</v>
      </c>
      <c r="G459" s="663" t="s">
        <v>3870</v>
      </c>
      <c r="H459" s="663" t="s">
        <v>3871</v>
      </c>
      <c r="I459" s="665">
        <v>197.78</v>
      </c>
      <c r="J459" s="665">
        <v>40</v>
      </c>
      <c r="K459" s="666">
        <v>7911.23</v>
      </c>
    </row>
    <row r="460" spans="1:11" ht="14.4" customHeight="1" x14ac:dyDescent="0.3">
      <c r="A460" s="661" t="s">
        <v>563</v>
      </c>
      <c r="B460" s="662" t="s">
        <v>564</v>
      </c>
      <c r="C460" s="663" t="s">
        <v>583</v>
      </c>
      <c r="D460" s="664" t="s">
        <v>2677</v>
      </c>
      <c r="E460" s="663" t="s">
        <v>4689</v>
      </c>
      <c r="F460" s="664" t="s">
        <v>4690</v>
      </c>
      <c r="G460" s="663" t="s">
        <v>3872</v>
      </c>
      <c r="H460" s="663" t="s">
        <v>3873</v>
      </c>
      <c r="I460" s="665">
        <v>3195.72</v>
      </c>
      <c r="J460" s="665">
        <v>5</v>
      </c>
      <c r="K460" s="666">
        <v>15978.599999999999</v>
      </c>
    </row>
    <row r="461" spans="1:11" ht="14.4" customHeight="1" x14ac:dyDescent="0.3">
      <c r="A461" s="661" t="s">
        <v>563</v>
      </c>
      <c r="B461" s="662" t="s">
        <v>564</v>
      </c>
      <c r="C461" s="663" t="s">
        <v>583</v>
      </c>
      <c r="D461" s="664" t="s">
        <v>2677</v>
      </c>
      <c r="E461" s="663" t="s">
        <v>4689</v>
      </c>
      <c r="F461" s="664" t="s">
        <v>4690</v>
      </c>
      <c r="G461" s="663" t="s">
        <v>3874</v>
      </c>
      <c r="H461" s="663" t="s">
        <v>3875</v>
      </c>
      <c r="I461" s="665">
        <v>17850</v>
      </c>
      <c r="J461" s="665">
        <v>1</v>
      </c>
      <c r="K461" s="666">
        <v>17850</v>
      </c>
    </row>
    <row r="462" spans="1:11" ht="14.4" customHeight="1" x14ac:dyDescent="0.3">
      <c r="A462" s="661" t="s">
        <v>563</v>
      </c>
      <c r="B462" s="662" t="s">
        <v>564</v>
      </c>
      <c r="C462" s="663" t="s">
        <v>583</v>
      </c>
      <c r="D462" s="664" t="s">
        <v>2677</v>
      </c>
      <c r="E462" s="663" t="s">
        <v>4689</v>
      </c>
      <c r="F462" s="664" t="s">
        <v>4690</v>
      </c>
      <c r="G462" s="663" t="s">
        <v>3876</v>
      </c>
      <c r="H462" s="663" t="s">
        <v>3877</v>
      </c>
      <c r="I462" s="665">
        <v>2510.2199999999998</v>
      </c>
      <c r="J462" s="665">
        <v>4</v>
      </c>
      <c r="K462" s="666">
        <v>10040.870000000001</v>
      </c>
    </row>
    <row r="463" spans="1:11" ht="14.4" customHeight="1" x14ac:dyDescent="0.3">
      <c r="A463" s="661" t="s">
        <v>563</v>
      </c>
      <c r="B463" s="662" t="s">
        <v>564</v>
      </c>
      <c r="C463" s="663" t="s">
        <v>583</v>
      </c>
      <c r="D463" s="664" t="s">
        <v>2677</v>
      </c>
      <c r="E463" s="663" t="s">
        <v>4689</v>
      </c>
      <c r="F463" s="664" t="s">
        <v>4690</v>
      </c>
      <c r="G463" s="663" t="s">
        <v>3876</v>
      </c>
      <c r="H463" s="663" t="s">
        <v>3878</v>
      </c>
      <c r="I463" s="665">
        <v>2510.2199999999998</v>
      </c>
      <c r="J463" s="665">
        <v>1</v>
      </c>
      <c r="K463" s="666">
        <v>2510.2199999999998</v>
      </c>
    </row>
    <row r="464" spans="1:11" ht="14.4" customHeight="1" x14ac:dyDescent="0.3">
      <c r="A464" s="661" t="s">
        <v>563</v>
      </c>
      <c r="B464" s="662" t="s">
        <v>564</v>
      </c>
      <c r="C464" s="663" t="s">
        <v>583</v>
      </c>
      <c r="D464" s="664" t="s">
        <v>2677</v>
      </c>
      <c r="E464" s="663" t="s">
        <v>4689</v>
      </c>
      <c r="F464" s="664" t="s">
        <v>4690</v>
      </c>
      <c r="G464" s="663" t="s">
        <v>3879</v>
      </c>
      <c r="H464" s="663" t="s">
        <v>3880</v>
      </c>
      <c r="I464" s="665">
        <v>1533.3</v>
      </c>
      <c r="J464" s="665">
        <v>5</v>
      </c>
      <c r="K464" s="666">
        <v>7666.51</v>
      </c>
    </row>
    <row r="465" spans="1:11" ht="14.4" customHeight="1" x14ac:dyDescent="0.3">
      <c r="A465" s="661" t="s">
        <v>563</v>
      </c>
      <c r="B465" s="662" t="s">
        <v>564</v>
      </c>
      <c r="C465" s="663" t="s">
        <v>583</v>
      </c>
      <c r="D465" s="664" t="s">
        <v>2677</v>
      </c>
      <c r="E465" s="663" t="s">
        <v>4689</v>
      </c>
      <c r="F465" s="664" t="s">
        <v>4690</v>
      </c>
      <c r="G465" s="663" t="s">
        <v>3881</v>
      </c>
      <c r="H465" s="663" t="s">
        <v>3882</v>
      </c>
      <c r="I465" s="665">
        <v>32270.700000000004</v>
      </c>
      <c r="J465" s="665">
        <v>12</v>
      </c>
      <c r="K465" s="666">
        <v>387248.40000000008</v>
      </c>
    </row>
    <row r="466" spans="1:11" ht="14.4" customHeight="1" x14ac:dyDescent="0.3">
      <c r="A466" s="661" t="s">
        <v>563</v>
      </c>
      <c r="B466" s="662" t="s">
        <v>564</v>
      </c>
      <c r="C466" s="663" t="s">
        <v>583</v>
      </c>
      <c r="D466" s="664" t="s">
        <v>2677</v>
      </c>
      <c r="E466" s="663" t="s">
        <v>4689</v>
      </c>
      <c r="F466" s="664" t="s">
        <v>4690</v>
      </c>
      <c r="G466" s="663" t="s">
        <v>3883</v>
      </c>
      <c r="H466" s="663" t="s">
        <v>3884</v>
      </c>
      <c r="I466" s="665">
        <v>21822.35</v>
      </c>
      <c r="J466" s="665">
        <v>5</v>
      </c>
      <c r="K466" s="666">
        <v>109111.75</v>
      </c>
    </row>
    <row r="467" spans="1:11" ht="14.4" customHeight="1" x14ac:dyDescent="0.3">
      <c r="A467" s="661" t="s">
        <v>563</v>
      </c>
      <c r="B467" s="662" t="s">
        <v>564</v>
      </c>
      <c r="C467" s="663" t="s">
        <v>583</v>
      </c>
      <c r="D467" s="664" t="s">
        <v>2677</v>
      </c>
      <c r="E467" s="663" t="s">
        <v>4689</v>
      </c>
      <c r="F467" s="664" t="s">
        <v>4690</v>
      </c>
      <c r="G467" s="663" t="s">
        <v>3885</v>
      </c>
      <c r="H467" s="663" t="s">
        <v>3886</v>
      </c>
      <c r="I467" s="665">
        <v>5994.82</v>
      </c>
      <c r="J467" s="665">
        <v>5</v>
      </c>
      <c r="K467" s="666">
        <v>29974.12</v>
      </c>
    </row>
    <row r="468" spans="1:11" ht="14.4" customHeight="1" x14ac:dyDescent="0.3">
      <c r="A468" s="661" t="s">
        <v>563</v>
      </c>
      <c r="B468" s="662" t="s">
        <v>564</v>
      </c>
      <c r="C468" s="663" t="s">
        <v>583</v>
      </c>
      <c r="D468" s="664" t="s">
        <v>2677</v>
      </c>
      <c r="E468" s="663" t="s">
        <v>4689</v>
      </c>
      <c r="F468" s="664" t="s">
        <v>4690</v>
      </c>
      <c r="G468" s="663" t="s">
        <v>3887</v>
      </c>
      <c r="H468" s="663" t="s">
        <v>3888</v>
      </c>
      <c r="I468" s="665">
        <v>4334.29</v>
      </c>
      <c r="J468" s="665">
        <v>4</v>
      </c>
      <c r="K468" s="666">
        <v>17337.16</v>
      </c>
    </row>
    <row r="469" spans="1:11" ht="14.4" customHeight="1" x14ac:dyDescent="0.3">
      <c r="A469" s="661" t="s">
        <v>563</v>
      </c>
      <c r="B469" s="662" t="s">
        <v>564</v>
      </c>
      <c r="C469" s="663" t="s">
        <v>583</v>
      </c>
      <c r="D469" s="664" t="s">
        <v>2677</v>
      </c>
      <c r="E469" s="663" t="s">
        <v>4689</v>
      </c>
      <c r="F469" s="664" t="s">
        <v>4690</v>
      </c>
      <c r="G469" s="663" t="s">
        <v>3889</v>
      </c>
      <c r="H469" s="663" t="s">
        <v>3890</v>
      </c>
      <c r="I469" s="665">
        <v>425.62</v>
      </c>
      <c r="J469" s="665">
        <v>12</v>
      </c>
      <c r="K469" s="666">
        <v>5107.41</v>
      </c>
    </row>
    <row r="470" spans="1:11" ht="14.4" customHeight="1" x14ac:dyDescent="0.3">
      <c r="A470" s="661" t="s">
        <v>563</v>
      </c>
      <c r="B470" s="662" t="s">
        <v>564</v>
      </c>
      <c r="C470" s="663" t="s">
        <v>583</v>
      </c>
      <c r="D470" s="664" t="s">
        <v>2677</v>
      </c>
      <c r="E470" s="663" t="s">
        <v>4689</v>
      </c>
      <c r="F470" s="664" t="s">
        <v>4690</v>
      </c>
      <c r="G470" s="663" t="s">
        <v>3891</v>
      </c>
      <c r="H470" s="663" t="s">
        <v>3892</v>
      </c>
      <c r="I470" s="665">
        <v>0</v>
      </c>
      <c r="J470" s="665">
        <v>1</v>
      </c>
      <c r="K470" s="666">
        <v>0</v>
      </c>
    </row>
    <row r="471" spans="1:11" ht="14.4" customHeight="1" x14ac:dyDescent="0.3">
      <c r="A471" s="661" t="s">
        <v>563</v>
      </c>
      <c r="B471" s="662" t="s">
        <v>564</v>
      </c>
      <c r="C471" s="663" t="s">
        <v>583</v>
      </c>
      <c r="D471" s="664" t="s">
        <v>2677</v>
      </c>
      <c r="E471" s="663" t="s">
        <v>4689</v>
      </c>
      <c r="F471" s="664" t="s">
        <v>4690</v>
      </c>
      <c r="G471" s="663" t="s">
        <v>3893</v>
      </c>
      <c r="H471" s="663" t="s">
        <v>3894</v>
      </c>
      <c r="I471" s="665">
        <v>15662</v>
      </c>
      <c r="J471" s="665">
        <v>2</v>
      </c>
      <c r="K471" s="666">
        <v>31324</v>
      </c>
    </row>
    <row r="472" spans="1:11" ht="14.4" customHeight="1" x14ac:dyDescent="0.3">
      <c r="A472" s="661" t="s">
        <v>563</v>
      </c>
      <c r="B472" s="662" t="s">
        <v>564</v>
      </c>
      <c r="C472" s="663" t="s">
        <v>583</v>
      </c>
      <c r="D472" s="664" t="s">
        <v>2677</v>
      </c>
      <c r="E472" s="663" t="s">
        <v>4689</v>
      </c>
      <c r="F472" s="664" t="s">
        <v>4690</v>
      </c>
      <c r="G472" s="663" t="s">
        <v>3895</v>
      </c>
      <c r="H472" s="663" t="s">
        <v>3896</v>
      </c>
      <c r="I472" s="665">
        <v>3690.5</v>
      </c>
      <c r="J472" s="665">
        <v>13</v>
      </c>
      <c r="K472" s="666">
        <v>47976.5</v>
      </c>
    </row>
    <row r="473" spans="1:11" ht="14.4" customHeight="1" x14ac:dyDescent="0.3">
      <c r="A473" s="661" t="s">
        <v>563</v>
      </c>
      <c r="B473" s="662" t="s">
        <v>564</v>
      </c>
      <c r="C473" s="663" t="s">
        <v>583</v>
      </c>
      <c r="D473" s="664" t="s">
        <v>2677</v>
      </c>
      <c r="E473" s="663" t="s">
        <v>4689</v>
      </c>
      <c r="F473" s="664" t="s">
        <v>4690</v>
      </c>
      <c r="G473" s="663" t="s">
        <v>3897</v>
      </c>
      <c r="H473" s="663" t="s">
        <v>3898</v>
      </c>
      <c r="I473" s="665">
        <v>815.04</v>
      </c>
      <c r="J473" s="665">
        <v>25</v>
      </c>
      <c r="K473" s="666">
        <v>20376</v>
      </c>
    </row>
    <row r="474" spans="1:11" ht="14.4" customHeight="1" x14ac:dyDescent="0.3">
      <c r="A474" s="661" t="s">
        <v>563</v>
      </c>
      <c r="B474" s="662" t="s">
        <v>564</v>
      </c>
      <c r="C474" s="663" t="s">
        <v>583</v>
      </c>
      <c r="D474" s="664" t="s">
        <v>2677</v>
      </c>
      <c r="E474" s="663" t="s">
        <v>4689</v>
      </c>
      <c r="F474" s="664" t="s">
        <v>4690</v>
      </c>
      <c r="G474" s="663" t="s">
        <v>3899</v>
      </c>
      <c r="H474" s="663" t="s">
        <v>3900</v>
      </c>
      <c r="I474" s="665">
        <v>1422.96</v>
      </c>
      <c r="J474" s="665">
        <v>2</v>
      </c>
      <c r="K474" s="666">
        <v>2845.92</v>
      </c>
    </row>
    <row r="475" spans="1:11" ht="14.4" customHeight="1" x14ac:dyDescent="0.3">
      <c r="A475" s="661" t="s">
        <v>563</v>
      </c>
      <c r="B475" s="662" t="s">
        <v>564</v>
      </c>
      <c r="C475" s="663" t="s">
        <v>583</v>
      </c>
      <c r="D475" s="664" t="s">
        <v>2677</v>
      </c>
      <c r="E475" s="663" t="s">
        <v>4689</v>
      </c>
      <c r="F475" s="664" t="s">
        <v>4690</v>
      </c>
      <c r="G475" s="663" t="s">
        <v>3901</v>
      </c>
      <c r="H475" s="663" t="s">
        <v>3902</v>
      </c>
      <c r="I475" s="665">
        <v>417.09</v>
      </c>
      <c r="J475" s="665">
        <v>60</v>
      </c>
      <c r="K475" s="666">
        <v>25025.22</v>
      </c>
    </row>
    <row r="476" spans="1:11" ht="14.4" customHeight="1" x14ac:dyDescent="0.3">
      <c r="A476" s="661" t="s">
        <v>563</v>
      </c>
      <c r="B476" s="662" t="s">
        <v>564</v>
      </c>
      <c r="C476" s="663" t="s">
        <v>583</v>
      </c>
      <c r="D476" s="664" t="s">
        <v>2677</v>
      </c>
      <c r="E476" s="663" t="s">
        <v>4689</v>
      </c>
      <c r="F476" s="664" t="s">
        <v>4690</v>
      </c>
      <c r="G476" s="663" t="s">
        <v>3903</v>
      </c>
      <c r="H476" s="663" t="s">
        <v>3904</v>
      </c>
      <c r="I476" s="665">
        <v>21845.34</v>
      </c>
      <c r="J476" s="665">
        <v>3</v>
      </c>
      <c r="K476" s="666">
        <v>65536.02</v>
      </c>
    </row>
    <row r="477" spans="1:11" ht="14.4" customHeight="1" x14ac:dyDescent="0.3">
      <c r="A477" s="661" t="s">
        <v>563</v>
      </c>
      <c r="B477" s="662" t="s">
        <v>564</v>
      </c>
      <c r="C477" s="663" t="s">
        <v>583</v>
      </c>
      <c r="D477" s="664" t="s">
        <v>2677</v>
      </c>
      <c r="E477" s="663" t="s">
        <v>4689</v>
      </c>
      <c r="F477" s="664" t="s">
        <v>4690</v>
      </c>
      <c r="G477" s="663" t="s">
        <v>3905</v>
      </c>
      <c r="H477" s="663" t="s">
        <v>3906</v>
      </c>
      <c r="I477" s="665">
        <v>1795.04</v>
      </c>
      <c r="J477" s="665">
        <v>12</v>
      </c>
      <c r="K477" s="666">
        <v>21540.51</v>
      </c>
    </row>
    <row r="478" spans="1:11" ht="14.4" customHeight="1" x14ac:dyDescent="0.3">
      <c r="A478" s="661" t="s">
        <v>563</v>
      </c>
      <c r="B478" s="662" t="s">
        <v>564</v>
      </c>
      <c r="C478" s="663" t="s">
        <v>583</v>
      </c>
      <c r="D478" s="664" t="s">
        <v>2677</v>
      </c>
      <c r="E478" s="663" t="s">
        <v>4689</v>
      </c>
      <c r="F478" s="664" t="s">
        <v>4690</v>
      </c>
      <c r="G478" s="663" t="s">
        <v>3907</v>
      </c>
      <c r="H478" s="663" t="s">
        <v>3908</v>
      </c>
      <c r="I478" s="665">
        <v>338.8</v>
      </c>
      <c r="J478" s="665">
        <v>1</v>
      </c>
      <c r="K478" s="666">
        <v>338.8</v>
      </c>
    </row>
    <row r="479" spans="1:11" ht="14.4" customHeight="1" x14ac:dyDescent="0.3">
      <c r="A479" s="661" t="s">
        <v>563</v>
      </c>
      <c r="B479" s="662" t="s">
        <v>564</v>
      </c>
      <c r="C479" s="663" t="s">
        <v>583</v>
      </c>
      <c r="D479" s="664" t="s">
        <v>2677</v>
      </c>
      <c r="E479" s="663" t="s">
        <v>4689</v>
      </c>
      <c r="F479" s="664" t="s">
        <v>4690</v>
      </c>
      <c r="G479" s="663" t="s">
        <v>3909</v>
      </c>
      <c r="H479" s="663" t="s">
        <v>3910</v>
      </c>
      <c r="I479" s="665">
        <v>6001.6</v>
      </c>
      <c r="J479" s="665">
        <v>1</v>
      </c>
      <c r="K479" s="666">
        <v>6001.6</v>
      </c>
    </row>
    <row r="480" spans="1:11" ht="14.4" customHeight="1" x14ac:dyDescent="0.3">
      <c r="A480" s="661" t="s">
        <v>563</v>
      </c>
      <c r="B480" s="662" t="s">
        <v>564</v>
      </c>
      <c r="C480" s="663" t="s">
        <v>583</v>
      </c>
      <c r="D480" s="664" t="s">
        <v>2677</v>
      </c>
      <c r="E480" s="663" t="s">
        <v>4689</v>
      </c>
      <c r="F480" s="664" t="s">
        <v>4690</v>
      </c>
      <c r="G480" s="663" t="s">
        <v>3911</v>
      </c>
      <c r="H480" s="663" t="s">
        <v>3912</v>
      </c>
      <c r="I480" s="665">
        <v>5857.61</v>
      </c>
      <c r="J480" s="665">
        <v>1</v>
      </c>
      <c r="K480" s="666">
        <v>5857.61</v>
      </c>
    </row>
    <row r="481" spans="1:11" ht="14.4" customHeight="1" x14ac:dyDescent="0.3">
      <c r="A481" s="661" t="s">
        <v>563</v>
      </c>
      <c r="B481" s="662" t="s">
        <v>564</v>
      </c>
      <c r="C481" s="663" t="s">
        <v>583</v>
      </c>
      <c r="D481" s="664" t="s">
        <v>2677</v>
      </c>
      <c r="E481" s="663" t="s">
        <v>4689</v>
      </c>
      <c r="F481" s="664" t="s">
        <v>4690</v>
      </c>
      <c r="G481" s="663" t="s">
        <v>3913</v>
      </c>
      <c r="H481" s="663" t="s">
        <v>3914</v>
      </c>
      <c r="I481" s="665">
        <v>2556.58</v>
      </c>
      <c r="J481" s="665">
        <v>5</v>
      </c>
      <c r="K481" s="666">
        <v>12782.92</v>
      </c>
    </row>
    <row r="482" spans="1:11" ht="14.4" customHeight="1" x14ac:dyDescent="0.3">
      <c r="A482" s="661" t="s">
        <v>563</v>
      </c>
      <c r="B482" s="662" t="s">
        <v>564</v>
      </c>
      <c r="C482" s="663" t="s">
        <v>583</v>
      </c>
      <c r="D482" s="664" t="s">
        <v>2677</v>
      </c>
      <c r="E482" s="663" t="s">
        <v>4689</v>
      </c>
      <c r="F482" s="664" t="s">
        <v>4690</v>
      </c>
      <c r="G482" s="663" t="s">
        <v>3915</v>
      </c>
      <c r="H482" s="663" t="s">
        <v>3916</v>
      </c>
      <c r="I482" s="665">
        <v>953.48</v>
      </c>
      <c r="J482" s="665">
        <v>6</v>
      </c>
      <c r="K482" s="666">
        <v>5720.88</v>
      </c>
    </row>
    <row r="483" spans="1:11" ht="14.4" customHeight="1" x14ac:dyDescent="0.3">
      <c r="A483" s="661" t="s">
        <v>563</v>
      </c>
      <c r="B483" s="662" t="s">
        <v>564</v>
      </c>
      <c r="C483" s="663" t="s">
        <v>583</v>
      </c>
      <c r="D483" s="664" t="s">
        <v>2677</v>
      </c>
      <c r="E483" s="663" t="s">
        <v>4689</v>
      </c>
      <c r="F483" s="664" t="s">
        <v>4690</v>
      </c>
      <c r="G483" s="663" t="s">
        <v>3917</v>
      </c>
      <c r="H483" s="663" t="s">
        <v>3918</v>
      </c>
      <c r="I483" s="665">
        <v>2510.2199999999998</v>
      </c>
      <c r="J483" s="665">
        <v>1</v>
      </c>
      <c r="K483" s="666">
        <v>2510.2199999999998</v>
      </c>
    </row>
    <row r="484" spans="1:11" ht="14.4" customHeight="1" x14ac:dyDescent="0.3">
      <c r="A484" s="661" t="s">
        <v>563</v>
      </c>
      <c r="B484" s="662" t="s">
        <v>564</v>
      </c>
      <c r="C484" s="663" t="s">
        <v>583</v>
      </c>
      <c r="D484" s="664" t="s">
        <v>2677</v>
      </c>
      <c r="E484" s="663" t="s">
        <v>4699</v>
      </c>
      <c r="F484" s="664" t="s">
        <v>4700</v>
      </c>
      <c r="G484" s="663" t="s">
        <v>3919</v>
      </c>
      <c r="H484" s="663" t="s">
        <v>3920</v>
      </c>
      <c r="I484" s="665">
        <v>2626.6000000000035</v>
      </c>
      <c r="J484" s="665">
        <v>346</v>
      </c>
      <c r="K484" s="666">
        <v>908803.60000000079</v>
      </c>
    </row>
    <row r="485" spans="1:11" ht="14.4" customHeight="1" x14ac:dyDescent="0.3">
      <c r="A485" s="661" t="s">
        <v>563</v>
      </c>
      <c r="B485" s="662" t="s">
        <v>564</v>
      </c>
      <c r="C485" s="663" t="s">
        <v>583</v>
      </c>
      <c r="D485" s="664" t="s">
        <v>2677</v>
      </c>
      <c r="E485" s="663" t="s">
        <v>4699</v>
      </c>
      <c r="F485" s="664" t="s">
        <v>4700</v>
      </c>
      <c r="G485" s="663" t="s">
        <v>3921</v>
      </c>
      <c r="H485" s="663" t="s">
        <v>3922</v>
      </c>
      <c r="I485" s="665">
        <v>10019.83769230769</v>
      </c>
      <c r="J485" s="665">
        <v>16</v>
      </c>
      <c r="K485" s="666">
        <v>160317.40999999997</v>
      </c>
    </row>
    <row r="486" spans="1:11" ht="14.4" customHeight="1" x14ac:dyDescent="0.3">
      <c r="A486" s="661" t="s">
        <v>563</v>
      </c>
      <c r="B486" s="662" t="s">
        <v>564</v>
      </c>
      <c r="C486" s="663" t="s">
        <v>583</v>
      </c>
      <c r="D486" s="664" t="s">
        <v>2677</v>
      </c>
      <c r="E486" s="663" t="s">
        <v>4699</v>
      </c>
      <c r="F486" s="664" t="s">
        <v>4700</v>
      </c>
      <c r="G486" s="663" t="s">
        <v>3923</v>
      </c>
      <c r="H486" s="663" t="s">
        <v>3924</v>
      </c>
      <c r="I486" s="665">
        <v>10019.8375</v>
      </c>
      <c r="J486" s="665">
        <v>5</v>
      </c>
      <c r="K486" s="666">
        <v>50099.19</v>
      </c>
    </row>
    <row r="487" spans="1:11" ht="14.4" customHeight="1" x14ac:dyDescent="0.3">
      <c r="A487" s="661" t="s">
        <v>563</v>
      </c>
      <c r="B487" s="662" t="s">
        <v>564</v>
      </c>
      <c r="C487" s="663" t="s">
        <v>583</v>
      </c>
      <c r="D487" s="664" t="s">
        <v>2677</v>
      </c>
      <c r="E487" s="663" t="s">
        <v>4699</v>
      </c>
      <c r="F487" s="664" t="s">
        <v>4700</v>
      </c>
      <c r="G487" s="663" t="s">
        <v>3925</v>
      </c>
      <c r="H487" s="663" t="s">
        <v>3926</v>
      </c>
      <c r="I487" s="665">
        <v>10019.837419354839</v>
      </c>
      <c r="J487" s="665">
        <v>44</v>
      </c>
      <c r="K487" s="666">
        <v>440872.88</v>
      </c>
    </row>
    <row r="488" spans="1:11" ht="14.4" customHeight="1" x14ac:dyDescent="0.3">
      <c r="A488" s="661" t="s">
        <v>563</v>
      </c>
      <c r="B488" s="662" t="s">
        <v>564</v>
      </c>
      <c r="C488" s="663" t="s">
        <v>583</v>
      </c>
      <c r="D488" s="664" t="s">
        <v>2677</v>
      </c>
      <c r="E488" s="663" t="s">
        <v>4699</v>
      </c>
      <c r="F488" s="664" t="s">
        <v>4700</v>
      </c>
      <c r="G488" s="663" t="s">
        <v>3927</v>
      </c>
      <c r="H488" s="663" t="s">
        <v>3928</v>
      </c>
      <c r="I488" s="665">
        <v>10019.839599999998</v>
      </c>
      <c r="J488" s="665">
        <v>27</v>
      </c>
      <c r="K488" s="666">
        <v>270535.66999999993</v>
      </c>
    </row>
    <row r="489" spans="1:11" ht="14.4" customHeight="1" x14ac:dyDescent="0.3">
      <c r="A489" s="661" t="s">
        <v>563</v>
      </c>
      <c r="B489" s="662" t="s">
        <v>564</v>
      </c>
      <c r="C489" s="663" t="s">
        <v>583</v>
      </c>
      <c r="D489" s="664" t="s">
        <v>2677</v>
      </c>
      <c r="E489" s="663" t="s">
        <v>4699</v>
      </c>
      <c r="F489" s="664" t="s">
        <v>4700</v>
      </c>
      <c r="G489" s="663" t="s">
        <v>3929</v>
      </c>
      <c r="H489" s="663" t="s">
        <v>3930</v>
      </c>
      <c r="I489" s="665">
        <v>2761.0800000000013</v>
      </c>
      <c r="J489" s="665">
        <v>76</v>
      </c>
      <c r="K489" s="666">
        <v>209842.10000000003</v>
      </c>
    </row>
    <row r="490" spans="1:11" ht="14.4" customHeight="1" x14ac:dyDescent="0.3">
      <c r="A490" s="661" t="s">
        <v>563</v>
      </c>
      <c r="B490" s="662" t="s">
        <v>564</v>
      </c>
      <c r="C490" s="663" t="s">
        <v>583</v>
      </c>
      <c r="D490" s="664" t="s">
        <v>2677</v>
      </c>
      <c r="E490" s="663" t="s">
        <v>4699</v>
      </c>
      <c r="F490" s="664" t="s">
        <v>4700</v>
      </c>
      <c r="G490" s="663" t="s">
        <v>3931</v>
      </c>
      <c r="H490" s="663" t="s">
        <v>3932</v>
      </c>
      <c r="I490" s="665">
        <v>7847.6</v>
      </c>
      <c r="J490" s="665">
        <v>3</v>
      </c>
      <c r="K490" s="666">
        <v>23542.799999999999</v>
      </c>
    </row>
    <row r="491" spans="1:11" ht="14.4" customHeight="1" x14ac:dyDescent="0.3">
      <c r="A491" s="661" t="s">
        <v>563</v>
      </c>
      <c r="B491" s="662" t="s">
        <v>564</v>
      </c>
      <c r="C491" s="663" t="s">
        <v>583</v>
      </c>
      <c r="D491" s="664" t="s">
        <v>2677</v>
      </c>
      <c r="E491" s="663" t="s">
        <v>4699</v>
      </c>
      <c r="F491" s="664" t="s">
        <v>4700</v>
      </c>
      <c r="G491" s="663" t="s">
        <v>3933</v>
      </c>
      <c r="H491" s="663" t="s">
        <v>3934</v>
      </c>
      <c r="I491" s="665">
        <v>7847.5999999999967</v>
      </c>
      <c r="J491" s="665">
        <v>133</v>
      </c>
      <c r="K491" s="666">
        <v>1043730.7999999995</v>
      </c>
    </row>
    <row r="492" spans="1:11" ht="14.4" customHeight="1" x14ac:dyDescent="0.3">
      <c r="A492" s="661" t="s">
        <v>563</v>
      </c>
      <c r="B492" s="662" t="s">
        <v>564</v>
      </c>
      <c r="C492" s="663" t="s">
        <v>583</v>
      </c>
      <c r="D492" s="664" t="s">
        <v>2677</v>
      </c>
      <c r="E492" s="663" t="s">
        <v>4699</v>
      </c>
      <c r="F492" s="664" t="s">
        <v>4700</v>
      </c>
      <c r="G492" s="663" t="s">
        <v>3935</v>
      </c>
      <c r="H492" s="663" t="s">
        <v>3936</v>
      </c>
      <c r="I492" s="665">
        <v>7847.6266666666661</v>
      </c>
      <c r="J492" s="665">
        <v>16</v>
      </c>
      <c r="K492" s="666">
        <v>125561.76000000001</v>
      </c>
    </row>
    <row r="493" spans="1:11" ht="14.4" customHeight="1" x14ac:dyDescent="0.3">
      <c r="A493" s="661" t="s">
        <v>563</v>
      </c>
      <c r="B493" s="662" t="s">
        <v>564</v>
      </c>
      <c r="C493" s="663" t="s">
        <v>583</v>
      </c>
      <c r="D493" s="664" t="s">
        <v>2677</v>
      </c>
      <c r="E493" s="663" t="s">
        <v>4699</v>
      </c>
      <c r="F493" s="664" t="s">
        <v>4700</v>
      </c>
      <c r="G493" s="663" t="s">
        <v>3937</v>
      </c>
      <c r="H493" s="663" t="s">
        <v>3938</v>
      </c>
      <c r="I493" s="665">
        <v>5547.5999999999995</v>
      </c>
      <c r="J493" s="665">
        <v>13</v>
      </c>
      <c r="K493" s="666">
        <v>72118.8</v>
      </c>
    </row>
    <row r="494" spans="1:11" ht="14.4" customHeight="1" x14ac:dyDescent="0.3">
      <c r="A494" s="661" t="s">
        <v>563</v>
      </c>
      <c r="B494" s="662" t="s">
        <v>564</v>
      </c>
      <c r="C494" s="663" t="s">
        <v>583</v>
      </c>
      <c r="D494" s="664" t="s">
        <v>2677</v>
      </c>
      <c r="E494" s="663" t="s">
        <v>4699</v>
      </c>
      <c r="F494" s="664" t="s">
        <v>4700</v>
      </c>
      <c r="G494" s="663" t="s">
        <v>3939</v>
      </c>
      <c r="H494" s="663" t="s">
        <v>3940</v>
      </c>
      <c r="I494" s="665">
        <v>5547.6000000000022</v>
      </c>
      <c r="J494" s="665">
        <v>21</v>
      </c>
      <c r="K494" s="666">
        <v>116499.60000000003</v>
      </c>
    </row>
    <row r="495" spans="1:11" ht="14.4" customHeight="1" x14ac:dyDescent="0.3">
      <c r="A495" s="661" t="s">
        <v>563</v>
      </c>
      <c r="B495" s="662" t="s">
        <v>564</v>
      </c>
      <c r="C495" s="663" t="s">
        <v>583</v>
      </c>
      <c r="D495" s="664" t="s">
        <v>2677</v>
      </c>
      <c r="E495" s="663" t="s">
        <v>4699</v>
      </c>
      <c r="F495" s="664" t="s">
        <v>4700</v>
      </c>
      <c r="G495" s="663" t="s">
        <v>3941</v>
      </c>
      <c r="H495" s="663" t="s">
        <v>3942</v>
      </c>
      <c r="I495" s="665">
        <v>2773.9609090909098</v>
      </c>
      <c r="J495" s="665">
        <v>54</v>
      </c>
      <c r="K495" s="666">
        <v>149961.37</v>
      </c>
    </row>
    <row r="496" spans="1:11" ht="14.4" customHeight="1" x14ac:dyDescent="0.3">
      <c r="A496" s="661" t="s">
        <v>563</v>
      </c>
      <c r="B496" s="662" t="s">
        <v>564</v>
      </c>
      <c r="C496" s="663" t="s">
        <v>583</v>
      </c>
      <c r="D496" s="664" t="s">
        <v>2677</v>
      </c>
      <c r="E496" s="663" t="s">
        <v>4699</v>
      </c>
      <c r="F496" s="664" t="s">
        <v>4700</v>
      </c>
      <c r="G496" s="663" t="s">
        <v>3943</v>
      </c>
      <c r="H496" s="663" t="s">
        <v>3944</v>
      </c>
      <c r="I496" s="665">
        <v>9292.14</v>
      </c>
      <c r="J496" s="665">
        <v>8</v>
      </c>
      <c r="K496" s="666">
        <v>74337.119999999995</v>
      </c>
    </row>
    <row r="497" spans="1:11" ht="14.4" customHeight="1" x14ac:dyDescent="0.3">
      <c r="A497" s="661" t="s">
        <v>563</v>
      </c>
      <c r="B497" s="662" t="s">
        <v>564</v>
      </c>
      <c r="C497" s="663" t="s">
        <v>583</v>
      </c>
      <c r="D497" s="664" t="s">
        <v>2677</v>
      </c>
      <c r="E497" s="663" t="s">
        <v>4699</v>
      </c>
      <c r="F497" s="664" t="s">
        <v>4700</v>
      </c>
      <c r="G497" s="663" t="s">
        <v>3945</v>
      </c>
      <c r="H497" s="663" t="s">
        <v>3946</v>
      </c>
      <c r="I497" s="665">
        <v>205.19000000000003</v>
      </c>
      <c r="J497" s="665">
        <v>900</v>
      </c>
      <c r="K497" s="666">
        <v>184675.05000000002</v>
      </c>
    </row>
    <row r="498" spans="1:11" ht="14.4" customHeight="1" x14ac:dyDescent="0.3">
      <c r="A498" s="661" t="s">
        <v>563</v>
      </c>
      <c r="B498" s="662" t="s">
        <v>564</v>
      </c>
      <c r="C498" s="663" t="s">
        <v>583</v>
      </c>
      <c r="D498" s="664" t="s">
        <v>2677</v>
      </c>
      <c r="E498" s="663" t="s">
        <v>4699</v>
      </c>
      <c r="F498" s="664" t="s">
        <v>4700</v>
      </c>
      <c r="G498" s="663" t="s">
        <v>3947</v>
      </c>
      <c r="H498" s="663" t="s">
        <v>3948</v>
      </c>
      <c r="I498" s="665">
        <v>37050</v>
      </c>
      <c r="J498" s="665">
        <v>5</v>
      </c>
      <c r="K498" s="666">
        <v>185250</v>
      </c>
    </row>
    <row r="499" spans="1:11" ht="14.4" customHeight="1" x14ac:dyDescent="0.3">
      <c r="A499" s="661" t="s">
        <v>563</v>
      </c>
      <c r="B499" s="662" t="s">
        <v>564</v>
      </c>
      <c r="C499" s="663" t="s">
        <v>583</v>
      </c>
      <c r="D499" s="664" t="s">
        <v>2677</v>
      </c>
      <c r="E499" s="663" t="s">
        <v>4699</v>
      </c>
      <c r="F499" s="664" t="s">
        <v>4700</v>
      </c>
      <c r="G499" s="663" t="s">
        <v>3949</v>
      </c>
      <c r="H499" s="663" t="s">
        <v>3950</v>
      </c>
      <c r="I499" s="665">
        <v>2528.5177777777781</v>
      </c>
      <c r="J499" s="665">
        <v>30</v>
      </c>
      <c r="K499" s="666">
        <v>75855.579999999987</v>
      </c>
    </row>
    <row r="500" spans="1:11" ht="14.4" customHeight="1" x14ac:dyDescent="0.3">
      <c r="A500" s="661" t="s">
        <v>563</v>
      </c>
      <c r="B500" s="662" t="s">
        <v>564</v>
      </c>
      <c r="C500" s="663" t="s">
        <v>583</v>
      </c>
      <c r="D500" s="664" t="s">
        <v>2677</v>
      </c>
      <c r="E500" s="663" t="s">
        <v>4699</v>
      </c>
      <c r="F500" s="664" t="s">
        <v>4700</v>
      </c>
      <c r="G500" s="663" t="s">
        <v>3951</v>
      </c>
      <c r="H500" s="663" t="s">
        <v>3952</v>
      </c>
      <c r="I500" s="665">
        <v>2899.4749999999999</v>
      </c>
      <c r="J500" s="665">
        <v>2</v>
      </c>
      <c r="K500" s="666">
        <v>5798.95</v>
      </c>
    </row>
    <row r="501" spans="1:11" ht="14.4" customHeight="1" x14ac:dyDescent="0.3">
      <c r="A501" s="661" t="s">
        <v>563</v>
      </c>
      <c r="B501" s="662" t="s">
        <v>564</v>
      </c>
      <c r="C501" s="663" t="s">
        <v>583</v>
      </c>
      <c r="D501" s="664" t="s">
        <v>2677</v>
      </c>
      <c r="E501" s="663" t="s">
        <v>4699</v>
      </c>
      <c r="F501" s="664" t="s">
        <v>4700</v>
      </c>
      <c r="G501" s="663" t="s">
        <v>3953</v>
      </c>
      <c r="H501" s="663" t="s">
        <v>3954</v>
      </c>
      <c r="I501" s="665">
        <v>10019.79727272727</v>
      </c>
      <c r="J501" s="665">
        <v>12</v>
      </c>
      <c r="K501" s="666">
        <v>120237.60999999997</v>
      </c>
    </row>
    <row r="502" spans="1:11" ht="14.4" customHeight="1" x14ac:dyDescent="0.3">
      <c r="A502" s="661" t="s">
        <v>563</v>
      </c>
      <c r="B502" s="662" t="s">
        <v>564</v>
      </c>
      <c r="C502" s="663" t="s">
        <v>583</v>
      </c>
      <c r="D502" s="664" t="s">
        <v>2677</v>
      </c>
      <c r="E502" s="663" t="s">
        <v>4699</v>
      </c>
      <c r="F502" s="664" t="s">
        <v>4700</v>
      </c>
      <c r="G502" s="663" t="s">
        <v>3955</v>
      </c>
      <c r="H502" s="663" t="s">
        <v>3956</v>
      </c>
      <c r="I502" s="665">
        <v>10019.838749999999</v>
      </c>
      <c r="J502" s="665">
        <v>8</v>
      </c>
      <c r="K502" s="666">
        <v>80158.709999999992</v>
      </c>
    </row>
    <row r="503" spans="1:11" ht="14.4" customHeight="1" x14ac:dyDescent="0.3">
      <c r="A503" s="661" t="s">
        <v>563</v>
      </c>
      <c r="B503" s="662" t="s">
        <v>564</v>
      </c>
      <c r="C503" s="663" t="s">
        <v>583</v>
      </c>
      <c r="D503" s="664" t="s">
        <v>2677</v>
      </c>
      <c r="E503" s="663" t="s">
        <v>4699</v>
      </c>
      <c r="F503" s="664" t="s">
        <v>4700</v>
      </c>
      <c r="G503" s="663" t="s">
        <v>3957</v>
      </c>
      <c r="H503" s="663" t="s">
        <v>3958</v>
      </c>
      <c r="I503" s="665">
        <v>2761.0800000000004</v>
      </c>
      <c r="J503" s="665">
        <v>30</v>
      </c>
      <c r="K503" s="666">
        <v>82832.400000000009</v>
      </c>
    </row>
    <row r="504" spans="1:11" ht="14.4" customHeight="1" x14ac:dyDescent="0.3">
      <c r="A504" s="661" t="s">
        <v>563</v>
      </c>
      <c r="B504" s="662" t="s">
        <v>564</v>
      </c>
      <c r="C504" s="663" t="s">
        <v>583</v>
      </c>
      <c r="D504" s="664" t="s">
        <v>2677</v>
      </c>
      <c r="E504" s="663" t="s">
        <v>4699</v>
      </c>
      <c r="F504" s="664" t="s">
        <v>4700</v>
      </c>
      <c r="G504" s="663" t="s">
        <v>3959</v>
      </c>
      <c r="H504" s="663" t="s">
        <v>3960</v>
      </c>
      <c r="I504" s="665">
        <v>3928.34</v>
      </c>
      <c r="J504" s="665">
        <v>5</v>
      </c>
      <c r="K504" s="666">
        <v>19641.71</v>
      </c>
    </row>
    <row r="505" spans="1:11" ht="14.4" customHeight="1" x14ac:dyDescent="0.3">
      <c r="A505" s="661" t="s">
        <v>563</v>
      </c>
      <c r="B505" s="662" t="s">
        <v>564</v>
      </c>
      <c r="C505" s="663" t="s">
        <v>583</v>
      </c>
      <c r="D505" s="664" t="s">
        <v>2677</v>
      </c>
      <c r="E505" s="663" t="s">
        <v>4699</v>
      </c>
      <c r="F505" s="664" t="s">
        <v>4700</v>
      </c>
      <c r="G505" s="663" t="s">
        <v>3961</v>
      </c>
      <c r="H505" s="663" t="s">
        <v>3962</v>
      </c>
      <c r="I505" s="665">
        <v>5547.5999999999995</v>
      </c>
      <c r="J505" s="665">
        <v>16</v>
      </c>
      <c r="K505" s="666">
        <v>88761.599999999991</v>
      </c>
    </row>
    <row r="506" spans="1:11" ht="14.4" customHeight="1" x14ac:dyDescent="0.3">
      <c r="A506" s="661" t="s">
        <v>563</v>
      </c>
      <c r="B506" s="662" t="s">
        <v>564</v>
      </c>
      <c r="C506" s="663" t="s">
        <v>583</v>
      </c>
      <c r="D506" s="664" t="s">
        <v>2677</v>
      </c>
      <c r="E506" s="663" t="s">
        <v>4699</v>
      </c>
      <c r="F506" s="664" t="s">
        <v>4700</v>
      </c>
      <c r="G506" s="663" t="s">
        <v>3963</v>
      </c>
      <c r="H506" s="663" t="s">
        <v>3964</v>
      </c>
      <c r="I506" s="665">
        <v>544.49</v>
      </c>
      <c r="J506" s="665">
        <v>7</v>
      </c>
      <c r="K506" s="666">
        <v>3811.43</v>
      </c>
    </row>
    <row r="507" spans="1:11" ht="14.4" customHeight="1" x14ac:dyDescent="0.3">
      <c r="A507" s="661" t="s">
        <v>563</v>
      </c>
      <c r="B507" s="662" t="s">
        <v>564</v>
      </c>
      <c r="C507" s="663" t="s">
        <v>583</v>
      </c>
      <c r="D507" s="664" t="s">
        <v>2677</v>
      </c>
      <c r="E507" s="663" t="s">
        <v>4699</v>
      </c>
      <c r="F507" s="664" t="s">
        <v>4700</v>
      </c>
      <c r="G507" s="663" t="s">
        <v>3965</v>
      </c>
      <c r="H507" s="663" t="s">
        <v>3966</v>
      </c>
      <c r="I507" s="665">
        <v>9256.4959999999992</v>
      </c>
      <c r="J507" s="665">
        <v>23</v>
      </c>
      <c r="K507" s="666">
        <v>213006.33</v>
      </c>
    </row>
    <row r="508" spans="1:11" ht="14.4" customHeight="1" x14ac:dyDescent="0.3">
      <c r="A508" s="661" t="s">
        <v>563</v>
      </c>
      <c r="B508" s="662" t="s">
        <v>564</v>
      </c>
      <c r="C508" s="663" t="s">
        <v>583</v>
      </c>
      <c r="D508" s="664" t="s">
        <v>2677</v>
      </c>
      <c r="E508" s="663" t="s">
        <v>4699</v>
      </c>
      <c r="F508" s="664" t="s">
        <v>4700</v>
      </c>
      <c r="G508" s="663" t="s">
        <v>3967</v>
      </c>
      <c r="H508" s="663" t="s">
        <v>3968</v>
      </c>
      <c r="I508" s="665">
        <v>3682.2</v>
      </c>
      <c r="J508" s="665">
        <v>1</v>
      </c>
      <c r="K508" s="666">
        <v>3682.2</v>
      </c>
    </row>
    <row r="509" spans="1:11" ht="14.4" customHeight="1" x14ac:dyDescent="0.3">
      <c r="A509" s="661" t="s">
        <v>563</v>
      </c>
      <c r="B509" s="662" t="s">
        <v>564</v>
      </c>
      <c r="C509" s="663" t="s">
        <v>583</v>
      </c>
      <c r="D509" s="664" t="s">
        <v>2677</v>
      </c>
      <c r="E509" s="663" t="s">
        <v>4699</v>
      </c>
      <c r="F509" s="664" t="s">
        <v>4700</v>
      </c>
      <c r="G509" s="663" t="s">
        <v>3969</v>
      </c>
      <c r="H509" s="663" t="s">
        <v>3970</v>
      </c>
      <c r="I509" s="665">
        <v>10120</v>
      </c>
      <c r="J509" s="665">
        <v>3</v>
      </c>
      <c r="K509" s="666">
        <v>30360</v>
      </c>
    </row>
    <row r="510" spans="1:11" ht="14.4" customHeight="1" x14ac:dyDescent="0.3">
      <c r="A510" s="661" t="s">
        <v>563</v>
      </c>
      <c r="B510" s="662" t="s">
        <v>564</v>
      </c>
      <c r="C510" s="663" t="s">
        <v>583</v>
      </c>
      <c r="D510" s="664" t="s">
        <v>2677</v>
      </c>
      <c r="E510" s="663" t="s">
        <v>4699</v>
      </c>
      <c r="F510" s="664" t="s">
        <v>4700</v>
      </c>
      <c r="G510" s="663" t="s">
        <v>3971</v>
      </c>
      <c r="H510" s="663" t="s">
        <v>3972</v>
      </c>
      <c r="I510" s="665">
        <v>10120</v>
      </c>
      <c r="J510" s="665">
        <v>11</v>
      </c>
      <c r="K510" s="666">
        <v>111320</v>
      </c>
    </row>
    <row r="511" spans="1:11" ht="14.4" customHeight="1" x14ac:dyDescent="0.3">
      <c r="A511" s="661" t="s">
        <v>563</v>
      </c>
      <c r="B511" s="662" t="s">
        <v>564</v>
      </c>
      <c r="C511" s="663" t="s">
        <v>583</v>
      </c>
      <c r="D511" s="664" t="s">
        <v>2677</v>
      </c>
      <c r="E511" s="663" t="s">
        <v>4699</v>
      </c>
      <c r="F511" s="664" t="s">
        <v>4700</v>
      </c>
      <c r="G511" s="663" t="s">
        <v>3973</v>
      </c>
      <c r="H511" s="663" t="s">
        <v>3974</v>
      </c>
      <c r="I511" s="665">
        <v>10120</v>
      </c>
      <c r="J511" s="665">
        <v>15</v>
      </c>
      <c r="K511" s="666">
        <v>151800</v>
      </c>
    </row>
    <row r="512" spans="1:11" ht="14.4" customHeight="1" x14ac:dyDescent="0.3">
      <c r="A512" s="661" t="s">
        <v>563</v>
      </c>
      <c r="B512" s="662" t="s">
        <v>564</v>
      </c>
      <c r="C512" s="663" t="s">
        <v>583</v>
      </c>
      <c r="D512" s="664" t="s">
        <v>2677</v>
      </c>
      <c r="E512" s="663" t="s">
        <v>4699</v>
      </c>
      <c r="F512" s="664" t="s">
        <v>4700</v>
      </c>
      <c r="G512" s="663" t="s">
        <v>3975</v>
      </c>
      <c r="H512" s="663" t="s">
        <v>3976</v>
      </c>
      <c r="I512" s="665">
        <v>10120</v>
      </c>
      <c r="J512" s="665">
        <v>4</v>
      </c>
      <c r="K512" s="666">
        <v>40480</v>
      </c>
    </row>
    <row r="513" spans="1:11" ht="14.4" customHeight="1" x14ac:dyDescent="0.3">
      <c r="A513" s="661" t="s">
        <v>563</v>
      </c>
      <c r="B513" s="662" t="s">
        <v>564</v>
      </c>
      <c r="C513" s="663" t="s">
        <v>583</v>
      </c>
      <c r="D513" s="664" t="s">
        <v>2677</v>
      </c>
      <c r="E513" s="663" t="s">
        <v>4699</v>
      </c>
      <c r="F513" s="664" t="s">
        <v>4700</v>
      </c>
      <c r="G513" s="663" t="s">
        <v>3977</v>
      </c>
      <c r="H513" s="663" t="s">
        <v>3978</v>
      </c>
      <c r="I513" s="665">
        <v>1230.5999999999999</v>
      </c>
      <c r="J513" s="665">
        <v>10</v>
      </c>
      <c r="K513" s="666">
        <v>12306</v>
      </c>
    </row>
    <row r="514" spans="1:11" ht="14.4" customHeight="1" x14ac:dyDescent="0.3">
      <c r="A514" s="661" t="s">
        <v>563</v>
      </c>
      <c r="B514" s="662" t="s">
        <v>564</v>
      </c>
      <c r="C514" s="663" t="s">
        <v>583</v>
      </c>
      <c r="D514" s="664" t="s">
        <v>2677</v>
      </c>
      <c r="E514" s="663" t="s">
        <v>4699</v>
      </c>
      <c r="F514" s="664" t="s">
        <v>4700</v>
      </c>
      <c r="G514" s="663" t="s">
        <v>3979</v>
      </c>
      <c r="H514" s="663" t="s">
        <v>3980</v>
      </c>
      <c r="I514" s="665">
        <v>1230.625</v>
      </c>
      <c r="J514" s="665">
        <v>16</v>
      </c>
      <c r="K514" s="666">
        <v>19690</v>
      </c>
    </row>
    <row r="515" spans="1:11" ht="14.4" customHeight="1" x14ac:dyDescent="0.3">
      <c r="A515" s="661" t="s">
        <v>563</v>
      </c>
      <c r="B515" s="662" t="s">
        <v>564</v>
      </c>
      <c r="C515" s="663" t="s">
        <v>583</v>
      </c>
      <c r="D515" s="664" t="s">
        <v>2677</v>
      </c>
      <c r="E515" s="663" t="s">
        <v>4699</v>
      </c>
      <c r="F515" s="664" t="s">
        <v>4700</v>
      </c>
      <c r="G515" s="663" t="s">
        <v>3981</v>
      </c>
      <c r="H515" s="663" t="s">
        <v>3982</v>
      </c>
      <c r="I515" s="665">
        <v>1230.5</v>
      </c>
      <c r="J515" s="665">
        <v>2</v>
      </c>
      <c r="K515" s="666">
        <v>2461</v>
      </c>
    </row>
    <row r="516" spans="1:11" ht="14.4" customHeight="1" x14ac:dyDescent="0.3">
      <c r="A516" s="661" t="s">
        <v>563</v>
      </c>
      <c r="B516" s="662" t="s">
        <v>564</v>
      </c>
      <c r="C516" s="663" t="s">
        <v>583</v>
      </c>
      <c r="D516" s="664" t="s">
        <v>2677</v>
      </c>
      <c r="E516" s="663" t="s">
        <v>4699</v>
      </c>
      <c r="F516" s="664" t="s">
        <v>4700</v>
      </c>
      <c r="G516" s="663" t="s">
        <v>3983</v>
      </c>
      <c r="H516" s="663" t="s">
        <v>3984</v>
      </c>
      <c r="I516" s="665">
        <v>2512.8382352941176</v>
      </c>
      <c r="J516" s="665">
        <v>69</v>
      </c>
      <c r="K516" s="666">
        <v>173385.75</v>
      </c>
    </row>
    <row r="517" spans="1:11" ht="14.4" customHeight="1" x14ac:dyDescent="0.3">
      <c r="A517" s="661" t="s">
        <v>563</v>
      </c>
      <c r="B517" s="662" t="s">
        <v>564</v>
      </c>
      <c r="C517" s="663" t="s">
        <v>583</v>
      </c>
      <c r="D517" s="664" t="s">
        <v>2677</v>
      </c>
      <c r="E517" s="663" t="s">
        <v>4699</v>
      </c>
      <c r="F517" s="664" t="s">
        <v>4700</v>
      </c>
      <c r="G517" s="663" t="s">
        <v>3985</v>
      </c>
      <c r="H517" s="663" t="s">
        <v>3986</v>
      </c>
      <c r="I517" s="665">
        <v>10120</v>
      </c>
      <c r="J517" s="665">
        <v>27</v>
      </c>
      <c r="K517" s="666">
        <v>273240</v>
      </c>
    </row>
    <row r="518" spans="1:11" ht="14.4" customHeight="1" x14ac:dyDescent="0.3">
      <c r="A518" s="661" t="s">
        <v>563</v>
      </c>
      <c r="B518" s="662" t="s">
        <v>564</v>
      </c>
      <c r="C518" s="663" t="s">
        <v>583</v>
      </c>
      <c r="D518" s="664" t="s">
        <v>2677</v>
      </c>
      <c r="E518" s="663" t="s">
        <v>4699</v>
      </c>
      <c r="F518" s="664" t="s">
        <v>4700</v>
      </c>
      <c r="G518" s="663" t="s">
        <v>3987</v>
      </c>
      <c r="H518" s="663" t="s">
        <v>3988</v>
      </c>
      <c r="I518" s="665">
        <v>833.95090909090914</v>
      </c>
      <c r="J518" s="665">
        <v>90</v>
      </c>
      <c r="K518" s="666">
        <v>70895.429999999993</v>
      </c>
    </row>
    <row r="519" spans="1:11" ht="14.4" customHeight="1" x14ac:dyDescent="0.3">
      <c r="A519" s="661" t="s">
        <v>563</v>
      </c>
      <c r="B519" s="662" t="s">
        <v>564</v>
      </c>
      <c r="C519" s="663" t="s">
        <v>583</v>
      </c>
      <c r="D519" s="664" t="s">
        <v>2677</v>
      </c>
      <c r="E519" s="663" t="s">
        <v>4699</v>
      </c>
      <c r="F519" s="664" t="s">
        <v>4700</v>
      </c>
      <c r="G519" s="663" t="s">
        <v>3989</v>
      </c>
      <c r="H519" s="663" t="s">
        <v>3990</v>
      </c>
      <c r="I519" s="665">
        <v>19585.2</v>
      </c>
      <c r="J519" s="665">
        <v>1</v>
      </c>
      <c r="K519" s="666">
        <v>19585.2</v>
      </c>
    </row>
    <row r="520" spans="1:11" ht="14.4" customHeight="1" x14ac:dyDescent="0.3">
      <c r="A520" s="661" t="s">
        <v>563</v>
      </c>
      <c r="B520" s="662" t="s">
        <v>564</v>
      </c>
      <c r="C520" s="663" t="s">
        <v>583</v>
      </c>
      <c r="D520" s="664" t="s">
        <v>2677</v>
      </c>
      <c r="E520" s="663" t="s">
        <v>4699</v>
      </c>
      <c r="F520" s="664" t="s">
        <v>4700</v>
      </c>
      <c r="G520" s="663" t="s">
        <v>3991</v>
      </c>
      <c r="H520" s="663" t="s">
        <v>3992</v>
      </c>
      <c r="I520" s="665">
        <v>3928.34</v>
      </c>
      <c r="J520" s="665">
        <v>4</v>
      </c>
      <c r="K520" s="666">
        <v>15713.36</v>
      </c>
    </row>
    <row r="521" spans="1:11" ht="14.4" customHeight="1" x14ac:dyDescent="0.3">
      <c r="A521" s="661" t="s">
        <v>563</v>
      </c>
      <c r="B521" s="662" t="s">
        <v>564</v>
      </c>
      <c r="C521" s="663" t="s">
        <v>583</v>
      </c>
      <c r="D521" s="664" t="s">
        <v>2677</v>
      </c>
      <c r="E521" s="663" t="s">
        <v>4699</v>
      </c>
      <c r="F521" s="664" t="s">
        <v>4700</v>
      </c>
      <c r="G521" s="663" t="s">
        <v>3993</v>
      </c>
      <c r="H521" s="663" t="s">
        <v>3994</v>
      </c>
      <c r="I521" s="665">
        <v>4634.5</v>
      </c>
      <c r="J521" s="665">
        <v>3</v>
      </c>
      <c r="K521" s="666">
        <v>13903.5</v>
      </c>
    </row>
    <row r="522" spans="1:11" ht="14.4" customHeight="1" x14ac:dyDescent="0.3">
      <c r="A522" s="661" t="s">
        <v>563</v>
      </c>
      <c r="B522" s="662" t="s">
        <v>564</v>
      </c>
      <c r="C522" s="663" t="s">
        <v>583</v>
      </c>
      <c r="D522" s="664" t="s">
        <v>2677</v>
      </c>
      <c r="E522" s="663" t="s">
        <v>4699</v>
      </c>
      <c r="F522" s="664" t="s">
        <v>4700</v>
      </c>
      <c r="G522" s="663" t="s">
        <v>3995</v>
      </c>
      <c r="H522" s="663" t="s">
        <v>3996</v>
      </c>
      <c r="I522" s="665">
        <v>16900</v>
      </c>
      <c r="J522" s="665">
        <v>8</v>
      </c>
      <c r="K522" s="666">
        <v>135200</v>
      </c>
    </row>
    <row r="523" spans="1:11" ht="14.4" customHeight="1" x14ac:dyDescent="0.3">
      <c r="A523" s="661" t="s">
        <v>563</v>
      </c>
      <c r="B523" s="662" t="s">
        <v>564</v>
      </c>
      <c r="C523" s="663" t="s">
        <v>583</v>
      </c>
      <c r="D523" s="664" t="s">
        <v>2677</v>
      </c>
      <c r="E523" s="663" t="s">
        <v>4699</v>
      </c>
      <c r="F523" s="664" t="s">
        <v>4700</v>
      </c>
      <c r="G523" s="663" t="s">
        <v>3997</v>
      </c>
      <c r="H523" s="663" t="s">
        <v>3998</v>
      </c>
      <c r="I523" s="665">
        <v>16900</v>
      </c>
      <c r="J523" s="665">
        <v>1</v>
      </c>
      <c r="K523" s="666">
        <v>16900</v>
      </c>
    </row>
    <row r="524" spans="1:11" ht="14.4" customHeight="1" x14ac:dyDescent="0.3">
      <c r="A524" s="661" t="s">
        <v>563</v>
      </c>
      <c r="B524" s="662" t="s">
        <v>564</v>
      </c>
      <c r="C524" s="663" t="s">
        <v>583</v>
      </c>
      <c r="D524" s="664" t="s">
        <v>2677</v>
      </c>
      <c r="E524" s="663" t="s">
        <v>4699</v>
      </c>
      <c r="F524" s="664" t="s">
        <v>4700</v>
      </c>
      <c r="G524" s="663" t="s">
        <v>3999</v>
      </c>
      <c r="H524" s="663" t="s">
        <v>4000</v>
      </c>
      <c r="I524" s="665">
        <v>16900</v>
      </c>
      <c r="J524" s="665">
        <v>9</v>
      </c>
      <c r="K524" s="666">
        <v>152100</v>
      </c>
    </row>
    <row r="525" spans="1:11" ht="14.4" customHeight="1" x14ac:dyDescent="0.3">
      <c r="A525" s="661" t="s">
        <v>563</v>
      </c>
      <c r="B525" s="662" t="s">
        <v>564</v>
      </c>
      <c r="C525" s="663" t="s">
        <v>583</v>
      </c>
      <c r="D525" s="664" t="s">
        <v>2677</v>
      </c>
      <c r="E525" s="663" t="s">
        <v>4699</v>
      </c>
      <c r="F525" s="664" t="s">
        <v>4700</v>
      </c>
      <c r="G525" s="663" t="s">
        <v>4001</v>
      </c>
      <c r="H525" s="663" t="s">
        <v>4002</v>
      </c>
      <c r="I525" s="665">
        <v>4518.55</v>
      </c>
      <c r="J525" s="665">
        <v>4</v>
      </c>
      <c r="K525" s="666">
        <v>18074.2</v>
      </c>
    </row>
    <row r="526" spans="1:11" ht="14.4" customHeight="1" x14ac:dyDescent="0.3">
      <c r="A526" s="661" t="s">
        <v>563</v>
      </c>
      <c r="B526" s="662" t="s">
        <v>564</v>
      </c>
      <c r="C526" s="663" t="s">
        <v>583</v>
      </c>
      <c r="D526" s="664" t="s">
        <v>2677</v>
      </c>
      <c r="E526" s="663" t="s">
        <v>4699</v>
      </c>
      <c r="F526" s="664" t="s">
        <v>4700</v>
      </c>
      <c r="G526" s="663" t="s">
        <v>4003</v>
      </c>
      <c r="H526" s="663" t="s">
        <v>4004</v>
      </c>
      <c r="I526" s="665">
        <v>5680.62</v>
      </c>
      <c r="J526" s="665">
        <v>6</v>
      </c>
      <c r="K526" s="666">
        <v>34083.72</v>
      </c>
    </row>
    <row r="527" spans="1:11" ht="14.4" customHeight="1" x14ac:dyDescent="0.3">
      <c r="A527" s="661" t="s">
        <v>563</v>
      </c>
      <c r="B527" s="662" t="s">
        <v>564</v>
      </c>
      <c r="C527" s="663" t="s">
        <v>583</v>
      </c>
      <c r="D527" s="664" t="s">
        <v>2677</v>
      </c>
      <c r="E527" s="663" t="s">
        <v>4699</v>
      </c>
      <c r="F527" s="664" t="s">
        <v>4700</v>
      </c>
      <c r="G527" s="663" t="s">
        <v>4005</v>
      </c>
      <c r="H527" s="663" t="s">
        <v>4006</v>
      </c>
      <c r="I527" s="665">
        <v>2870.7345454545448</v>
      </c>
      <c r="J527" s="665">
        <v>48</v>
      </c>
      <c r="K527" s="666">
        <v>137835.59</v>
      </c>
    </row>
    <row r="528" spans="1:11" ht="14.4" customHeight="1" x14ac:dyDescent="0.3">
      <c r="A528" s="661" t="s">
        <v>563</v>
      </c>
      <c r="B528" s="662" t="s">
        <v>564</v>
      </c>
      <c r="C528" s="663" t="s">
        <v>583</v>
      </c>
      <c r="D528" s="664" t="s">
        <v>2677</v>
      </c>
      <c r="E528" s="663" t="s">
        <v>4699</v>
      </c>
      <c r="F528" s="664" t="s">
        <v>4700</v>
      </c>
      <c r="G528" s="663" t="s">
        <v>4007</v>
      </c>
      <c r="H528" s="663" t="s">
        <v>4008</v>
      </c>
      <c r="I528" s="665">
        <v>123.96100000000004</v>
      </c>
      <c r="J528" s="665">
        <v>16</v>
      </c>
      <c r="K528" s="666">
        <v>1986.2100000000005</v>
      </c>
    </row>
    <row r="529" spans="1:11" ht="14.4" customHeight="1" x14ac:dyDescent="0.3">
      <c r="A529" s="661" t="s">
        <v>563</v>
      </c>
      <c r="B529" s="662" t="s">
        <v>564</v>
      </c>
      <c r="C529" s="663" t="s">
        <v>583</v>
      </c>
      <c r="D529" s="664" t="s">
        <v>2677</v>
      </c>
      <c r="E529" s="663" t="s">
        <v>4699</v>
      </c>
      <c r="F529" s="664" t="s">
        <v>4700</v>
      </c>
      <c r="G529" s="663" t="s">
        <v>4009</v>
      </c>
      <c r="H529" s="663" t="s">
        <v>4010</v>
      </c>
      <c r="I529" s="665">
        <v>5547.6000000000013</v>
      </c>
      <c r="J529" s="665">
        <v>28</v>
      </c>
      <c r="K529" s="666">
        <v>155332.80000000002</v>
      </c>
    </row>
    <row r="530" spans="1:11" ht="14.4" customHeight="1" x14ac:dyDescent="0.3">
      <c r="A530" s="661" t="s">
        <v>563</v>
      </c>
      <c r="B530" s="662" t="s">
        <v>564</v>
      </c>
      <c r="C530" s="663" t="s">
        <v>583</v>
      </c>
      <c r="D530" s="664" t="s">
        <v>2677</v>
      </c>
      <c r="E530" s="663" t="s">
        <v>4699</v>
      </c>
      <c r="F530" s="664" t="s">
        <v>4700</v>
      </c>
      <c r="G530" s="663" t="s">
        <v>4011</v>
      </c>
      <c r="H530" s="663" t="s">
        <v>4012</v>
      </c>
      <c r="I530" s="665">
        <v>7847.6</v>
      </c>
      <c r="J530" s="665">
        <v>2</v>
      </c>
      <c r="K530" s="666">
        <v>15695.2</v>
      </c>
    </row>
    <row r="531" spans="1:11" ht="14.4" customHeight="1" x14ac:dyDescent="0.3">
      <c r="A531" s="661" t="s">
        <v>563</v>
      </c>
      <c r="B531" s="662" t="s">
        <v>564</v>
      </c>
      <c r="C531" s="663" t="s">
        <v>583</v>
      </c>
      <c r="D531" s="664" t="s">
        <v>2677</v>
      </c>
      <c r="E531" s="663" t="s">
        <v>4699</v>
      </c>
      <c r="F531" s="664" t="s">
        <v>4700</v>
      </c>
      <c r="G531" s="663" t="s">
        <v>4013</v>
      </c>
      <c r="H531" s="663" t="s">
        <v>4014</v>
      </c>
      <c r="I531" s="665">
        <v>5547.6000000000013</v>
      </c>
      <c r="J531" s="665">
        <v>28</v>
      </c>
      <c r="K531" s="666">
        <v>155332.80000000002</v>
      </c>
    </row>
    <row r="532" spans="1:11" ht="14.4" customHeight="1" x14ac:dyDescent="0.3">
      <c r="A532" s="661" t="s">
        <v>563</v>
      </c>
      <c r="B532" s="662" t="s">
        <v>564</v>
      </c>
      <c r="C532" s="663" t="s">
        <v>583</v>
      </c>
      <c r="D532" s="664" t="s">
        <v>2677</v>
      </c>
      <c r="E532" s="663" t="s">
        <v>4699</v>
      </c>
      <c r="F532" s="664" t="s">
        <v>4700</v>
      </c>
      <c r="G532" s="663" t="s">
        <v>4015</v>
      </c>
      <c r="H532" s="663" t="s">
        <v>4016</v>
      </c>
      <c r="I532" s="665">
        <v>544.4899999999999</v>
      </c>
      <c r="J532" s="665">
        <v>15</v>
      </c>
      <c r="K532" s="666">
        <v>8167.3499999999985</v>
      </c>
    </row>
    <row r="533" spans="1:11" ht="14.4" customHeight="1" x14ac:dyDescent="0.3">
      <c r="A533" s="661" t="s">
        <v>563</v>
      </c>
      <c r="B533" s="662" t="s">
        <v>564</v>
      </c>
      <c r="C533" s="663" t="s">
        <v>583</v>
      </c>
      <c r="D533" s="664" t="s">
        <v>2677</v>
      </c>
      <c r="E533" s="663" t="s">
        <v>4699</v>
      </c>
      <c r="F533" s="664" t="s">
        <v>4700</v>
      </c>
      <c r="G533" s="663" t="s">
        <v>4017</v>
      </c>
      <c r="H533" s="663" t="s">
        <v>4018</v>
      </c>
      <c r="I533" s="665">
        <v>2761.08</v>
      </c>
      <c r="J533" s="665">
        <v>10</v>
      </c>
      <c r="K533" s="666">
        <v>27610.799999999996</v>
      </c>
    </row>
    <row r="534" spans="1:11" ht="14.4" customHeight="1" x14ac:dyDescent="0.3">
      <c r="A534" s="661" t="s">
        <v>563</v>
      </c>
      <c r="B534" s="662" t="s">
        <v>564</v>
      </c>
      <c r="C534" s="663" t="s">
        <v>583</v>
      </c>
      <c r="D534" s="664" t="s">
        <v>2677</v>
      </c>
      <c r="E534" s="663" t="s">
        <v>4699</v>
      </c>
      <c r="F534" s="664" t="s">
        <v>4700</v>
      </c>
      <c r="G534" s="663" t="s">
        <v>4019</v>
      </c>
      <c r="H534" s="663" t="s">
        <v>4020</v>
      </c>
      <c r="I534" s="665">
        <v>17135</v>
      </c>
      <c r="J534" s="665">
        <v>1</v>
      </c>
      <c r="K534" s="666">
        <v>17135</v>
      </c>
    </row>
    <row r="535" spans="1:11" ht="14.4" customHeight="1" x14ac:dyDescent="0.3">
      <c r="A535" s="661" t="s">
        <v>563</v>
      </c>
      <c r="B535" s="662" t="s">
        <v>564</v>
      </c>
      <c r="C535" s="663" t="s">
        <v>583</v>
      </c>
      <c r="D535" s="664" t="s">
        <v>2677</v>
      </c>
      <c r="E535" s="663" t="s">
        <v>4699</v>
      </c>
      <c r="F535" s="664" t="s">
        <v>4700</v>
      </c>
      <c r="G535" s="663" t="s">
        <v>4021</v>
      </c>
      <c r="H535" s="663" t="s">
        <v>4022</v>
      </c>
      <c r="I535" s="665">
        <v>3682.2</v>
      </c>
      <c r="J535" s="665">
        <v>4</v>
      </c>
      <c r="K535" s="666">
        <v>14728.79</v>
      </c>
    </row>
    <row r="536" spans="1:11" ht="14.4" customHeight="1" x14ac:dyDescent="0.3">
      <c r="A536" s="661" t="s">
        <v>563</v>
      </c>
      <c r="B536" s="662" t="s">
        <v>564</v>
      </c>
      <c r="C536" s="663" t="s">
        <v>583</v>
      </c>
      <c r="D536" s="664" t="s">
        <v>2677</v>
      </c>
      <c r="E536" s="663" t="s">
        <v>4699</v>
      </c>
      <c r="F536" s="664" t="s">
        <v>4700</v>
      </c>
      <c r="G536" s="663" t="s">
        <v>4023</v>
      </c>
      <c r="H536" s="663" t="s">
        <v>4024</v>
      </c>
      <c r="I536" s="665">
        <v>17135</v>
      </c>
      <c r="J536" s="665">
        <v>9</v>
      </c>
      <c r="K536" s="666">
        <v>154215</v>
      </c>
    </row>
    <row r="537" spans="1:11" ht="14.4" customHeight="1" x14ac:dyDescent="0.3">
      <c r="A537" s="661" t="s">
        <v>563</v>
      </c>
      <c r="B537" s="662" t="s">
        <v>564</v>
      </c>
      <c r="C537" s="663" t="s">
        <v>583</v>
      </c>
      <c r="D537" s="664" t="s">
        <v>2677</v>
      </c>
      <c r="E537" s="663" t="s">
        <v>4699</v>
      </c>
      <c r="F537" s="664" t="s">
        <v>4700</v>
      </c>
      <c r="G537" s="663" t="s">
        <v>4025</v>
      </c>
      <c r="H537" s="663" t="s">
        <v>4026</v>
      </c>
      <c r="I537" s="665">
        <v>2660.7175510204092</v>
      </c>
      <c r="J537" s="665">
        <v>50</v>
      </c>
      <c r="K537" s="666">
        <v>133035.88000000003</v>
      </c>
    </row>
    <row r="538" spans="1:11" ht="14.4" customHeight="1" x14ac:dyDescent="0.3">
      <c r="A538" s="661" t="s">
        <v>563</v>
      </c>
      <c r="B538" s="662" t="s">
        <v>564</v>
      </c>
      <c r="C538" s="663" t="s">
        <v>583</v>
      </c>
      <c r="D538" s="664" t="s">
        <v>2677</v>
      </c>
      <c r="E538" s="663" t="s">
        <v>4699</v>
      </c>
      <c r="F538" s="664" t="s">
        <v>4700</v>
      </c>
      <c r="G538" s="663" t="s">
        <v>4027</v>
      </c>
      <c r="H538" s="663" t="s">
        <v>4028</v>
      </c>
      <c r="I538" s="665">
        <v>3682.1999999999994</v>
      </c>
      <c r="J538" s="665">
        <v>4</v>
      </c>
      <c r="K538" s="666">
        <v>14728.8</v>
      </c>
    </row>
    <row r="539" spans="1:11" ht="14.4" customHeight="1" x14ac:dyDescent="0.3">
      <c r="A539" s="661" t="s">
        <v>563</v>
      </c>
      <c r="B539" s="662" t="s">
        <v>564</v>
      </c>
      <c r="C539" s="663" t="s">
        <v>583</v>
      </c>
      <c r="D539" s="664" t="s">
        <v>2677</v>
      </c>
      <c r="E539" s="663" t="s">
        <v>4699</v>
      </c>
      <c r="F539" s="664" t="s">
        <v>4700</v>
      </c>
      <c r="G539" s="663" t="s">
        <v>4029</v>
      </c>
      <c r="H539" s="663" t="s">
        <v>4030</v>
      </c>
      <c r="I539" s="665">
        <v>5680.62</v>
      </c>
      <c r="J539" s="665">
        <v>6</v>
      </c>
      <c r="K539" s="666">
        <v>34083.72</v>
      </c>
    </row>
    <row r="540" spans="1:11" ht="14.4" customHeight="1" x14ac:dyDescent="0.3">
      <c r="A540" s="661" t="s">
        <v>563</v>
      </c>
      <c r="B540" s="662" t="s">
        <v>564</v>
      </c>
      <c r="C540" s="663" t="s">
        <v>583</v>
      </c>
      <c r="D540" s="664" t="s">
        <v>2677</v>
      </c>
      <c r="E540" s="663" t="s">
        <v>4699</v>
      </c>
      <c r="F540" s="664" t="s">
        <v>4700</v>
      </c>
      <c r="G540" s="663" t="s">
        <v>4031</v>
      </c>
      <c r="H540" s="663" t="s">
        <v>4032</v>
      </c>
      <c r="I540" s="665">
        <v>12084</v>
      </c>
      <c r="J540" s="665">
        <v>41</v>
      </c>
      <c r="K540" s="666">
        <v>495444.06000000006</v>
      </c>
    </row>
    <row r="541" spans="1:11" ht="14.4" customHeight="1" x14ac:dyDescent="0.3">
      <c r="A541" s="661" t="s">
        <v>563</v>
      </c>
      <c r="B541" s="662" t="s">
        <v>564</v>
      </c>
      <c r="C541" s="663" t="s">
        <v>583</v>
      </c>
      <c r="D541" s="664" t="s">
        <v>2677</v>
      </c>
      <c r="E541" s="663" t="s">
        <v>4699</v>
      </c>
      <c r="F541" s="664" t="s">
        <v>4700</v>
      </c>
      <c r="G541" s="663" t="s">
        <v>4033</v>
      </c>
      <c r="H541" s="663" t="s">
        <v>4034</v>
      </c>
      <c r="I541" s="665">
        <v>5547.6</v>
      </c>
      <c r="J541" s="665">
        <v>23</v>
      </c>
      <c r="K541" s="666">
        <v>127594.79999999999</v>
      </c>
    </row>
    <row r="542" spans="1:11" ht="14.4" customHeight="1" x14ac:dyDescent="0.3">
      <c r="A542" s="661" t="s">
        <v>563</v>
      </c>
      <c r="B542" s="662" t="s">
        <v>564</v>
      </c>
      <c r="C542" s="663" t="s">
        <v>583</v>
      </c>
      <c r="D542" s="664" t="s">
        <v>2677</v>
      </c>
      <c r="E542" s="663" t="s">
        <v>4699</v>
      </c>
      <c r="F542" s="664" t="s">
        <v>4700</v>
      </c>
      <c r="G542" s="663" t="s">
        <v>4035</v>
      </c>
      <c r="H542" s="663" t="s">
        <v>4036</v>
      </c>
      <c r="I542" s="665">
        <v>17135</v>
      </c>
      <c r="J542" s="665">
        <v>6</v>
      </c>
      <c r="K542" s="666">
        <v>102810</v>
      </c>
    </row>
    <row r="543" spans="1:11" ht="14.4" customHeight="1" x14ac:dyDescent="0.3">
      <c r="A543" s="661" t="s">
        <v>563</v>
      </c>
      <c r="B543" s="662" t="s">
        <v>564</v>
      </c>
      <c r="C543" s="663" t="s">
        <v>583</v>
      </c>
      <c r="D543" s="664" t="s">
        <v>2677</v>
      </c>
      <c r="E543" s="663" t="s">
        <v>4699</v>
      </c>
      <c r="F543" s="664" t="s">
        <v>4700</v>
      </c>
      <c r="G543" s="663" t="s">
        <v>4037</v>
      </c>
      <c r="H543" s="663" t="s">
        <v>4038</v>
      </c>
      <c r="I543" s="665">
        <v>17135</v>
      </c>
      <c r="J543" s="665">
        <v>3</v>
      </c>
      <c r="K543" s="666">
        <v>51405</v>
      </c>
    </row>
    <row r="544" spans="1:11" ht="14.4" customHeight="1" x14ac:dyDescent="0.3">
      <c r="A544" s="661" t="s">
        <v>563</v>
      </c>
      <c r="B544" s="662" t="s">
        <v>564</v>
      </c>
      <c r="C544" s="663" t="s">
        <v>583</v>
      </c>
      <c r="D544" s="664" t="s">
        <v>2677</v>
      </c>
      <c r="E544" s="663" t="s">
        <v>4699</v>
      </c>
      <c r="F544" s="664" t="s">
        <v>4700</v>
      </c>
      <c r="G544" s="663" t="s">
        <v>4039</v>
      </c>
      <c r="H544" s="663" t="s">
        <v>4040</v>
      </c>
      <c r="I544" s="665">
        <v>7847.6000000000031</v>
      </c>
      <c r="J544" s="665">
        <v>100</v>
      </c>
      <c r="K544" s="666">
        <v>784759.99999999977</v>
      </c>
    </row>
    <row r="545" spans="1:11" ht="14.4" customHeight="1" x14ac:dyDescent="0.3">
      <c r="A545" s="661" t="s">
        <v>563</v>
      </c>
      <c r="B545" s="662" t="s">
        <v>564</v>
      </c>
      <c r="C545" s="663" t="s">
        <v>583</v>
      </c>
      <c r="D545" s="664" t="s">
        <v>2677</v>
      </c>
      <c r="E545" s="663" t="s">
        <v>4699</v>
      </c>
      <c r="F545" s="664" t="s">
        <v>4700</v>
      </c>
      <c r="G545" s="663" t="s">
        <v>4041</v>
      </c>
      <c r="H545" s="663" t="s">
        <v>4042</v>
      </c>
      <c r="I545" s="665">
        <v>7847.6000000000031</v>
      </c>
      <c r="J545" s="665">
        <v>42</v>
      </c>
      <c r="K545" s="666">
        <v>329599.20000000007</v>
      </c>
    </row>
    <row r="546" spans="1:11" ht="14.4" customHeight="1" x14ac:dyDescent="0.3">
      <c r="A546" s="661" t="s">
        <v>563</v>
      </c>
      <c r="B546" s="662" t="s">
        <v>564</v>
      </c>
      <c r="C546" s="663" t="s">
        <v>583</v>
      </c>
      <c r="D546" s="664" t="s">
        <v>2677</v>
      </c>
      <c r="E546" s="663" t="s">
        <v>4699</v>
      </c>
      <c r="F546" s="664" t="s">
        <v>4700</v>
      </c>
      <c r="G546" s="663" t="s">
        <v>4043</v>
      </c>
      <c r="H546" s="663" t="s">
        <v>4044</v>
      </c>
      <c r="I546" s="665">
        <v>7952.64</v>
      </c>
      <c r="J546" s="665">
        <v>3</v>
      </c>
      <c r="K546" s="666">
        <v>23857.920000000002</v>
      </c>
    </row>
    <row r="547" spans="1:11" ht="14.4" customHeight="1" x14ac:dyDescent="0.3">
      <c r="A547" s="661" t="s">
        <v>563</v>
      </c>
      <c r="B547" s="662" t="s">
        <v>564</v>
      </c>
      <c r="C547" s="663" t="s">
        <v>583</v>
      </c>
      <c r="D547" s="664" t="s">
        <v>2677</v>
      </c>
      <c r="E547" s="663" t="s">
        <v>4699</v>
      </c>
      <c r="F547" s="664" t="s">
        <v>4700</v>
      </c>
      <c r="G547" s="663" t="s">
        <v>4045</v>
      </c>
      <c r="H547" s="663" t="s">
        <v>4046</v>
      </c>
      <c r="I547" s="665">
        <v>4402.7</v>
      </c>
      <c r="J547" s="665">
        <v>1</v>
      </c>
      <c r="K547" s="666">
        <v>4402.7</v>
      </c>
    </row>
    <row r="548" spans="1:11" ht="14.4" customHeight="1" x14ac:dyDescent="0.3">
      <c r="A548" s="661" t="s">
        <v>563</v>
      </c>
      <c r="B548" s="662" t="s">
        <v>564</v>
      </c>
      <c r="C548" s="663" t="s">
        <v>583</v>
      </c>
      <c r="D548" s="664" t="s">
        <v>2677</v>
      </c>
      <c r="E548" s="663" t="s">
        <v>4699</v>
      </c>
      <c r="F548" s="664" t="s">
        <v>4700</v>
      </c>
      <c r="G548" s="663" t="s">
        <v>4047</v>
      </c>
      <c r="H548" s="663" t="s">
        <v>4048</v>
      </c>
      <c r="I548" s="665">
        <v>726</v>
      </c>
      <c r="J548" s="665">
        <v>4</v>
      </c>
      <c r="K548" s="666">
        <v>2904</v>
      </c>
    </row>
    <row r="549" spans="1:11" ht="14.4" customHeight="1" x14ac:dyDescent="0.3">
      <c r="A549" s="661" t="s">
        <v>563</v>
      </c>
      <c r="B549" s="662" t="s">
        <v>564</v>
      </c>
      <c r="C549" s="663" t="s">
        <v>583</v>
      </c>
      <c r="D549" s="664" t="s">
        <v>2677</v>
      </c>
      <c r="E549" s="663" t="s">
        <v>4699</v>
      </c>
      <c r="F549" s="664" t="s">
        <v>4700</v>
      </c>
      <c r="G549" s="663" t="s">
        <v>4049</v>
      </c>
      <c r="H549" s="663" t="s">
        <v>4050</v>
      </c>
      <c r="I549" s="665">
        <v>37050</v>
      </c>
      <c r="J549" s="665">
        <v>1</v>
      </c>
      <c r="K549" s="666">
        <v>37050</v>
      </c>
    </row>
    <row r="550" spans="1:11" ht="14.4" customHeight="1" x14ac:dyDescent="0.3">
      <c r="A550" s="661" t="s">
        <v>563</v>
      </c>
      <c r="B550" s="662" t="s">
        <v>564</v>
      </c>
      <c r="C550" s="663" t="s">
        <v>583</v>
      </c>
      <c r="D550" s="664" t="s">
        <v>2677</v>
      </c>
      <c r="E550" s="663" t="s">
        <v>4699</v>
      </c>
      <c r="F550" s="664" t="s">
        <v>4700</v>
      </c>
      <c r="G550" s="663" t="s">
        <v>4051</v>
      </c>
      <c r="H550" s="663" t="s">
        <v>4052</v>
      </c>
      <c r="I550" s="665">
        <v>4320.97</v>
      </c>
      <c r="J550" s="665">
        <v>6</v>
      </c>
      <c r="K550" s="666">
        <v>25925.800000000003</v>
      </c>
    </row>
    <row r="551" spans="1:11" ht="14.4" customHeight="1" x14ac:dyDescent="0.3">
      <c r="A551" s="661" t="s">
        <v>563</v>
      </c>
      <c r="B551" s="662" t="s">
        <v>564</v>
      </c>
      <c r="C551" s="663" t="s">
        <v>583</v>
      </c>
      <c r="D551" s="664" t="s">
        <v>2677</v>
      </c>
      <c r="E551" s="663" t="s">
        <v>4699</v>
      </c>
      <c r="F551" s="664" t="s">
        <v>4700</v>
      </c>
      <c r="G551" s="663" t="s">
        <v>4053</v>
      </c>
      <c r="H551" s="663" t="s">
        <v>4054</v>
      </c>
      <c r="I551" s="665">
        <v>4320.9799999999996</v>
      </c>
      <c r="J551" s="665">
        <v>2</v>
      </c>
      <c r="K551" s="666">
        <v>8641.9599999999991</v>
      </c>
    </row>
    <row r="552" spans="1:11" ht="14.4" customHeight="1" x14ac:dyDescent="0.3">
      <c r="A552" s="661" t="s">
        <v>563</v>
      </c>
      <c r="B552" s="662" t="s">
        <v>564</v>
      </c>
      <c r="C552" s="663" t="s">
        <v>583</v>
      </c>
      <c r="D552" s="664" t="s">
        <v>2677</v>
      </c>
      <c r="E552" s="663" t="s">
        <v>4699</v>
      </c>
      <c r="F552" s="664" t="s">
        <v>4700</v>
      </c>
      <c r="G552" s="663" t="s">
        <v>4055</v>
      </c>
      <c r="H552" s="663" t="s">
        <v>4056</v>
      </c>
      <c r="I552" s="665">
        <v>4321</v>
      </c>
      <c r="J552" s="665">
        <v>2</v>
      </c>
      <c r="K552" s="666">
        <v>8642</v>
      </c>
    </row>
    <row r="553" spans="1:11" ht="14.4" customHeight="1" x14ac:dyDescent="0.3">
      <c r="A553" s="661" t="s">
        <v>563</v>
      </c>
      <c r="B553" s="662" t="s">
        <v>564</v>
      </c>
      <c r="C553" s="663" t="s">
        <v>583</v>
      </c>
      <c r="D553" s="664" t="s">
        <v>2677</v>
      </c>
      <c r="E553" s="663" t="s">
        <v>4699</v>
      </c>
      <c r="F553" s="664" t="s">
        <v>4700</v>
      </c>
      <c r="G553" s="663" t="s">
        <v>4057</v>
      </c>
      <c r="H553" s="663" t="s">
        <v>4058</v>
      </c>
      <c r="I553" s="665">
        <v>19585.2</v>
      </c>
      <c r="J553" s="665">
        <v>5</v>
      </c>
      <c r="K553" s="666">
        <v>97926</v>
      </c>
    </row>
    <row r="554" spans="1:11" ht="14.4" customHeight="1" x14ac:dyDescent="0.3">
      <c r="A554" s="661" t="s">
        <v>563</v>
      </c>
      <c r="B554" s="662" t="s">
        <v>564</v>
      </c>
      <c r="C554" s="663" t="s">
        <v>583</v>
      </c>
      <c r="D554" s="664" t="s">
        <v>2677</v>
      </c>
      <c r="E554" s="663" t="s">
        <v>4699</v>
      </c>
      <c r="F554" s="664" t="s">
        <v>4700</v>
      </c>
      <c r="G554" s="663" t="s">
        <v>4059</v>
      </c>
      <c r="H554" s="663" t="s">
        <v>4060</v>
      </c>
      <c r="I554" s="665">
        <v>5648.19</v>
      </c>
      <c r="J554" s="665">
        <v>6</v>
      </c>
      <c r="K554" s="666">
        <v>33889.14</v>
      </c>
    </row>
    <row r="555" spans="1:11" ht="14.4" customHeight="1" x14ac:dyDescent="0.3">
      <c r="A555" s="661" t="s">
        <v>563</v>
      </c>
      <c r="B555" s="662" t="s">
        <v>564</v>
      </c>
      <c r="C555" s="663" t="s">
        <v>583</v>
      </c>
      <c r="D555" s="664" t="s">
        <v>2677</v>
      </c>
      <c r="E555" s="663" t="s">
        <v>4699</v>
      </c>
      <c r="F555" s="664" t="s">
        <v>4700</v>
      </c>
      <c r="G555" s="663" t="s">
        <v>4061</v>
      </c>
      <c r="H555" s="663" t="s">
        <v>4062</v>
      </c>
      <c r="I555" s="665">
        <v>5680.6200000000008</v>
      </c>
      <c r="J555" s="665">
        <v>7</v>
      </c>
      <c r="K555" s="666">
        <v>39764.340000000004</v>
      </c>
    </row>
    <row r="556" spans="1:11" ht="14.4" customHeight="1" x14ac:dyDescent="0.3">
      <c r="A556" s="661" t="s">
        <v>563</v>
      </c>
      <c r="B556" s="662" t="s">
        <v>564</v>
      </c>
      <c r="C556" s="663" t="s">
        <v>583</v>
      </c>
      <c r="D556" s="664" t="s">
        <v>2677</v>
      </c>
      <c r="E556" s="663" t="s">
        <v>4699</v>
      </c>
      <c r="F556" s="664" t="s">
        <v>4700</v>
      </c>
      <c r="G556" s="663" t="s">
        <v>4063</v>
      </c>
      <c r="H556" s="663" t="s">
        <v>4064</v>
      </c>
      <c r="I556" s="665">
        <v>1580</v>
      </c>
      <c r="J556" s="665">
        <v>8</v>
      </c>
      <c r="K556" s="666">
        <v>12639.98</v>
      </c>
    </row>
    <row r="557" spans="1:11" ht="14.4" customHeight="1" x14ac:dyDescent="0.3">
      <c r="A557" s="661" t="s">
        <v>563</v>
      </c>
      <c r="B557" s="662" t="s">
        <v>564</v>
      </c>
      <c r="C557" s="663" t="s">
        <v>583</v>
      </c>
      <c r="D557" s="664" t="s">
        <v>2677</v>
      </c>
      <c r="E557" s="663" t="s">
        <v>4699</v>
      </c>
      <c r="F557" s="664" t="s">
        <v>4700</v>
      </c>
      <c r="G557" s="663" t="s">
        <v>4065</v>
      </c>
      <c r="H557" s="663" t="s">
        <v>4066</v>
      </c>
      <c r="I557" s="665">
        <v>17135</v>
      </c>
      <c r="J557" s="665">
        <v>2</v>
      </c>
      <c r="K557" s="666">
        <v>34270</v>
      </c>
    </row>
    <row r="558" spans="1:11" ht="14.4" customHeight="1" x14ac:dyDescent="0.3">
      <c r="A558" s="661" t="s">
        <v>563</v>
      </c>
      <c r="B558" s="662" t="s">
        <v>564</v>
      </c>
      <c r="C558" s="663" t="s">
        <v>583</v>
      </c>
      <c r="D558" s="664" t="s">
        <v>2677</v>
      </c>
      <c r="E558" s="663" t="s">
        <v>4699</v>
      </c>
      <c r="F558" s="664" t="s">
        <v>4700</v>
      </c>
      <c r="G558" s="663" t="s">
        <v>4067</v>
      </c>
      <c r="H558" s="663" t="s">
        <v>4068</v>
      </c>
      <c r="I558" s="665">
        <v>4320.96</v>
      </c>
      <c r="J558" s="665">
        <v>1</v>
      </c>
      <c r="K558" s="666">
        <v>4320.96</v>
      </c>
    </row>
    <row r="559" spans="1:11" ht="14.4" customHeight="1" x14ac:dyDescent="0.3">
      <c r="A559" s="661" t="s">
        <v>563</v>
      </c>
      <c r="B559" s="662" t="s">
        <v>564</v>
      </c>
      <c r="C559" s="663" t="s">
        <v>583</v>
      </c>
      <c r="D559" s="664" t="s">
        <v>2677</v>
      </c>
      <c r="E559" s="663" t="s">
        <v>4699</v>
      </c>
      <c r="F559" s="664" t="s">
        <v>4700</v>
      </c>
      <c r="G559" s="663" t="s">
        <v>4069</v>
      </c>
      <c r="H559" s="663" t="s">
        <v>4070</v>
      </c>
      <c r="I559" s="665">
        <v>5547.6571428571424</v>
      </c>
      <c r="J559" s="665">
        <v>12</v>
      </c>
      <c r="K559" s="666">
        <v>66572</v>
      </c>
    </row>
    <row r="560" spans="1:11" ht="14.4" customHeight="1" x14ac:dyDescent="0.3">
      <c r="A560" s="661" t="s">
        <v>563</v>
      </c>
      <c r="B560" s="662" t="s">
        <v>564</v>
      </c>
      <c r="C560" s="663" t="s">
        <v>583</v>
      </c>
      <c r="D560" s="664" t="s">
        <v>2677</v>
      </c>
      <c r="E560" s="663" t="s">
        <v>4699</v>
      </c>
      <c r="F560" s="664" t="s">
        <v>4700</v>
      </c>
      <c r="G560" s="663" t="s">
        <v>4071</v>
      </c>
      <c r="H560" s="663" t="s">
        <v>4072</v>
      </c>
      <c r="I560" s="665">
        <v>17135</v>
      </c>
      <c r="J560" s="665">
        <v>1</v>
      </c>
      <c r="K560" s="666">
        <v>17135</v>
      </c>
    </row>
    <row r="561" spans="1:11" ht="14.4" customHeight="1" x14ac:dyDescent="0.3">
      <c r="A561" s="661" t="s">
        <v>563</v>
      </c>
      <c r="B561" s="662" t="s">
        <v>564</v>
      </c>
      <c r="C561" s="663" t="s">
        <v>583</v>
      </c>
      <c r="D561" s="664" t="s">
        <v>2677</v>
      </c>
      <c r="E561" s="663" t="s">
        <v>4699</v>
      </c>
      <c r="F561" s="664" t="s">
        <v>4700</v>
      </c>
      <c r="G561" s="663" t="s">
        <v>4073</v>
      </c>
      <c r="H561" s="663" t="s">
        <v>4074</v>
      </c>
      <c r="I561" s="665">
        <v>5547.5999999999995</v>
      </c>
      <c r="J561" s="665">
        <v>13</v>
      </c>
      <c r="K561" s="666">
        <v>72118.8</v>
      </c>
    </row>
    <row r="562" spans="1:11" ht="14.4" customHeight="1" x14ac:dyDescent="0.3">
      <c r="A562" s="661" t="s">
        <v>563</v>
      </c>
      <c r="B562" s="662" t="s">
        <v>564</v>
      </c>
      <c r="C562" s="663" t="s">
        <v>583</v>
      </c>
      <c r="D562" s="664" t="s">
        <v>2677</v>
      </c>
      <c r="E562" s="663" t="s">
        <v>4699</v>
      </c>
      <c r="F562" s="664" t="s">
        <v>4700</v>
      </c>
      <c r="G562" s="663" t="s">
        <v>4075</v>
      </c>
      <c r="H562" s="663" t="s">
        <v>4076</v>
      </c>
      <c r="I562" s="665">
        <v>3682.2</v>
      </c>
      <c r="J562" s="665">
        <v>2</v>
      </c>
      <c r="K562" s="666">
        <v>7364.4</v>
      </c>
    </row>
    <row r="563" spans="1:11" ht="14.4" customHeight="1" x14ac:dyDescent="0.3">
      <c r="A563" s="661" t="s">
        <v>563</v>
      </c>
      <c r="B563" s="662" t="s">
        <v>564</v>
      </c>
      <c r="C563" s="663" t="s">
        <v>583</v>
      </c>
      <c r="D563" s="664" t="s">
        <v>2677</v>
      </c>
      <c r="E563" s="663" t="s">
        <v>4699</v>
      </c>
      <c r="F563" s="664" t="s">
        <v>4700</v>
      </c>
      <c r="G563" s="663" t="s">
        <v>4077</v>
      </c>
      <c r="H563" s="663" t="s">
        <v>4078</v>
      </c>
      <c r="I563" s="665">
        <v>68977</v>
      </c>
      <c r="J563" s="665">
        <v>1</v>
      </c>
      <c r="K563" s="666">
        <v>68977</v>
      </c>
    </row>
    <row r="564" spans="1:11" ht="14.4" customHeight="1" x14ac:dyDescent="0.3">
      <c r="A564" s="661" t="s">
        <v>563</v>
      </c>
      <c r="B564" s="662" t="s">
        <v>564</v>
      </c>
      <c r="C564" s="663" t="s">
        <v>583</v>
      </c>
      <c r="D564" s="664" t="s">
        <v>2677</v>
      </c>
      <c r="E564" s="663" t="s">
        <v>4699</v>
      </c>
      <c r="F564" s="664" t="s">
        <v>4700</v>
      </c>
      <c r="G564" s="663" t="s">
        <v>4079</v>
      </c>
      <c r="H564" s="663" t="s">
        <v>4080</v>
      </c>
      <c r="I564" s="665">
        <v>7847.6319999999996</v>
      </c>
      <c r="J564" s="665">
        <v>18</v>
      </c>
      <c r="K564" s="666">
        <v>141257.44</v>
      </c>
    </row>
    <row r="565" spans="1:11" ht="14.4" customHeight="1" x14ac:dyDescent="0.3">
      <c r="A565" s="661" t="s">
        <v>563</v>
      </c>
      <c r="B565" s="662" t="s">
        <v>564</v>
      </c>
      <c r="C565" s="663" t="s">
        <v>583</v>
      </c>
      <c r="D565" s="664" t="s">
        <v>2677</v>
      </c>
      <c r="E565" s="663" t="s">
        <v>4699</v>
      </c>
      <c r="F565" s="664" t="s">
        <v>4700</v>
      </c>
      <c r="G565" s="663" t="s">
        <v>4081</v>
      </c>
      <c r="H565" s="663" t="s">
        <v>4082</v>
      </c>
      <c r="I565" s="665">
        <v>3928.34</v>
      </c>
      <c r="J565" s="665">
        <v>4</v>
      </c>
      <c r="K565" s="666">
        <v>15713.36</v>
      </c>
    </row>
    <row r="566" spans="1:11" ht="14.4" customHeight="1" x14ac:dyDescent="0.3">
      <c r="A566" s="661" t="s">
        <v>563</v>
      </c>
      <c r="B566" s="662" t="s">
        <v>564</v>
      </c>
      <c r="C566" s="663" t="s">
        <v>583</v>
      </c>
      <c r="D566" s="664" t="s">
        <v>2677</v>
      </c>
      <c r="E566" s="663" t="s">
        <v>4699</v>
      </c>
      <c r="F566" s="664" t="s">
        <v>4700</v>
      </c>
      <c r="G566" s="663" t="s">
        <v>4083</v>
      </c>
      <c r="H566" s="663" t="s">
        <v>4084</v>
      </c>
      <c r="I566" s="665">
        <v>59890.42</v>
      </c>
      <c r="J566" s="665">
        <v>1</v>
      </c>
      <c r="K566" s="666">
        <v>59890.42</v>
      </c>
    </row>
    <row r="567" spans="1:11" ht="14.4" customHeight="1" x14ac:dyDescent="0.3">
      <c r="A567" s="661" t="s">
        <v>563</v>
      </c>
      <c r="B567" s="662" t="s">
        <v>564</v>
      </c>
      <c r="C567" s="663" t="s">
        <v>583</v>
      </c>
      <c r="D567" s="664" t="s">
        <v>2677</v>
      </c>
      <c r="E567" s="663" t="s">
        <v>4699</v>
      </c>
      <c r="F567" s="664" t="s">
        <v>4700</v>
      </c>
      <c r="G567" s="663" t="s">
        <v>4085</v>
      </c>
      <c r="H567" s="663" t="s">
        <v>4086</v>
      </c>
      <c r="I567" s="665">
        <v>10120</v>
      </c>
      <c r="J567" s="665">
        <v>4</v>
      </c>
      <c r="K567" s="666">
        <v>40480</v>
      </c>
    </row>
    <row r="568" spans="1:11" ht="14.4" customHeight="1" x14ac:dyDescent="0.3">
      <c r="A568" s="661" t="s">
        <v>563</v>
      </c>
      <c r="B568" s="662" t="s">
        <v>564</v>
      </c>
      <c r="C568" s="663" t="s">
        <v>583</v>
      </c>
      <c r="D568" s="664" t="s">
        <v>2677</v>
      </c>
      <c r="E568" s="663" t="s">
        <v>4699</v>
      </c>
      <c r="F568" s="664" t="s">
        <v>4700</v>
      </c>
      <c r="G568" s="663" t="s">
        <v>4087</v>
      </c>
      <c r="H568" s="663" t="s">
        <v>4088</v>
      </c>
      <c r="I568" s="665">
        <v>5239</v>
      </c>
      <c r="J568" s="665">
        <v>2</v>
      </c>
      <c r="K568" s="666">
        <v>10478</v>
      </c>
    </row>
    <row r="569" spans="1:11" ht="14.4" customHeight="1" x14ac:dyDescent="0.3">
      <c r="A569" s="661" t="s">
        <v>563</v>
      </c>
      <c r="B569" s="662" t="s">
        <v>564</v>
      </c>
      <c r="C569" s="663" t="s">
        <v>583</v>
      </c>
      <c r="D569" s="664" t="s">
        <v>2677</v>
      </c>
      <c r="E569" s="663" t="s">
        <v>4699</v>
      </c>
      <c r="F569" s="664" t="s">
        <v>4700</v>
      </c>
      <c r="G569" s="663" t="s">
        <v>4089</v>
      </c>
      <c r="H569" s="663" t="s">
        <v>4090</v>
      </c>
      <c r="I569" s="665">
        <v>925.44999999999993</v>
      </c>
      <c r="J569" s="665">
        <v>43</v>
      </c>
      <c r="K569" s="666">
        <v>39794.370000000003</v>
      </c>
    </row>
    <row r="570" spans="1:11" ht="14.4" customHeight="1" x14ac:dyDescent="0.3">
      <c r="A570" s="661" t="s">
        <v>563</v>
      </c>
      <c r="B570" s="662" t="s">
        <v>564</v>
      </c>
      <c r="C570" s="663" t="s">
        <v>583</v>
      </c>
      <c r="D570" s="664" t="s">
        <v>2677</v>
      </c>
      <c r="E570" s="663" t="s">
        <v>4699</v>
      </c>
      <c r="F570" s="664" t="s">
        <v>4700</v>
      </c>
      <c r="G570" s="663" t="s">
        <v>4091</v>
      </c>
      <c r="H570" s="663" t="s">
        <v>4092</v>
      </c>
      <c r="I570" s="665">
        <v>59890.71</v>
      </c>
      <c r="J570" s="665">
        <v>2</v>
      </c>
      <c r="K570" s="666">
        <v>119781.42</v>
      </c>
    </row>
    <row r="571" spans="1:11" ht="14.4" customHeight="1" x14ac:dyDescent="0.3">
      <c r="A571" s="661" t="s">
        <v>563</v>
      </c>
      <c r="B571" s="662" t="s">
        <v>564</v>
      </c>
      <c r="C571" s="663" t="s">
        <v>583</v>
      </c>
      <c r="D571" s="664" t="s">
        <v>2677</v>
      </c>
      <c r="E571" s="663" t="s">
        <v>4699</v>
      </c>
      <c r="F571" s="664" t="s">
        <v>4700</v>
      </c>
      <c r="G571" s="663" t="s">
        <v>4093</v>
      </c>
      <c r="H571" s="663" t="s">
        <v>4094</v>
      </c>
      <c r="I571" s="665">
        <v>544.4899999999999</v>
      </c>
      <c r="J571" s="665">
        <v>14</v>
      </c>
      <c r="K571" s="666">
        <v>7622.8599999999988</v>
      </c>
    </row>
    <row r="572" spans="1:11" ht="14.4" customHeight="1" x14ac:dyDescent="0.3">
      <c r="A572" s="661" t="s">
        <v>563</v>
      </c>
      <c r="B572" s="662" t="s">
        <v>564</v>
      </c>
      <c r="C572" s="663" t="s">
        <v>583</v>
      </c>
      <c r="D572" s="664" t="s">
        <v>2677</v>
      </c>
      <c r="E572" s="663" t="s">
        <v>4699</v>
      </c>
      <c r="F572" s="664" t="s">
        <v>4700</v>
      </c>
      <c r="G572" s="663" t="s">
        <v>4095</v>
      </c>
      <c r="H572" s="663" t="s">
        <v>4096</v>
      </c>
      <c r="I572" s="665">
        <v>22006.400000000001</v>
      </c>
      <c r="J572" s="665">
        <v>2</v>
      </c>
      <c r="K572" s="666">
        <v>44012.800000000003</v>
      </c>
    </row>
    <row r="573" spans="1:11" ht="14.4" customHeight="1" x14ac:dyDescent="0.3">
      <c r="A573" s="661" t="s">
        <v>563</v>
      </c>
      <c r="B573" s="662" t="s">
        <v>564</v>
      </c>
      <c r="C573" s="663" t="s">
        <v>583</v>
      </c>
      <c r="D573" s="664" t="s">
        <v>2677</v>
      </c>
      <c r="E573" s="663" t="s">
        <v>4699</v>
      </c>
      <c r="F573" s="664" t="s">
        <v>4700</v>
      </c>
      <c r="G573" s="663" t="s">
        <v>4097</v>
      </c>
      <c r="H573" s="663" t="s">
        <v>4098</v>
      </c>
      <c r="I573" s="665">
        <v>12172.92</v>
      </c>
      <c r="J573" s="665">
        <v>4</v>
      </c>
      <c r="K573" s="666">
        <v>48691.68</v>
      </c>
    </row>
    <row r="574" spans="1:11" ht="14.4" customHeight="1" x14ac:dyDescent="0.3">
      <c r="A574" s="661" t="s">
        <v>563</v>
      </c>
      <c r="B574" s="662" t="s">
        <v>564</v>
      </c>
      <c r="C574" s="663" t="s">
        <v>583</v>
      </c>
      <c r="D574" s="664" t="s">
        <v>2677</v>
      </c>
      <c r="E574" s="663" t="s">
        <v>4699</v>
      </c>
      <c r="F574" s="664" t="s">
        <v>4700</v>
      </c>
      <c r="G574" s="663" t="s">
        <v>4099</v>
      </c>
      <c r="H574" s="663" t="s">
        <v>4100</v>
      </c>
      <c r="I574" s="665">
        <v>22006.400000000001</v>
      </c>
      <c r="J574" s="665">
        <v>2</v>
      </c>
      <c r="K574" s="666">
        <v>44012.800000000003</v>
      </c>
    </row>
    <row r="575" spans="1:11" ht="14.4" customHeight="1" x14ac:dyDescent="0.3">
      <c r="A575" s="661" t="s">
        <v>563</v>
      </c>
      <c r="B575" s="662" t="s">
        <v>564</v>
      </c>
      <c r="C575" s="663" t="s">
        <v>583</v>
      </c>
      <c r="D575" s="664" t="s">
        <v>2677</v>
      </c>
      <c r="E575" s="663" t="s">
        <v>4699</v>
      </c>
      <c r="F575" s="664" t="s">
        <v>4700</v>
      </c>
      <c r="G575" s="663" t="s">
        <v>4101</v>
      </c>
      <c r="H575" s="663" t="s">
        <v>4102</v>
      </c>
      <c r="I575" s="665">
        <v>2899.47</v>
      </c>
      <c r="J575" s="665">
        <v>2</v>
      </c>
      <c r="K575" s="666">
        <v>5798.94</v>
      </c>
    </row>
    <row r="576" spans="1:11" ht="14.4" customHeight="1" x14ac:dyDescent="0.3">
      <c r="A576" s="661" t="s">
        <v>563</v>
      </c>
      <c r="B576" s="662" t="s">
        <v>564</v>
      </c>
      <c r="C576" s="663" t="s">
        <v>583</v>
      </c>
      <c r="D576" s="664" t="s">
        <v>2677</v>
      </c>
      <c r="E576" s="663" t="s">
        <v>4699</v>
      </c>
      <c r="F576" s="664" t="s">
        <v>4700</v>
      </c>
      <c r="G576" s="663" t="s">
        <v>4103</v>
      </c>
      <c r="H576" s="663" t="s">
        <v>4104</v>
      </c>
      <c r="I576" s="665">
        <v>3682.2</v>
      </c>
      <c r="J576" s="665">
        <v>3</v>
      </c>
      <c r="K576" s="666">
        <v>11046.599999999999</v>
      </c>
    </row>
    <row r="577" spans="1:11" ht="14.4" customHeight="1" x14ac:dyDescent="0.3">
      <c r="A577" s="661" t="s">
        <v>563</v>
      </c>
      <c r="B577" s="662" t="s">
        <v>564</v>
      </c>
      <c r="C577" s="663" t="s">
        <v>583</v>
      </c>
      <c r="D577" s="664" t="s">
        <v>2677</v>
      </c>
      <c r="E577" s="663" t="s">
        <v>4699</v>
      </c>
      <c r="F577" s="664" t="s">
        <v>4700</v>
      </c>
      <c r="G577" s="663" t="s">
        <v>4105</v>
      </c>
      <c r="H577" s="663" t="s">
        <v>4106</v>
      </c>
      <c r="I577" s="665">
        <v>7847.6399999999994</v>
      </c>
      <c r="J577" s="665">
        <v>5</v>
      </c>
      <c r="K577" s="666">
        <v>39238.32</v>
      </c>
    </row>
    <row r="578" spans="1:11" ht="14.4" customHeight="1" x14ac:dyDescent="0.3">
      <c r="A578" s="661" t="s">
        <v>563</v>
      </c>
      <c r="B578" s="662" t="s">
        <v>564</v>
      </c>
      <c r="C578" s="663" t="s">
        <v>583</v>
      </c>
      <c r="D578" s="664" t="s">
        <v>2677</v>
      </c>
      <c r="E578" s="663" t="s">
        <v>4699</v>
      </c>
      <c r="F578" s="664" t="s">
        <v>4700</v>
      </c>
      <c r="G578" s="663" t="s">
        <v>4107</v>
      </c>
      <c r="H578" s="663" t="s">
        <v>4108</v>
      </c>
      <c r="I578" s="665">
        <v>68977</v>
      </c>
      <c r="J578" s="665">
        <v>1</v>
      </c>
      <c r="K578" s="666">
        <v>68977</v>
      </c>
    </row>
    <row r="579" spans="1:11" ht="14.4" customHeight="1" x14ac:dyDescent="0.3">
      <c r="A579" s="661" t="s">
        <v>563</v>
      </c>
      <c r="B579" s="662" t="s">
        <v>564</v>
      </c>
      <c r="C579" s="663" t="s">
        <v>583</v>
      </c>
      <c r="D579" s="664" t="s">
        <v>2677</v>
      </c>
      <c r="E579" s="663" t="s">
        <v>4699</v>
      </c>
      <c r="F579" s="664" t="s">
        <v>4700</v>
      </c>
      <c r="G579" s="663" t="s">
        <v>4109</v>
      </c>
      <c r="H579" s="663" t="s">
        <v>4110</v>
      </c>
      <c r="I579" s="665">
        <v>5680.62</v>
      </c>
      <c r="J579" s="665">
        <v>1</v>
      </c>
      <c r="K579" s="666">
        <v>5680.62</v>
      </c>
    </row>
    <row r="580" spans="1:11" ht="14.4" customHeight="1" x14ac:dyDescent="0.3">
      <c r="A580" s="661" t="s">
        <v>563</v>
      </c>
      <c r="B580" s="662" t="s">
        <v>564</v>
      </c>
      <c r="C580" s="663" t="s">
        <v>583</v>
      </c>
      <c r="D580" s="664" t="s">
        <v>2677</v>
      </c>
      <c r="E580" s="663" t="s">
        <v>4699</v>
      </c>
      <c r="F580" s="664" t="s">
        <v>4700</v>
      </c>
      <c r="G580" s="663" t="s">
        <v>4111</v>
      </c>
      <c r="H580" s="663" t="s">
        <v>4112</v>
      </c>
      <c r="I580" s="665">
        <v>10019.839999999998</v>
      </c>
      <c r="J580" s="665">
        <v>8</v>
      </c>
      <c r="K580" s="666">
        <v>80158.720000000001</v>
      </c>
    </row>
    <row r="581" spans="1:11" ht="14.4" customHeight="1" x14ac:dyDescent="0.3">
      <c r="A581" s="661" t="s">
        <v>563</v>
      </c>
      <c r="B581" s="662" t="s">
        <v>564</v>
      </c>
      <c r="C581" s="663" t="s">
        <v>583</v>
      </c>
      <c r="D581" s="664" t="s">
        <v>2677</v>
      </c>
      <c r="E581" s="663" t="s">
        <v>4699</v>
      </c>
      <c r="F581" s="664" t="s">
        <v>4700</v>
      </c>
      <c r="G581" s="663" t="s">
        <v>4113</v>
      </c>
      <c r="H581" s="663" t="s">
        <v>4114</v>
      </c>
      <c r="I581" s="665">
        <v>4385.38</v>
      </c>
      <c r="J581" s="665">
        <v>4</v>
      </c>
      <c r="K581" s="666">
        <v>17541.52</v>
      </c>
    </row>
    <row r="582" spans="1:11" ht="14.4" customHeight="1" x14ac:dyDescent="0.3">
      <c r="A582" s="661" t="s">
        <v>563</v>
      </c>
      <c r="B582" s="662" t="s">
        <v>564</v>
      </c>
      <c r="C582" s="663" t="s">
        <v>583</v>
      </c>
      <c r="D582" s="664" t="s">
        <v>2677</v>
      </c>
      <c r="E582" s="663" t="s">
        <v>4699</v>
      </c>
      <c r="F582" s="664" t="s">
        <v>4700</v>
      </c>
      <c r="G582" s="663" t="s">
        <v>4115</v>
      </c>
      <c r="H582" s="663" t="s">
        <v>4116</v>
      </c>
      <c r="I582" s="665">
        <v>4840</v>
      </c>
      <c r="J582" s="665">
        <v>2</v>
      </c>
      <c r="K582" s="666">
        <v>9680</v>
      </c>
    </row>
    <row r="583" spans="1:11" ht="14.4" customHeight="1" x14ac:dyDescent="0.3">
      <c r="A583" s="661" t="s">
        <v>563</v>
      </c>
      <c r="B583" s="662" t="s">
        <v>564</v>
      </c>
      <c r="C583" s="663" t="s">
        <v>583</v>
      </c>
      <c r="D583" s="664" t="s">
        <v>2677</v>
      </c>
      <c r="E583" s="663" t="s">
        <v>4699</v>
      </c>
      <c r="F583" s="664" t="s">
        <v>4700</v>
      </c>
      <c r="G583" s="663" t="s">
        <v>4117</v>
      </c>
      <c r="H583" s="663" t="s">
        <v>4118</v>
      </c>
      <c r="I583" s="665">
        <v>3928.34</v>
      </c>
      <c r="J583" s="665">
        <v>2</v>
      </c>
      <c r="K583" s="666">
        <v>7856.68</v>
      </c>
    </row>
    <row r="584" spans="1:11" ht="14.4" customHeight="1" x14ac:dyDescent="0.3">
      <c r="A584" s="661" t="s">
        <v>563</v>
      </c>
      <c r="B584" s="662" t="s">
        <v>564</v>
      </c>
      <c r="C584" s="663" t="s">
        <v>583</v>
      </c>
      <c r="D584" s="664" t="s">
        <v>2677</v>
      </c>
      <c r="E584" s="663" t="s">
        <v>4699</v>
      </c>
      <c r="F584" s="664" t="s">
        <v>4700</v>
      </c>
      <c r="G584" s="663" t="s">
        <v>4119</v>
      </c>
      <c r="H584" s="663" t="s">
        <v>4120</v>
      </c>
      <c r="I584" s="665">
        <v>5332.1220000000003</v>
      </c>
      <c r="J584" s="665">
        <v>12</v>
      </c>
      <c r="K584" s="666">
        <v>63985.47</v>
      </c>
    </row>
    <row r="585" spans="1:11" ht="14.4" customHeight="1" x14ac:dyDescent="0.3">
      <c r="A585" s="661" t="s">
        <v>563</v>
      </c>
      <c r="B585" s="662" t="s">
        <v>564</v>
      </c>
      <c r="C585" s="663" t="s">
        <v>583</v>
      </c>
      <c r="D585" s="664" t="s">
        <v>2677</v>
      </c>
      <c r="E585" s="663" t="s">
        <v>4699</v>
      </c>
      <c r="F585" s="664" t="s">
        <v>4700</v>
      </c>
      <c r="G585" s="663" t="s">
        <v>4121</v>
      </c>
      <c r="H585" s="663" t="s">
        <v>4122</v>
      </c>
      <c r="I585" s="665">
        <v>5332.12</v>
      </c>
      <c r="J585" s="665">
        <v>11</v>
      </c>
      <c r="K585" s="666">
        <v>58653.33</v>
      </c>
    </row>
    <row r="586" spans="1:11" ht="14.4" customHeight="1" x14ac:dyDescent="0.3">
      <c r="A586" s="661" t="s">
        <v>563</v>
      </c>
      <c r="B586" s="662" t="s">
        <v>564</v>
      </c>
      <c r="C586" s="663" t="s">
        <v>583</v>
      </c>
      <c r="D586" s="664" t="s">
        <v>2677</v>
      </c>
      <c r="E586" s="663" t="s">
        <v>4699</v>
      </c>
      <c r="F586" s="664" t="s">
        <v>4700</v>
      </c>
      <c r="G586" s="663" t="s">
        <v>4123</v>
      </c>
      <c r="H586" s="663" t="s">
        <v>4124</v>
      </c>
      <c r="I586" s="665">
        <v>2167.56</v>
      </c>
      <c r="J586" s="665">
        <v>10</v>
      </c>
      <c r="K586" s="666">
        <v>21674.760000000002</v>
      </c>
    </row>
    <row r="587" spans="1:11" ht="14.4" customHeight="1" x14ac:dyDescent="0.3">
      <c r="A587" s="661" t="s">
        <v>563</v>
      </c>
      <c r="B587" s="662" t="s">
        <v>564</v>
      </c>
      <c r="C587" s="663" t="s">
        <v>583</v>
      </c>
      <c r="D587" s="664" t="s">
        <v>2677</v>
      </c>
      <c r="E587" s="663" t="s">
        <v>4699</v>
      </c>
      <c r="F587" s="664" t="s">
        <v>4700</v>
      </c>
      <c r="G587" s="663" t="s">
        <v>4125</v>
      </c>
      <c r="H587" s="663" t="s">
        <v>4126</v>
      </c>
      <c r="I587" s="665">
        <v>62658</v>
      </c>
      <c r="J587" s="665">
        <v>3</v>
      </c>
      <c r="K587" s="666">
        <v>187974</v>
      </c>
    </row>
    <row r="588" spans="1:11" ht="14.4" customHeight="1" x14ac:dyDescent="0.3">
      <c r="A588" s="661" t="s">
        <v>563</v>
      </c>
      <c r="B588" s="662" t="s">
        <v>564</v>
      </c>
      <c r="C588" s="663" t="s">
        <v>583</v>
      </c>
      <c r="D588" s="664" t="s">
        <v>2677</v>
      </c>
      <c r="E588" s="663" t="s">
        <v>4699</v>
      </c>
      <c r="F588" s="664" t="s">
        <v>4700</v>
      </c>
      <c r="G588" s="663" t="s">
        <v>4127</v>
      </c>
      <c r="H588" s="663" t="s">
        <v>4128</v>
      </c>
      <c r="I588" s="665">
        <v>17135</v>
      </c>
      <c r="J588" s="665">
        <v>2</v>
      </c>
      <c r="K588" s="666">
        <v>34270</v>
      </c>
    </row>
    <row r="589" spans="1:11" ht="14.4" customHeight="1" x14ac:dyDescent="0.3">
      <c r="A589" s="661" t="s">
        <v>563</v>
      </c>
      <c r="B589" s="662" t="s">
        <v>564</v>
      </c>
      <c r="C589" s="663" t="s">
        <v>583</v>
      </c>
      <c r="D589" s="664" t="s">
        <v>2677</v>
      </c>
      <c r="E589" s="663" t="s">
        <v>4699</v>
      </c>
      <c r="F589" s="664" t="s">
        <v>4700</v>
      </c>
      <c r="G589" s="663" t="s">
        <v>4129</v>
      </c>
      <c r="H589" s="663" t="s">
        <v>4130</v>
      </c>
      <c r="I589" s="665">
        <v>3682.1999999999994</v>
      </c>
      <c r="J589" s="665">
        <v>5</v>
      </c>
      <c r="K589" s="666">
        <v>18411</v>
      </c>
    </row>
    <row r="590" spans="1:11" ht="14.4" customHeight="1" x14ac:dyDescent="0.3">
      <c r="A590" s="661" t="s">
        <v>563</v>
      </c>
      <c r="B590" s="662" t="s">
        <v>564</v>
      </c>
      <c r="C590" s="663" t="s">
        <v>583</v>
      </c>
      <c r="D590" s="664" t="s">
        <v>2677</v>
      </c>
      <c r="E590" s="663" t="s">
        <v>4699</v>
      </c>
      <c r="F590" s="664" t="s">
        <v>4700</v>
      </c>
      <c r="G590" s="663" t="s">
        <v>4131</v>
      </c>
      <c r="H590" s="663" t="s">
        <v>4132</v>
      </c>
      <c r="I590" s="665">
        <v>17135</v>
      </c>
      <c r="J590" s="665">
        <v>1</v>
      </c>
      <c r="K590" s="666">
        <v>17135</v>
      </c>
    </row>
    <row r="591" spans="1:11" ht="14.4" customHeight="1" x14ac:dyDescent="0.3">
      <c r="A591" s="661" t="s">
        <v>563</v>
      </c>
      <c r="B591" s="662" t="s">
        <v>564</v>
      </c>
      <c r="C591" s="663" t="s">
        <v>583</v>
      </c>
      <c r="D591" s="664" t="s">
        <v>2677</v>
      </c>
      <c r="E591" s="663" t="s">
        <v>4699</v>
      </c>
      <c r="F591" s="664" t="s">
        <v>4700</v>
      </c>
      <c r="G591" s="663" t="s">
        <v>4133</v>
      </c>
      <c r="H591" s="663" t="s">
        <v>4134</v>
      </c>
      <c r="I591" s="665">
        <v>68977</v>
      </c>
      <c r="J591" s="665">
        <v>2</v>
      </c>
      <c r="K591" s="666">
        <v>137954</v>
      </c>
    </row>
    <row r="592" spans="1:11" ht="14.4" customHeight="1" x14ac:dyDescent="0.3">
      <c r="A592" s="661" t="s">
        <v>563</v>
      </c>
      <c r="B592" s="662" t="s">
        <v>564</v>
      </c>
      <c r="C592" s="663" t="s">
        <v>583</v>
      </c>
      <c r="D592" s="664" t="s">
        <v>2677</v>
      </c>
      <c r="E592" s="663" t="s">
        <v>4699</v>
      </c>
      <c r="F592" s="664" t="s">
        <v>4700</v>
      </c>
      <c r="G592" s="663" t="s">
        <v>4135</v>
      </c>
      <c r="H592" s="663" t="s">
        <v>4136</v>
      </c>
      <c r="I592" s="665">
        <v>2677.86</v>
      </c>
      <c r="J592" s="665">
        <v>4</v>
      </c>
      <c r="K592" s="666">
        <v>10711.44</v>
      </c>
    </row>
    <row r="593" spans="1:11" ht="14.4" customHeight="1" x14ac:dyDescent="0.3">
      <c r="A593" s="661" t="s">
        <v>563</v>
      </c>
      <c r="B593" s="662" t="s">
        <v>564</v>
      </c>
      <c r="C593" s="663" t="s">
        <v>583</v>
      </c>
      <c r="D593" s="664" t="s">
        <v>2677</v>
      </c>
      <c r="E593" s="663" t="s">
        <v>4699</v>
      </c>
      <c r="F593" s="664" t="s">
        <v>4700</v>
      </c>
      <c r="G593" s="663" t="s">
        <v>4137</v>
      </c>
      <c r="H593" s="663" t="s">
        <v>4138</v>
      </c>
      <c r="I593" s="665">
        <v>1230.5</v>
      </c>
      <c r="J593" s="665">
        <v>2</v>
      </c>
      <c r="K593" s="666">
        <v>2461</v>
      </c>
    </row>
    <row r="594" spans="1:11" ht="14.4" customHeight="1" x14ac:dyDescent="0.3">
      <c r="A594" s="661" t="s">
        <v>563</v>
      </c>
      <c r="B594" s="662" t="s">
        <v>564</v>
      </c>
      <c r="C594" s="663" t="s">
        <v>583</v>
      </c>
      <c r="D594" s="664" t="s">
        <v>2677</v>
      </c>
      <c r="E594" s="663" t="s">
        <v>4699</v>
      </c>
      <c r="F594" s="664" t="s">
        <v>4700</v>
      </c>
      <c r="G594" s="663" t="s">
        <v>4139</v>
      </c>
      <c r="H594" s="663" t="s">
        <v>4140</v>
      </c>
      <c r="I594" s="665">
        <v>27977.200000000001</v>
      </c>
      <c r="J594" s="665">
        <v>1</v>
      </c>
      <c r="K594" s="666">
        <v>27977.200000000001</v>
      </c>
    </row>
    <row r="595" spans="1:11" ht="14.4" customHeight="1" x14ac:dyDescent="0.3">
      <c r="A595" s="661" t="s">
        <v>563</v>
      </c>
      <c r="B595" s="662" t="s">
        <v>564</v>
      </c>
      <c r="C595" s="663" t="s">
        <v>583</v>
      </c>
      <c r="D595" s="664" t="s">
        <v>2677</v>
      </c>
      <c r="E595" s="663" t="s">
        <v>4699</v>
      </c>
      <c r="F595" s="664" t="s">
        <v>4700</v>
      </c>
      <c r="G595" s="663" t="s">
        <v>4141</v>
      </c>
      <c r="H595" s="663" t="s">
        <v>4142</v>
      </c>
      <c r="I595" s="665">
        <v>1580</v>
      </c>
      <c r="J595" s="665">
        <v>18</v>
      </c>
      <c r="K595" s="666">
        <v>28439.96</v>
      </c>
    </row>
    <row r="596" spans="1:11" ht="14.4" customHeight="1" x14ac:dyDescent="0.3">
      <c r="A596" s="661" t="s">
        <v>563</v>
      </c>
      <c r="B596" s="662" t="s">
        <v>564</v>
      </c>
      <c r="C596" s="663" t="s">
        <v>583</v>
      </c>
      <c r="D596" s="664" t="s">
        <v>2677</v>
      </c>
      <c r="E596" s="663" t="s">
        <v>4699</v>
      </c>
      <c r="F596" s="664" t="s">
        <v>4700</v>
      </c>
      <c r="G596" s="663" t="s">
        <v>4143</v>
      </c>
      <c r="H596" s="663" t="s">
        <v>4144</v>
      </c>
      <c r="I596" s="665">
        <v>5255.93</v>
      </c>
      <c r="J596" s="665">
        <v>2</v>
      </c>
      <c r="K596" s="666">
        <v>10511.86</v>
      </c>
    </row>
    <row r="597" spans="1:11" ht="14.4" customHeight="1" x14ac:dyDescent="0.3">
      <c r="A597" s="661" t="s">
        <v>563</v>
      </c>
      <c r="B597" s="662" t="s">
        <v>564</v>
      </c>
      <c r="C597" s="663" t="s">
        <v>583</v>
      </c>
      <c r="D597" s="664" t="s">
        <v>2677</v>
      </c>
      <c r="E597" s="663" t="s">
        <v>4699</v>
      </c>
      <c r="F597" s="664" t="s">
        <v>4700</v>
      </c>
      <c r="G597" s="663" t="s">
        <v>4145</v>
      </c>
      <c r="H597" s="663" t="s">
        <v>4146</v>
      </c>
      <c r="I597" s="665">
        <v>544.49</v>
      </c>
      <c r="J597" s="665">
        <v>5</v>
      </c>
      <c r="K597" s="666">
        <v>2722.45</v>
      </c>
    </row>
    <row r="598" spans="1:11" ht="14.4" customHeight="1" x14ac:dyDescent="0.3">
      <c r="A598" s="661" t="s">
        <v>563</v>
      </c>
      <c r="B598" s="662" t="s">
        <v>564</v>
      </c>
      <c r="C598" s="663" t="s">
        <v>583</v>
      </c>
      <c r="D598" s="664" t="s">
        <v>2677</v>
      </c>
      <c r="E598" s="663" t="s">
        <v>4699</v>
      </c>
      <c r="F598" s="664" t="s">
        <v>4700</v>
      </c>
      <c r="G598" s="663" t="s">
        <v>4147</v>
      </c>
      <c r="H598" s="663" t="s">
        <v>4148</v>
      </c>
      <c r="I598" s="665">
        <v>4518.55</v>
      </c>
      <c r="J598" s="665">
        <v>5</v>
      </c>
      <c r="K598" s="666">
        <v>22592.75</v>
      </c>
    </row>
    <row r="599" spans="1:11" ht="14.4" customHeight="1" x14ac:dyDescent="0.3">
      <c r="A599" s="661" t="s">
        <v>563</v>
      </c>
      <c r="B599" s="662" t="s">
        <v>564</v>
      </c>
      <c r="C599" s="663" t="s">
        <v>583</v>
      </c>
      <c r="D599" s="664" t="s">
        <v>2677</v>
      </c>
      <c r="E599" s="663" t="s">
        <v>4699</v>
      </c>
      <c r="F599" s="664" t="s">
        <v>4700</v>
      </c>
      <c r="G599" s="663" t="s">
        <v>4149</v>
      </c>
      <c r="H599" s="663" t="s">
        <v>4150</v>
      </c>
      <c r="I599" s="665">
        <v>18650.7</v>
      </c>
      <c r="J599" s="665">
        <v>5</v>
      </c>
      <c r="K599" s="666">
        <v>93253.5</v>
      </c>
    </row>
    <row r="600" spans="1:11" ht="14.4" customHeight="1" x14ac:dyDescent="0.3">
      <c r="A600" s="661" t="s">
        <v>563</v>
      </c>
      <c r="B600" s="662" t="s">
        <v>564</v>
      </c>
      <c r="C600" s="663" t="s">
        <v>583</v>
      </c>
      <c r="D600" s="664" t="s">
        <v>2677</v>
      </c>
      <c r="E600" s="663" t="s">
        <v>4699</v>
      </c>
      <c r="F600" s="664" t="s">
        <v>4700</v>
      </c>
      <c r="G600" s="663" t="s">
        <v>4151</v>
      </c>
      <c r="H600" s="663" t="s">
        <v>4152</v>
      </c>
      <c r="I600" s="665">
        <v>5580</v>
      </c>
      <c r="J600" s="665">
        <v>2</v>
      </c>
      <c r="K600" s="666">
        <v>11160</v>
      </c>
    </row>
    <row r="601" spans="1:11" ht="14.4" customHeight="1" x14ac:dyDescent="0.3">
      <c r="A601" s="661" t="s">
        <v>563</v>
      </c>
      <c r="B601" s="662" t="s">
        <v>564</v>
      </c>
      <c r="C601" s="663" t="s">
        <v>583</v>
      </c>
      <c r="D601" s="664" t="s">
        <v>2677</v>
      </c>
      <c r="E601" s="663" t="s">
        <v>4699</v>
      </c>
      <c r="F601" s="664" t="s">
        <v>4700</v>
      </c>
      <c r="G601" s="663" t="s">
        <v>4153</v>
      </c>
      <c r="H601" s="663" t="s">
        <v>4154</v>
      </c>
      <c r="I601" s="665">
        <v>68977</v>
      </c>
      <c r="J601" s="665">
        <v>1</v>
      </c>
      <c r="K601" s="666">
        <v>68977</v>
      </c>
    </row>
    <row r="602" spans="1:11" ht="14.4" customHeight="1" x14ac:dyDescent="0.3">
      <c r="A602" s="661" t="s">
        <v>563</v>
      </c>
      <c r="B602" s="662" t="s">
        <v>564</v>
      </c>
      <c r="C602" s="663" t="s">
        <v>583</v>
      </c>
      <c r="D602" s="664" t="s">
        <v>2677</v>
      </c>
      <c r="E602" s="663" t="s">
        <v>4699</v>
      </c>
      <c r="F602" s="664" t="s">
        <v>4700</v>
      </c>
      <c r="G602" s="663" t="s">
        <v>4155</v>
      </c>
      <c r="H602" s="663" t="s">
        <v>4156</v>
      </c>
      <c r="I602" s="665">
        <v>805.77</v>
      </c>
      <c r="J602" s="665">
        <v>10</v>
      </c>
      <c r="K602" s="666">
        <v>8057.73</v>
      </c>
    </row>
    <row r="603" spans="1:11" ht="14.4" customHeight="1" x14ac:dyDescent="0.3">
      <c r="A603" s="661" t="s">
        <v>563</v>
      </c>
      <c r="B603" s="662" t="s">
        <v>564</v>
      </c>
      <c r="C603" s="663" t="s">
        <v>583</v>
      </c>
      <c r="D603" s="664" t="s">
        <v>2677</v>
      </c>
      <c r="E603" s="663" t="s">
        <v>4699</v>
      </c>
      <c r="F603" s="664" t="s">
        <v>4700</v>
      </c>
      <c r="G603" s="663" t="s">
        <v>4157</v>
      </c>
      <c r="H603" s="663" t="s">
        <v>4158</v>
      </c>
      <c r="I603" s="665">
        <v>5579.99</v>
      </c>
      <c r="J603" s="665">
        <v>1</v>
      </c>
      <c r="K603" s="666">
        <v>5579.99</v>
      </c>
    </row>
    <row r="604" spans="1:11" ht="14.4" customHeight="1" x14ac:dyDescent="0.3">
      <c r="A604" s="661" t="s">
        <v>563</v>
      </c>
      <c r="B604" s="662" t="s">
        <v>564</v>
      </c>
      <c r="C604" s="663" t="s">
        <v>583</v>
      </c>
      <c r="D604" s="664" t="s">
        <v>2677</v>
      </c>
      <c r="E604" s="663" t="s">
        <v>4699</v>
      </c>
      <c r="F604" s="664" t="s">
        <v>4700</v>
      </c>
      <c r="G604" s="663" t="s">
        <v>4159</v>
      </c>
      <c r="H604" s="663" t="s">
        <v>4160</v>
      </c>
      <c r="I604" s="665">
        <v>17135</v>
      </c>
      <c r="J604" s="665">
        <v>1</v>
      </c>
      <c r="K604" s="666">
        <v>17135</v>
      </c>
    </row>
    <row r="605" spans="1:11" ht="14.4" customHeight="1" x14ac:dyDescent="0.3">
      <c r="A605" s="661" t="s">
        <v>563</v>
      </c>
      <c r="B605" s="662" t="s">
        <v>564</v>
      </c>
      <c r="C605" s="663" t="s">
        <v>583</v>
      </c>
      <c r="D605" s="664" t="s">
        <v>2677</v>
      </c>
      <c r="E605" s="663" t="s">
        <v>4699</v>
      </c>
      <c r="F605" s="664" t="s">
        <v>4700</v>
      </c>
      <c r="G605" s="663" t="s">
        <v>4161</v>
      </c>
      <c r="H605" s="663" t="s">
        <v>4162</v>
      </c>
      <c r="I605" s="665">
        <v>5580</v>
      </c>
      <c r="J605" s="665">
        <v>2</v>
      </c>
      <c r="K605" s="666">
        <v>11160</v>
      </c>
    </row>
    <row r="606" spans="1:11" ht="14.4" customHeight="1" x14ac:dyDescent="0.3">
      <c r="A606" s="661" t="s">
        <v>563</v>
      </c>
      <c r="B606" s="662" t="s">
        <v>564</v>
      </c>
      <c r="C606" s="663" t="s">
        <v>583</v>
      </c>
      <c r="D606" s="664" t="s">
        <v>2677</v>
      </c>
      <c r="E606" s="663" t="s">
        <v>4699</v>
      </c>
      <c r="F606" s="664" t="s">
        <v>4700</v>
      </c>
      <c r="G606" s="663" t="s">
        <v>4163</v>
      </c>
      <c r="H606" s="663" t="s">
        <v>4164</v>
      </c>
      <c r="I606" s="665">
        <v>1230.5</v>
      </c>
      <c r="J606" s="665">
        <v>4</v>
      </c>
      <c r="K606" s="666">
        <v>4922</v>
      </c>
    </row>
    <row r="607" spans="1:11" ht="14.4" customHeight="1" x14ac:dyDescent="0.3">
      <c r="A607" s="661" t="s">
        <v>563</v>
      </c>
      <c r="B607" s="662" t="s">
        <v>564</v>
      </c>
      <c r="C607" s="663" t="s">
        <v>583</v>
      </c>
      <c r="D607" s="664" t="s">
        <v>2677</v>
      </c>
      <c r="E607" s="663" t="s">
        <v>4699</v>
      </c>
      <c r="F607" s="664" t="s">
        <v>4700</v>
      </c>
      <c r="G607" s="663" t="s">
        <v>4165</v>
      </c>
      <c r="H607" s="663" t="s">
        <v>4166</v>
      </c>
      <c r="I607" s="665">
        <v>10120</v>
      </c>
      <c r="J607" s="665">
        <v>4</v>
      </c>
      <c r="K607" s="666">
        <v>40480</v>
      </c>
    </row>
    <row r="608" spans="1:11" ht="14.4" customHeight="1" x14ac:dyDescent="0.3">
      <c r="A608" s="661" t="s">
        <v>563</v>
      </c>
      <c r="B608" s="662" t="s">
        <v>564</v>
      </c>
      <c r="C608" s="663" t="s">
        <v>583</v>
      </c>
      <c r="D608" s="664" t="s">
        <v>2677</v>
      </c>
      <c r="E608" s="663" t="s">
        <v>4699</v>
      </c>
      <c r="F608" s="664" t="s">
        <v>4700</v>
      </c>
      <c r="G608" s="663" t="s">
        <v>4167</v>
      </c>
      <c r="H608" s="663" t="s">
        <v>4168</v>
      </c>
      <c r="I608" s="665">
        <v>16900</v>
      </c>
      <c r="J608" s="665">
        <v>5</v>
      </c>
      <c r="K608" s="666">
        <v>84500</v>
      </c>
    </row>
    <row r="609" spans="1:11" ht="14.4" customHeight="1" x14ac:dyDescent="0.3">
      <c r="A609" s="661" t="s">
        <v>563</v>
      </c>
      <c r="B609" s="662" t="s">
        <v>564</v>
      </c>
      <c r="C609" s="663" t="s">
        <v>583</v>
      </c>
      <c r="D609" s="664" t="s">
        <v>2677</v>
      </c>
      <c r="E609" s="663" t="s">
        <v>4699</v>
      </c>
      <c r="F609" s="664" t="s">
        <v>4700</v>
      </c>
      <c r="G609" s="663" t="s">
        <v>4169</v>
      </c>
      <c r="H609" s="663" t="s">
        <v>4170</v>
      </c>
      <c r="I609" s="665">
        <v>17135</v>
      </c>
      <c r="J609" s="665">
        <v>2</v>
      </c>
      <c r="K609" s="666">
        <v>34270</v>
      </c>
    </row>
    <row r="610" spans="1:11" ht="14.4" customHeight="1" x14ac:dyDescent="0.3">
      <c r="A610" s="661" t="s">
        <v>563</v>
      </c>
      <c r="B610" s="662" t="s">
        <v>564</v>
      </c>
      <c r="C610" s="663" t="s">
        <v>583</v>
      </c>
      <c r="D610" s="664" t="s">
        <v>2677</v>
      </c>
      <c r="E610" s="663" t="s">
        <v>4699</v>
      </c>
      <c r="F610" s="664" t="s">
        <v>4700</v>
      </c>
      <c r="G610" s="663" t="s">
        <v>4171</v>
      </c>
      <c r="H610" s="663" t="s">
        <v>4172</v>
      </c>
      <c r="I610" s="665">
        <v>17135</v>
      </c>
      <c r="J610" s="665">
        <v>1</v>
      </c>
      <c r="K610" s="666">
        <v>17135</v>
      </c>
    </row>
    <row r="611" spans="1:11" ht="14.4" customHeight="1" x14ac:dyDescent="0.3">
      <c r="A611" s="661" t="s">
        <v>563</v>
      </c>
      <c r="B611" s="662" t="s">
        <v>564</v>
      </c>
      <c r="C611" s="663" t="s">
        <v>583</v>
      </c>
      <c r="D611" s="664" t="s">
        <v>2677</v>
      </c>
      <c r="E611" s="663" t="s">
        <v>4699</v>
      </c>
      <c r="F611" s="664" t="s">
        <v>4700</v>
      </c>
      <c r="G611" s="663" t="s">
        <v>4173</v>
      </c>
      <c r="H611" s="663" t="s">
        <v>4174</v>
      </c>
      <c r="I611" s="665">
        <v>17250</v>
      </c>
      <c r="J611" s="665">
        <v>3</v>
      </c>
      <c r="K611" s="666">
        <v>51750</v>
      </c>
    </row>
    <row r="612" spans="1:11" ht="14.4" customHeight="1" x14ac:dyDescent="0.3">
      <c r="A612" s="661" t="s">
        <v>563</v>
      </c>
      <c r="B612" s="662" t="s">
        <v>564</v>
      </c>
      <c r="C612" s="663" t="s">
        <v>583</v>
      </c>
      <c r="D612" s="664" t="s">
        <v>2677</v>
      </c>
      <c r="E612" s="663" t="s">
        <v>4699</v>
      </c>
      <c r="F612" s="664" t="s">
        <v>4700</v>
      </c>
      <c r="G612" s="663" t="s">
        <v>4175</v>
      </c>
      <c r="H612" s="663" t="s">
        <v>4176</v>
      </c>
      <c r="I612" s="665">
        <v>27977.200000000001</v>
      </c>
      <c r="J612" s="665">
        <v>2</v>
      </c>
      <c r="K612" s="666">
        <v>55954.400000000001</v>
      </c>
    </row>
    <row r="613" spans="1:11" ht="14.4" customHeight="1" x14ac:dyDescent="0.3">
      <c r="A613" s="661" t="s">
        <v>563</v>
      </c>
      <c r="B613" s="662" t="s">
        <v>564</v>
      </c>
      <c r="C613" s="663" t="s">
        <v>583</v>
      </c>
      <c r="D613" s="664" t="s">
        <v>2677</v>
      </c>
      <c r="E613" s="663" t="s">
        <v>4699</v>
      </c>
      <c r="F613" s="664" t="s">
        <v>4700</v>
      </c>
      <c r="G613" s="663" t="s">
        <v>4177</v>
      </c>
      <c r="H613" s="663" t="s">
        <v>4178</v>
      </c>
      <c r="I613" s="665">
        <v>0.77</v>
      </c>
      <c r="J613" s="665">
        <v>2</v>
      </c>
      <c r="K613" s="666">
        <v>1.54</v>
      </c>
    </row>
    <row r="614" spans="1:11" ht="14.4" customHeight="1" x14ac:dyDescent="0.3">
      <c r="A614" s="661" t="s">
        <v>563</v>
      </c>
      <c r="B614" s="662" t="s">
        <v>564</v>
      </c>
      <c r="C614" s="663" t="s">
        <v>583</v>
      </c>
      <c r="D614" s="664" t="s">
        <v>2677</v>
      </c>
      <c r="E614" s="663" t="s">
        <v>4699</v>
      </c>
      <c r="F614" s="664" t="s">
        <v>4700</v>
      </c>
      <c r="G614" s="663" t="s">
        <v>4179</v>
      </c>
      <c r="H614" s="663" t="s">
        <v>4180</v>
      </c>
      <c r="I614" s="665">
        <v>2</v>
      </c>
      <c r="J614" s="665">
        <v>1</v>
      </c>
      <c r="K614" s="666">
        <v>2</v>
      </c>
    </row>
    <row r="615" spans="1:11" ht="14.4" customHeight="1" x14ac:dyDescent="0.3">
      <c r="A615" s="661" t="s">
        <v>563</v>
      </c>
      <c r="B615" s="662" t="s">
        <v>564</v>
      </c>
      <c r="C615" s="663" t="s">
        <v>583</v>
      </c>
      <c r="D615" s="664" t="s">
        <v>2677</v>
      </c>
      <c r="E615" s="663" t="s">
        <v>4699</v>
      </c>
      <c r="F615" s="664" t="s">
        <v>4700</v>
      </c>
      <c r="G615" s="663" t="s">
        <v>4181</v>
      </c>
      <c r="H615" s="663" t="s">
        <v>4182</v>
      </c>
      <c r="I615" s="665">
        <v>2430.665</v>
      </c>
      <c r="J615" s="665">
        <v>11</v>
      </c>
      <c r="K615" s="666">
        <v>26737.5</v>
      </c>
    </row>
    <row r="616" spans="1:11" ht="14.4" customHeight="1" x14ac:dyDescent="0.3">
      <c r="A616" s="661" t="s">
        <v>563</v>
      </c>
      <c r="B616" s="662" t="s">
        <v>564</v>
      </c>
      <c r="C616" s="663" t="s">
        <v>583</v>
      </c>
      <c r="D616" s="664" t="s">
        <v>2677</v>
      </c>
      <c r="E616" s="663" t="s">
        <v>4699</v>
      </c>
      <c r="F616" s="664" t="s">
        <v>4700</v>
      </c>
      <c r="G616" s="663" t="s">
        <v>4183</v>
      </c>
      <c r="H616" s="663" t="s">
        <v>4184</v>
      </c>
      <c r="I616" s="665">
        <v>1.1499999999999999</v>
      </c>
      <c r="J616" s="665">
        <v>4</v>
      </c>
      <c r="K616" s="666">
        <v>4.5999999999999996</v>
      </c>
    </row>
    <row r="617" spans="1:11" ht="14.4" customHeight="1" x14ac:dyDescent="0.3">
      <c r="A617" s="661" t="s">
        <v>563</v>
      </c>
      <c r="B617" s="662" t="s">
        <v>564</v>
      </c>
      <c r="C617" s="663" t="s">
        <v>583</v>
      </c>
      <c r="D617" s="664" t="s">
        <v>2677</v>
      </c>
      <c r="E617" s="663" t="s">
        <v>4699</v>
      </c>
      <c r="F617" s="664" t="s">
        <v>4700</v>
      </c>
      <c r="G617" s="663" t="s">
        <v>4185</v>
      </c>
      <c r="H617" s="663" t="s">
        <v>4186</v>
      </c>
      <c r="I617" s="665">
        <v>8132.8</v>
      </c>
      <c r="J617" s="665">
        <v>1</v>
      </c>
      <c r="K617" s="666">
        <v>8132.8</v>
      </c>
    </row>
    <row r="618" spans="1:11" ht="14.4" customHeight="1" x14ac:dyDescent="0.3">
      <c r="A618" s="661" t="s">
        <v>563</v>
      </c>
      <c r="B618" s="662" t="s">
        <v>564</v>
      </c>
      <c r="C618" s="663" t="s">
        <v>583</v>
      </c>
      <c r="D618" s="664" t="s">
        <v>2677</v>
      </c>
      <c r="E618" s="663" t="s">
        <v>4699</v>
      </c>
      <c r="F618" s="664" t="s">
        <v>4700</v>
      </c>
      <c r="G618" s="663" t="s">
        <v>4187</v>
      </c>
      <c r="H618" s="663" t="s">
        <v>4188</v>
      </c>
      <c r="I618" s="665">
        <v>706.92</v>
      </c>
      <c r="J618" s="665">
        <v>1</v>
      </c>
      <c r="K618" s="666">
        <v>706.92</v>
      </c>
    </row>
    <row r="619" spans="1:11" ht="14.4" customHeight="1" x14ac:dyDescent="0.3">
      <c r="A619" s="661" t="s">
        <v>563</v>
      </c>
      <c r="B619" s="662" t="s">
        <v>564</v>
      </c>
      <c r="C619" s="663" t="s">
        <v>583</v>
      </c>
      <c r="D619" s="664" t="s">
        <v>2677</v>
      </c>
      <c r="E619" s="663" t="s">
        <v>4699</v>
      </c>
      <c r="F619" s="664" t="s">
        <v>4700</v>
      </c>
      <c r="G619" s="663" t="s">
        <v>4189</v>
      </c>
      <c r="H619" s="663" t="s">
        <v>4190</v>
      </c>
      <c r="I619" s="665">
        <v>19585.2</v>
      </c>
      <c r="J619" s="665">
        <v>2</v>
      </c>
      <c r="K619" s="666">
        <v>39170.400000000001</v>
      </c>
    </row>
    <row r="620" spans="1:11" ht="14.4" customHeight="1" x14ac:dyDescent="0.3">
      <c r="A620" s="661" t="s">
        <v>563</v>
      </c>
      <c r="B620" s="662" t="s">
        <v>564</v>
      </c>
      <c r="C620" s="663" t="s">
        <v>583</v>
      </c>
      <c r="D620" s="664" t="s">
        <v>2677</v>
      </c>
      <c r="E620" s="663" t="s">
        <v>4699</v>
      </c>
      <c r="F620" s="664" t="s">
        <v>4700</v>
      </c>
      <c r="G620" s="663" t="s">
        <v>4191</v>
      </c>
      <c r="H620" s="663" t="s">
        <v>4192</v>
      </c>
      <c r="I620" s="665">
        <v>2677.86</v>
      </c>
      <c r="J620" s="665">
        <v>12</v>
      </c>
      <c r="K620" s="666">
        <v>32134.300000000003</v>
      </c>
    </row>
    <row r="621" spans="1:11" ht="14.4" customHeight="1" x14ac:dyDescent="0.3">
      <c r="A621" s="661" t="s">
        <v>563</v>
      </c>
      <c r="B621" s="662" t="s">
        <v>564</v>
      </c>
      <c r="C621" s="663" t="s">
        <v>583</v>
      </c>
      <c r="D621" s="664" t="s">
        <v>2677</v>
      </c>
      <c r="E621" s="663" t="s">
        <v>4699</v>
      </c>
      <c r="F621" s="664" t="s">
        <v>4700</v>
      </c>
      <c r="G621" s="663" t="s">
        <v>4193</v>
      </c>
      <c r="H621" s="663" t="s">
        <v>4194</v>
      </c>
      <c r="I621" s="665">
        <v>17250</v>
      </c>
      <c r="J621" s="665">
        <v>1</v>
      </c>
      <c r="K621" s="666">
        <v>17250</v>
      </c>
    </row>
    <row r="622" spans="1:11" ht="14.4" customHeight="1" x14ac:dyDescent="0.3">
      <c r="A622" s="661" t="s">
        <v>563</v>
      </c>
      <c r="B622" s="662" t="s">
        <v>564</v>
      </c>
      <c r="C622" s="663" t="s">
        <v>583</v>
      </c>
      <c r="D622" s="664" t="s">
        <v>2677</v>
      </c>
      <c r="E622" s="663" t="s">
        <v>4699</v>
      </c>
      <c r="F622" s="664" t="s">
        <v>4700</v>
      </c>
      <c r="G622" s="663" t="s">
        <v>4195</v>
      </c>
      <c r="H622" s="663" t="s">
        <v>4196</v>
      </c>
      <c r="I622" s="665">
        <v>3928.34</v>
      </c>
      <c r="J622" s="665">
        <v>2</v>
      </c>
      <c r="K622" s="666">
        <v>7856.68</v>
      </c>
    </row>
    <row r="623" spans="1:11" ht="14.4" customHeight="1" x14ac:dyDescent="0.3">
      <c r="A623" s="661" t="s">
        <v>563</v>
      </c>
      <c r="B623" s="662" t="s">
        <v>564</v>
      </c>
      <c r="C623" s="663" t="s">
        <v>583</v>
      </c>
      <c r="D623" s="664" t="s">
        <v>2677</v>
      </c>
      <c r="E623" s="663" t="s">
        <v>4699</v>
      </c>
      <c r="F623" s="664" t="s">
        <v>4700</v>
      </c>
      <c r="G623" s="663" t="s">
        <v>4197</v>
      </c>
      <c r="H623" s="663" t="s">
        <v>4198</v>
      </c>
      <c r="I623" s="665">
        <v>1437.5</v>
      </c>
      <c r="J623" s="665">
        <v>4</v>
      </c>
      <c r="K623" s="666">
        <v>5750</v>
      </c>
    </row>
    <row r="624" spans="1:11" ht="14.4" customHeight="1" x14ac:dyDescent="0.3">
      <c r="A624" s="661" t="s">
        <v>563</v>
      </c>
      <c r="B624" s="662" t="s">
        <v>564</v>
      </c>
      <c r="C624" s="663" t="s">
        <v>583</v>
      </c>
      <c r="D624" s="664" t="s">
        <v>2677</v>
      </c>
      <c r="E624" s="663" t="s">
        <v>4699</v>
      </c>
      <c r="F624" s="664" t="s">
        <v>4700</v>
      </c>
      <c r="G624" s="663" t="s">
        <v>4199</v>
      </c>
      <c r="H624" s="663" t="s">
        <v>4200</v>
      </c>
      <c r="I624" s="665">
        <v>11001</v>
      </c>
      <c r="J624" s="665">
        <v>2</v>
      </c>
      <c r="K624" s="666">
        <v>22002</v>
      </c>
    </row>
    <row r="625" spans="1:11" ht="14.4" customHeight="1" x14ac:dyDescent="0.3">
      <c r="A625" s="661" t="s">
        <v>563</v>
      </c>
      <c r="B625" s="662" t="s">
        <v>564</v>
      </c>
      <c r="C625" s="663" t="s">
        <v>583</v>
      </c>
      <c r="D625" s="664" t="s">
        <v>2677</v>
      </c>
      <c r="E625" s="663" t="s">
        <v>4699</v>
      </c>
      <c r="F625" s="664" t="s">
        <v>4700</v>
      </c>
      <c r="G625" s="663" t="s">
        <v>4201</v>
      </c>
      <c r="H625" s="663" t="s">
        <v>4202</v>
      </c>
      <c r="I625" s="665">
        <v>0.25</v>
      </c>
      <c r="J625" s="665">
        <v>4</v>
      </c>
      <c r="K625" s="666">
        <v>1.01</v>
      </c>
    </row>
    <row r="626" spans="1:11" ht="14.4" customHeight="1" x14ac:dyDescent="0.3">
      <c r="A626" s="661" t="s">
        <v>563</v>
      </c>
      <c r="B626" s="662" t="s">
        <v>564</v>
      </c>
      <c r="C626" s="663" t="s">
        <v>583</v>
      </c>
      <c r="D626" s="664" t="s">
        <v>2677</v>
      </c>
      <c r="E626" s="663" t="s">
        <v>4699</v>
      </c>
      <c r="F626" s="664" t="s">
        <v>4700</v>
      </c>
      <c r="G626" s="663" t="s">
        <v>4203</v>
      </c>
      <c r="H626" s="663" t="s">
        <v>4204</v>
      </c>
      <c r="I626" s="665">
        <v>68977</v>
      </c>
      <c r="J626" s="665">
        <v>1</v>
      </c>
      <c r="K626" s="666">
        <v>68977</v>
      </c>
    </row>
    <row r="627" spans="1:11" ht="14.4" customHeight="1" x14ac:dyDescent="0.3">
      <c r="A627" s="661" t="s">
        <v>563</v>
      </c>
      <c r="B627" s="662" t="s">
        <v>564</v>
      </c>
      <c r="C627" s="663" t="s">
        <v>583</v>
      </c>
      <c r="D627" s="664" t="s">
        <v>2677</v>
      </c>
      <c r="E627" s="663" t="s">
        <v>4699</v>
      </c>
      <c r="F627" s="664" t="s">
        <v>4700</v>
      </c>
      <c r="G627" s="663" t="s">
        <v>4205</v>
      </c>
      <c r="H627" s="663" t="s">
        <v>4206</v>
      </c>
      <c r="I627" s="665">
        <v>1.1200000000000001</v>
      </c>
      <c r="J627" s="665">
        <v>4</v>
      </c>
      <c r="K627" s="666">
        <v>4.4800000000000004</v>
      </c>
    </row>
    <row r="628" spans="1:11" ht="14.4" customHeight="1" x14ac:dyDescent="0.3">
      <c r="A628" s="661" t="s">
        <v>563</v>
      </c>
      <c r="B628" s="662" t="s">
        <v>564</v>
      </c>
      <c r="C628" s="663" t="s">
        <v>583</v>
      </c>
      <c r="D628" s="664" t="s">
        <v>2677</v>
      </c>
      <c r="E628" s="663" t="s">
        <v>4699</v>
      </c>
      <c r="F628" s="664" t="s">
        <v>4700</v>
      </c>
      <c r="G628" s="663" t="s">
        <v>4207</v>
      </c>
      <c r="H628" s="663" t="s">
        <v>4208</v>
      </c>
      <c r="I628" s="665">
        <v>6520.8</v>
      </c>
      <c r="J628" s="665">
        <v>6</v>
      </c>
      <c r="K628" s="666">
        <v>39124.800000000003</v>
      </c>
    </row>
    <row r="629" spans="1:11" ht="14.4" customHeight="1" x14ac:dyDescent="0.3">
      <c r="A629" s="661" t="s">
        <v>563</v>
      </c>
      <c r="B629" s="662" t="s">
        <v>564</v>
      </c>
      <c r="C629" s="663" t="s">
        <v>583</v>
      </c>
      <c r="D629" s="664" t="s">
        <v>2677</v>
      </c>
      <c r="E629" s="663" t="s">
        <v>4699</v>
      </c>
      <c r="F629" s="664" t="s">
        <v>4700</v>
      </c>
      <c r="G629" s="663" t="s">
        <v>4209</v>
      </c>
      <c r="H629" s="663" t="s">
        <v>4210</v>
      </c>
      <c r="I629" s="665">
        <v>17135</v>
      </c>
      <c r="J629" s="665">
        <v>4</v>
      </c>
      <c r="K629" s="666">
        <v>68540</v>
      </c>
    </row>
    <row r="630" spans="1:11" ht="14.4" customHeight="1" x14ac:dyDescent="0.3">
      <c r="A630" s="661" t="s">
        <v>563</v>
      </c>
      <c r="B630" s="662" t="s">
        <v>564</v>
      </c>
      <c r="C630" s="663" t="s">
        <v>583</v>
      </c>
      <c r="D630" s="664" t="s">
        <v>2677</v>
      </c>
      <c r="E630" s="663" t="s">
        <v>4699</v>
      </c>
      <c r="F630" s="664" t="s">
        <v>4700</v>
      </c>
      <c r="G630" s="663" t="s">
        <v>4211</v>
      </c>
      <c r="H630" s="663" t="s">
        <v>4212</v>
      </c>
      <c r="I630" s="665">
        <v>0.26</v>
      </c>
      <c r="J630" s="665">
        <v>2</v>
      </c>
      <c r="K630" s="666">
        <v>0.51</v>
      </c>
    </row>
    <row r="631" spans="1:11" ht="14.4" customHeight="1" x14ac:dyDescent="0.3">
      <c r="A631" s="661" t="s">
        <v>563</v>
      </c>
      <c r="B631" s="662" t="s">
        <v>564</v>
      </c>
      <c r="C631" s="663" t="s">
        <v>583</v>
      </c>
      <c r="D631" s="664" t="s">
        <v>2677</v>
      </c>
      <c r="E631" s="663" t="s">
        <v>4699</v>
      </c>
      <c r="F631" s="664" t="s">
        <v>4700</v>
      </c>
      <c r="G631" s="663" t="s">
        <v>4213</v>
      </c>
      <c r="H631" s="663" t="s">
        <v>4214</v>
      </c>
      <c r="I631" s="665">
        <v>785.46</v>
      </c>
      <c r="J631" s="665">
        <v>3</v>
      </c>
      <c r="K631" s="666">
        <v>2356.38</v>
      </c>
    </row>
    <row r="632" spans="1:11" ht="14.4" customHeight="1" x14ac:dyDescent="0.3">
      <c r="A632" s="661" t="s">
        <v>563</v>
      </c>
      <c r="B632" s="662" t="s">
        <v>564</v>
      </c>
      <c r="C632" s="663" t="s">
        <v>583</v>
      </c>
      <c r="D632" s="664" t="s">
        <v>2677</v>
      </c>
      <c r="E632" s="663" t="s">
        <v>4699</v>
      </c>
      <c r="F632" s="664" t="s">
        <v>4700</v>
      </c>
      <c r="G632" s="663" t="s">
        <v>4215</v>
      </c>
      <c r="H632" s="663" t="s">
        <v>4216</v>
      </c>
      <c r="I632" s="665">
        <v>1.1499999999999999</v>
      </c>
      <c r="J632" s="665">
        <v>2</v>
      </c>
      <c r="K632" s="666">
        <v>2.2999999999999998</v>
      </c>
    </row>
    <row r="633" spans="1:11" ht="14.4" customHeight="1" x14ac:dyDescent="0.3">
      <c r="A633" s="661" t="s">
        <v>563</v>
      </c>
      <c r="B633" s="662" t="s">
        <v>564</v>
      </c>
      <c r="C633" s="663" t="s">
        <v>583</v>
      </c>
      <c r="D633" s="664" t="s">
        <v>2677</v>
      </c>
      <c r="E633" s="663" t="s">
        <v>4699</v>
      </c>
      <c r="F633" s="664" t="s">
        <v>4700</v>
      </c>
      <c r="G633" s="663" t="s">
        <v>4217</v>
      </c>
      <c r="H633" s="663" t="s">
        <v>4218</v>
      </c>
      <c r="I633" s="665">
        <v>15618</v>
      </c>
      <c r="J633" s="665">
        <v>1</v>
      </c>
      <c r="K633" s="666">
        <v>15618</v>
      </c>
    </row>
    <row r="634" spans="1:11" ht="14.4" customHeight="1" x14ac:dyDescent="0.3">
      <c r="A634" s="661" t="s">
        <v>563</v>
      </c>
      <c r="B634" s="662" t="s">
        <v>564</v>
      </c>
      <c r="C634" s="663" t="s">
        <v>583</v>
      </c>
      <c r="D634" s="664" t="s">
        <v>2677</v>
      </c>
      <c r="E634" s="663" t="s">
        <v>4699</v>
      </c>
      <c r="F634" s="664" t="s">
        <v>4700</v>
      </c>
      <c r="G634" s="663" t="s">
        <v>4219</v>
      </c>
      <c r="H634" s="663" t="s">
        <v>4220</v>
      </c>
      <c r="I634" s="665">
        <v>785.46</v>
      </c>
      <c r="J634" s="665">
        <v>6</v>
      </c>
      <c r="K634" s="666">
        <v>4712.76</v>
      </c>
    </row>
    <row r="635" spans="1:11" ht="14.4" customHeight="1" x14ac:dyDescent="0.3">
      <c r="A635" s="661" t="s">
        <v>563</v>
      </c>
      <c r="B635" s="662" t="s">
        <v>564</v>
      </c>
      <c r="C635" s="663" t="s">
        <v>583</v>
      </c>
      <c r="D635" s="664" t="s">
        <v>2677</v>
      </c>
      <c r="E635" s="663" t="s">
        <v>4699</v>
      </c>
      <c r="F635" s="664" t="s">
        <v>4700</v>
      </c>
      <c r="G635" s="663" t="s">
        <v>4221</v>
      </c>
      <c r="H635" s="663" t="s">
        <v>4222</v>
      </c>
      <c r="I635" s="665">
        <v>785.46</v>
      </c>
      <c r="J635" s="665">
        <v>2</v>
      </c>
      <c r="K635" s="666">
        <v>1570.92</v>
      </c>
    </row>
    <row r="636" spans="1:11" ht="14.4" customHeight="1" x14ac:dyDescent="0.3">
      <c r="A636" s="661" t="s">
        <v>563</v>
      </c>
      <c r="B636" s="662" t="s">
        <v>564</v>
      </c>
      <c r="C636" s="663" t="s">
        <v>583</v>
      </c>
      <c r="D636" s="664" t="s">
        <v>2677</v>
      </c>
      <c r="E636" s="663" t="s">
        <v>4699</v>
      </c>
      <c r="F636" s="664" t="s">
        <v>4700</v>
      </c>
      <c r="G636" s="663" t="s">
        <v>4223</v>
      </c>
      <c r="H636" s="663" t="s">
        <v>4224</v>
      </c>
      <c r="I636" s="665">
        <v>5506.55</v>
      </c>
      <c r="J636" s="665">
        <v>2</v>
      </c>
      <c r="K636" s="666">
        <v>11013.09</v>
      </c>
    </row>
    <row r="637" spans="1:11" ht="14.4" customHeight="1" x14ac:dyDescent="0.3">
      <c r="A637" s="661" t="s">
        <v>563</v>
      </c>
      <c r="B637" s="662" t="s">
        <v>564</v>
      </c>
      <c r="C637" s="663" t="s">
        <v>583</v>
      </c>
      <c r="D637" s="664" t="s">
        <v>2677</v>
      </c>
      <c r="E637" s="663" t="s">
        <v>4699</v>
      </c>
      <c r="F637" s="664" t="s">
        <v>4700</v>
      </c>
      <c r="G637" s="663" t="s">
        <v>4225</v>
      </c>
      <c r="H637" s="663" t="s">
        <v>4226</v>
      </c>
      <c r="I637" s="665">
        <v>0.2</v>
      </c>
      <c r="J637" s="665">
        <v>4</v>
      </c>
      <c r="K637" s="666">
        <v>0.78</v>
      </c>
    </row>
    <row r="638" spans="1:11" ht="14.4" customHeight="1" x14ac:dyDescent="0.3">
      <c r="A638" s="661" t="s">
        <v>563</v>
      </c>
      <c r="B638" s="662" t="s">
        <v>564</v>
      </c>
      <c r="C638" s="663" t="s">
        <v>583</v>
      </c>
      <c r="D638" s="664" t="s">
        <v>2677</v>
      </c>
      <c r="E638" s="663" t="s">
        <v>4699</v>
      </c>
      <c r="F638" s="664" t="s">
        <v>4700</v>
      </c>
      <c r="G638" s="663" t="s">
        <v>4227</v>
      </c>
      <c r="H638" s="663" t="s">
        <v>4228</v>
      </c>
      <c r="I638" s="665">
        <v>1760.15</v>
      </c>
      <c r="J638" s="665">
        <v>4</v>
      </c>
      <c r="K638" s="666">
        <v>7040.62</v>
      </c>
    </row>
    <row r="639" spans="1:11" ht="14.4" customHeight="1" x14ac:dyDescent="0.3">
      <c r="A639" s="661" t="s">
        <v>563</v>
      </c>
      <c r="B639" s="662" t="s">
        <v>564</v>
      </c>
      <c r="C639" s="663" t="s">
        <v>583</v>
      </c>
      <c r="D639" s="664" t="s">
        <v>2677</v>
      </c>
      <c r="E639" s="663" t="s">
        <v>4699</v>
      </c>
      <c r="F639" s="664" t="s">
        <v>4700</v>
      </c>
      <c r="G639" s="663" t="s">
        <v>4229</v>
      </c>
      <c r="H639" s="663" t="s">
        <v>4230</v>
      </c>
      <c r="I639" s="665">
        <v>2761.08</v>
      </c>
      <c r="J639" s="665">
        <v>2</v>
      </c>
      <c r="K639" s="666">
        <v>5522.16</v>
      </c>
    </row>
    <row r="640" spans="1:11" ht="14.4" customHeight="1" x14ac:dyDescent="0.3">
      <c r="A640" s="661" t="s">
        <v>563</v>
      </c>
      <c r="B640" s="662" t="s">
        <v>564</v>
      </c>
      <c r="C640" s="663" t="s">
        <v>583</v>
      </c>
      <c r="D640" s="664" t="s">
        <v>2677</v>
      </c>
      <c r="E640" s="663" t="s">
        <v>4699</v>
      </c>
      <c r="F640" s="664" t="s">
        <v>4700</v>
      </c>
      <c r="G640" s="663" t="s">
        <v>4231</v>
      </c>
      <c r="H640" s="663" t="s">
        <v>4232</v>
      </c>
      <c r="I640" s="665">
        <v>9292.14</v>
      </c>
      <c r="J640" s="665">
        <v>3</v>
      </c>
      <c r="K640" s="666">
        <v>27876.42</v>
      </c>
    </row>
    <row r="641" spans="1:11" ht="14.4" customHeight="1" x14ac:dyDescent="0.3">
      <c r="A641" s="661" t="s">
        <v>563</v>
      </c>
      <c r="B641" s="662" t="s">
        <v>564</v>
      </c>
      <c r="C641" s="663" t="s">
        <v>583</v>
      </c>
      <c r="D641" s="664" t="s">
        <v>2677</v>
      </c>
      <c r="E641" s="663" t="s">
        <v>4699</v>
      </c>
      <c r="F641" s="664" t="s">
        <v>4700</v>
      </c>
      <c r="G641" s="663" t="s">
        <v>4233</v>
      </c>
      <c r="H641" s="663" t="s">
        <v>4234</v>
      </c>
      <c r="I641" s="665">
        <v>5332.126666666667</v>
      </c>
      <c r="J641" s="665">
        <v>8</v>
      </c>
      <c r="K641" s="666">
        <v>42656.99</v>
      </c>
    </row>
    <row r="642" spans="1:11" ht="14.4" customHeight="1" x14ac:dyDescent="0.3">
      <c r="A642" s="661" t="s">
        <v>563</v>
      </c>
      <c r="B642" s="662" t="s">
        <v>564</v>
      </c>
      <c r="C642" s="663" t="s">
        <v>583</v>
      </c>
      <c r="D642" s="664" t="s">
        <v>2677</v>
      </c>
      <c r="E642" s="663" t="s">
        <v>4699</v>
      </c>
      <c r="F642" s="664" t="s">
        <v>4700</v>
      </c>
      <c r="G642" s="663" t="s">
        <v>4235</v>
      </c>
      <c r="H642" s="663" t="s">
        <v>4236</v>
      </c>
      <c r="I642" s="665">
        <v>27977.200000000001</v>
      </c>
      <c r="J642" s="665">
        <v>1</v>
      </c>
      <c r="K642" s="666">
        <v>27977.200000000001</v>
      </c>
    </row>
    <row r="643" spans="1:11" ht="14.4" customHeight="1" x14ac:dyDescent="0.3">
      <c r="A643" s="661" t="s">
        <v>563</v>
      </c>
      <c r="B643" s="662" t="s">
        <v>564</v>
      </c>
      <c r="C643" s="663" t="s">
        <v>583</v>
      </c>
      <c r="D643" s="664" t="s">
        <v>2677</v>
      </c>
      <c r="E643" s="663" t="s">
        <v>4699</v>
      </c>
      <c r="F643" s="664" t="s">
        <v>4700</v>
      </c>
      <c r="G643" s="663" t="s">
        <v>4237</v>
      </c>
      <c r="H643" s="663" t="s">
        <v>4238</v>
      </c>
      <c r="I643" s="665">
        <v>5680.62</v>
      </c>
      <c r="J643" s="665">
        <v>1</v>
      </c>
      <c r="K643" s="666">
        <v>5680.62</v>
      </c>
    </row>
    <row r="644" spans="1:11" ht="14.4" customHeight="1" x14ac:dyDescent="0.3">
      <c r="A644" s="661" t="s">
        <v>563</v>
      </c>
      <c r="B644" s="662" t="s">
        <v>564</v>
      </c>
      <c r="C644" s="663" t="s">
        <v>583</v>
      </c>
      <c r="D644" s="664" t="s">
        <v>2677</v>
      </c>
      <c r="E644" s="663" t="s">
        <v>4699</v>
      </c>
      <c r="F644" s="664" t="s">
        <v>4700</v>
      </c>
      <c r="G644" s="663" t="s">
        <v>4239</v>
      </c>
      <c r="H644" s="663" t="s">
        <v>4240</v>
      </c>
      <c r="I644" s="665">
        <v>15286.26</v>
      </c>
      <c r="J644" s="665">
        <v>3</v>
      </c>
      <c r="K644" s="666">
        <v>45858.78</v>
      </c>
    </row>
    <row r="645" spans="1:11" ht="14.4" customHeight="1" x14ac:dyDescent="0.3">
      <c r="A645" s="661" t="s">
        <v>563</v>
      </c>
      <c r="B645" s="662" t="s">
        <v>564</v>
      </c>
      <c r="C645" s="663" t="s">
        <v>583</v>
      </c>
      <c r="D645" s="664" t="s">
        <v>2677</v>
      </c>
      <c r="E645" s="663" t="s">
        <v>4699</v>
      </c>
      <c r="F645" s="664" t="s">
        <v>4700</v>
      </c>
      <c r="G645" s="663" t="s">
        <v>4241</v>
      </c>
      <c r="H645" s="663" t="s">
        <v>4242</v>
      </c>
      <c r="I645" s="665">
        <v>3929.585</v>
      </c>
      <c r="J645" s="665">
        <v>8</v>
      </c>
      <c r="K645" s="666">
        <v>31436.66</v>
      </c>
    </row>
    <row r="646" spans="1:11" ht="14.4" customHeight="1" x14ac:dyDescent="0.3">
      <c r="A646" s="661" t="s">
        <v>563</v>
      </c>
      <c r="B646" s="662" t="s">
        <v>564</v>
      </c>
      <c r="C646" s="663" t="s">
        <v>583</v>
      </c>
      <c r="D646" s="664" t="s">
        <v>2677</v>
      </c>
      <c r="E646" s="663" t="s">
        <v>4699</v>
      </c>
      <c r="F646" s="664" t="s">
        <v>4700</v>
      </c>
      <c r="G646" s="663" t="s">
        <v>4243</v>
      </c>
      <c r="H646" s="663" t="s">
        <v>4244</v>
      </c>
      <c r="I646" s="665">
        <v>5332.13</v>
      </c>
      <c r="J646" s="665">
        <v>2</v>
      </c>
      <c r="K646" s="666">
        <v>10664.25</v>
      </c>
    </row>
    <row r="647" spans="1:11" ht="14.4" customHeight="1" x14ac:dyDescent="0.3">
      <c r="A647" s="661" t="s">
        <v>563</v>
      </c>
      <c r="B647" s="662" t="s">
        <v>564</v>
      </c>
      <c r="C647" s="663" t="s">
        <v>583</v>
      </c>
      <c r="D647" s="664" t="s">
        <v>2677</v>
      </c>
      <c r="E647" s="663" t="s">
        <v>4699</v>
      </c>
      <c r="F647" s="664" t="s">
        <v>4700</v>
      </c>
      <c r="G647" s="663" t="s">
        <v>4245</v>
      </c>
      <c r="H647" s="663" t="s">
        <v>4246</v>
      </c>
      <c r="I647" s="665">
        <v>1.01</v>
      </c>
      <c r="J647" s="665">
        <v>1</v>
      </c>
      <c r="K647" s="666">
        <v>1.01</v>
      </c>
    </row>
    <row r="648" spans="1:11" ht="14.4" customHeight="1" x14ac:dyDescent="0.3">
      <c r="A648" s="661" t="s">
        <v>563</v>
      </c>
      <c r="B648" s="662" t="s">
        <v>564</v>
      </c>
      <c r="C648" s="663" t="s">
        <v>583</v>
      </c>
      <c r="D648" s="664" t="s">
        <v>2677</v>
      </c>
      <c r="E648" s="663" t="s">
        <v>4699</v>
      </c>
      <c r="F648" s="664" t="s">
        <v>4700</v>
      </c>
      <c r="G648" s="663" t="s">
        <v>4247</v>
      </c>
      <c r="H648" s="663" t="s">
        <v>4248</v>
      </c>
      <c r="I648" s="665">
        <v>1.1499999999999999</v>
      </c>
      <c r="J648" s="665">
        <v>4</v>
      </c>
      <c r="K648" s="666">
        <v>4.5999999999999996</v>
      </c>
    </row>
    <row r="649" spans="1:11" ht="14.4" customHeight="1" x14ac:dyDescent="0.3">
      <c r="A649" s="661" t="s">
        <v>563</v>
      </c>
      <c r="B649" s="662" t="s">
        <v>564</v>
      </c>
      <c r="C649" s="663" t="s">
        <v>583</v>
      </c>
      <c r="D649" s="664" t="s">
        <v>2677</v>
      </c>
      <c r="E649" s="663" t="s">
        <v>4699</v>
      </c>
      <c r="F649" s="664" t="s">
        <v>4700</v>
      </c>
      <c r="G649" s="663" t="s">
        <v>4249</v>
      </c>
      <c r="H649" s="663" t="s">
        <v>4250</v>
      </c>
      <c r="I649" s="665">
        <v>15634.25</v>
      </c>
      <c r="J649" s="665">
        <v>2</v>
      </c>
      <c r="K649" s="666">
        <v>31268.5</v>
      </c>
    </row>
    <row r="650" spans="1:11" ht="14.4" customHeight="1" x14ac:dyDescent="0.3">
      <c r="A650" s="661" t="s">
        <v>563</v>
      </c>
      <c r="B650" s="662" t="s">
        <v>564</v>
      </c>
      <c r="C650" s="663" t="s">
        <v>583</v>
      </c>
      <c r="D650" s="664" t="s">
        <v>2677</v>
      </c>
      <c r="E650" s="663" t="s">
        <v>4699</v>
      </c>
      <c r="F650" s="664" t="s">
        <v>4700</v>
      </c>
      <c r="G650" s="663" t="s">
        <v>4251</v>
      </c>
      <c r="H650" s="663" t="s">
        <v>4252</v>
      </c>
      <c r="I650" s="665">
        <v>5332.12</v>
      </c>
      <c r="J650" s="665">
        <v>1</v>
      </c>
      <c r="K650" s="666">
        <v>5332.12</v>
      </c>
    </row>
    <row r="651" spans="1:11" ht="14.4" customHeight="1" x14ac:dyDescent="0.3">
      <c r="A651" s="661" t="s">
        <v>563</v>
      </c>
      <c r="B651" s="662" t="s">
        <v>564</v>
      </c>
      <c r="C651" s="663" t="s">
        <v>583</v>
      </c>
      <c r="D651" s="664" t="s">
        <v>2677</v>
      </c>
      <c r="E651" s="663" t="s">
        <v>4699</v>
      </c>
      <c r="F651" s="664" t="s">
        <v>4700</v>
      </c>
      <c r="G651" s="663" t="s">
        <v>4253</v>
      </c>
      <c r="H651" s="663" t="s">
        <v>4254</v>
      </c>
      <c r="I651" s="665">
        <v>4646.54</v>
      </c>
      <c r="J651" s="665">
        <v>1</v>
      </c>
      <c r="K651" s="666">
        <v>4646.54</v>
      </c>
    </row>
    <row r="652" spans="1:11" ht="14.4" customHeight="1" x14ac:dyDescent="0.3">
      <c r="A652" s="661" t="s">
        <v>563</v>
      </c>
      <c r="B652" s="662" t="s">
        <v>564</v>
      </c>
      <c r="C652" s="663" t="s">
        <v>583</v>
      </c>
      <c r="D652" s="664" t="s">
        <v>2677</v>
      </c>
      <c r="E652" s="663" t="s">
        <v>4699</v>
      </c>
      <c r="F652" s="664" t="s">
        <v>4700</v>
      </c>
      <c r="G652" s="663" t="s">
        <v>4255</v>
      </c>
      <c r="H652" s="663" t="s">
        <v>4256</v>
      </c>
      <c r="I652" s="665">
        <v>5255.93</v>
      </c>
      <c r="J652" s="665">
        <v>1</v>
      </c>
      <c r="K652" s="666">
        <v>5255.93</v>
      </c>
    </row>
    <row r="653" spans="1:11" ht="14.4" customHeight="1" x14ac:dyDescent="0.3">
      <c r="A653" s="661" t="s">
        <v>563</v>
      </c>
      <c r="B653" s="662" t="s">
        <v>564</v>
      </c>
      <c r="C653" s="663" t="s">
        <v>583</v>
      </c>
      <c r="D653" s="664" t="s">
        <v>2677</v>
      </c>
      <c r="E653" s="663" t="s">
        <v>4699</v>
      </c>
      <c r="F653" s="664" t="s">
        <v>4700</v>
      </c>
      <c r="G653" s="663" t="s">
        <v>4257</v>
      </c>
      <c r="H653" s="663" t="s">
        <v>4258</v>
      </c>
      <c r="I653" s="665">
        <v>3928.34</v>
      </c>
      <c r="J653" s="665">
        <v>4</v>
      </c>
      <c r="K653" s="666">
        <v>15713.369999999999</v>
      </c>
    </row>
    <row r="654" spans="1:11" ht="14.4" customHeight="1" x14ac:dyDescent="0.3">
      <c r="A654" s="661" t="s">
        <v>563</v>
      </c>
      <c r="B654" s="662" t="s">
        <v>564</v>
      </c>
      <c r="C654" s="663" t="s">
        <v>583</v>
      </c>
      <c r="D654" s="664" t="s">
        <v>2677</v>
      </c>
      <c r="E654" s="663" t="s">
        <v>4699</v>
      </c>
      <c r="F654" s="664" t="s">
        <v>4700</v>
      </c>
      <c r="G654" s="663" t="s">
        <v>4259</v>
      </c>
      <c r="H654" s="663" t="s">
        <v>4260</v>
      </c>
      <c r="I654" s="665">
        <v>5506.54</v>
      </c>
      <c r="J654" s="665">
        <v>1</v>
      </c>
      <c r="K654" s="666">
        <v>5506.54</v>
      </c>
    </row>
    <row r="655" spans="1:11" ht="14.4" customHeight="1" x14ac:dyDescent="0.3">
      <c r="A655" s="661" t="s">
        <v>563</v>
      </c>
      <c r="B655" s="662" t="s">
        <v>564</v>
      </c>
      <c r="C655" s="663" t="s">
        <v>583</v>
      </c>
      <c r="D655" s="664" t="s">
        <v>2677</v>
      </c>
      <c r="E655" s="663" t="s">
        <v>4699</v>
      </c>
      <c r="F655" s="664" t="s">
        <v>4700</v>
      </c>
      <c r="G655" s="663" t="s">
        <v>4261</v>
      </c>
      <c r="H655" s="663" t="s">
        <v>4262</v>
      </c>
      <c r="I655" s="665">
        <v>3</v>
      </c>
      <c r="J655" s="665">
        <v>1</v>
      </c>
      <c r="K655" s="666">
        <v>3</v>
      </c>
    </row>
    <row r="656" spans="1:11" ht="14.4" customHeight="1" x14ac:dyDescent="0.3">
      <c r="A656" s="661" t="s">
        <v>563</v>
      </c>
      <c r="B656" s="662" t="s">
        <v>564</v>
      </c>
      <c r="C656" s="663" t="s">
        <v>583</v>
      </c>
      <c r="D656" s="664" t="s">
        <v>2677</v>
      </c>
      <c r="E656" s="663" t="s">
        <v>4699</v>
      </c>
      <c r="F656" s="664" t="s">
        <v>4700</v>
      </c>
      <c r="G656" s="663" t="s">
        <v>4263</v>
      </c>
      <c r="H656" s="663" t="s">
        <v>4264</v>
      </c>
      <c r="I656" s="665">
        <v>0.89</v>
      </c>
      <c r="J656" s="665">
        <v>2</v>
      </c>
      <c r="K656" s="666">
        <v>1.77</v>
      </c>
    </row>
    <row r="657" spans="1:11" ht="14.4" customHeight="1" x14ac:dyDescent="0.3">
      <c r="A657" s="661" t="s">
        <v>563</v>
      </c>
      <c r="B657" s="662" t="s">
        <v>564</v>
      </c>
      <c r="C657" s="663" t="s">
        <v>583</v>
      </c>
      <c r="D657" s="664" t="s">
        <v>2677</v>
      </c>
      <c r="E657" s="663" t="s">
        <v>4699</v>
      </c>
      <c r="F657" s="664" t="s">
        <v>4700</v>
      </c>
      <c r="G657" s="663" t="s">
        <v>4265</v>
      </c>
      <c r="H657" s="663" t="s">
        <v>4266</v>
      </c>
      <c r="I657" s="665">
        <v>0.45</v>
      </c>
      <c r="J657" s="665">
        <v>2</v>
      </c>
      <c r="K657" s="666">
        <v>0.9</v>
      </c>
    </row>
    <row r="658" spans="1:11" ht="14.4" customHeight="1" x14ac:dyDescent="0.3">
      <c r="A658" s="661" t="s">
        <v>563</v>
      </c>
      <c r="B658" s="662" t="s">
        <v>564</v>
      </c>
      <c r="C658" s="663" t="s">
        <v>583</v>
      </c>
      <c r="D658" s="664" t="s">
        <v>2677</v>
      </c>
      <c r="E658" s="663" t="s">
        <v>4699</v>
      </c>
      <c r="F658" s="664" t="s">
        <v>4700</v>
      </c>
      <c r="G658" s="663" t="s">
        <v>4267</v>
      </c>
      <c r="H658" s="663" t="s">
        <v>4268</v>
      </c>
      <c r="I658" s="665">
        <v>3929.58</v>
      </c>
      <c r="J658" s="665">
        <v>2</v>
      </c>
      <c r="K658" s="666">
        <v>7859.16</v>
      </c>
    </row>
    <row r="659" spans="1:11" ht="14.4" customHeight="1" x14ac:dyDescent="0.3">
      <c r="A659" s="661" t="s">
        <v>563</v>
      </c>
      <c r="B659" s="662" t="s">
        <v>564</v>
      </c>
      <c r="C659" s="663" t="s">
        <v>583</v>
      </c>
      <c r="D659" s="664" t="s">
        <v>2677</v>
      </c>
      <c r="E659" s="663" t="s">
        <v>4699</v>
      </c>
      <c r="F659" s="664" t="s">
        <v>4700</v>
      </c>
      <c r="G659" s="663" t="s">
        <v>4269</v>
      </c>
      <c r="H659" s="663" t="s">
        <v>4270</v>
      </c>
      <c r="I659" s="665">
        <v>4385.38</v>
      </c>
      <c r="J659" s="665">
        <v>1</v>
      </c>
      <c r="K659" s="666">
        <v>4385.38</v>
      </c>
    </row>
    <row r="660" spans="1:11" ht="14.4" customHeight="1" x14ac:dyDescent="0.3">
      <c r="A660" s="661" t="s">
        <v>563</v>
      </c>
      <c r="B660" s="662" t="s">
        <v>564</v>
      </c>
      <c r="C660" s="663" t="s">
        <v>583</v>
      </c>
      <c r="D660" s="664" t="s">
        <v>2677</v>
      </c>
      <c r="E660" s="663" t="s">
        <v>4699</v>
      </c>
      <c r="F660" s="664" t="s">
        <v>4700</v>
      </c>
      <c r="G660" s="663" t="s">
        <v>4271</v>
      </c>
      <c r="H660" s="663" t="s">
        <v>4272</v>
      </c>
      <c r="I660" s="665">
        <v>7952.64</v>
      </c>
      <c r="J660" s="665">
        <v>1</v>
      </c>
      <c r="K660" s="666">
        <v>7952.64</v>
      </c>
    </row>
    <row r="661" spans="1:11" ht="14.4" customHeight="1" x14ac:dyDescent="0.3">
      <c r="A661" s="661" t="s">
        <v>563</v>
      </c>
      <c r="B661" s="662" t="s">
        <v>564</v>
      </c>
      <c r="C661" s="663" t="s">
        <v>583</v>
      </c>
      <c r="D661" s="664" t="s">
        <v>2677</v>
      </c>
      <c r="E661" s="663" t="s">
        <v>4699</v>
      </c>
      <c r="F661" s="664" t="s">
        <v>4700</v>
      </c>
      <c r="G661" s="663" t="s">
        <v>4273</v>
      </c>
      <c r="H661" s="663" t="s">
        <v>4274</v>
      </c>
      <c r="I661" s="665">
        <v>7847.6000000000013</v>
      </c>
      <c r="J661" s="665">
        <v>8</v>
      </c>
      <c r="K661" s="666">
        <v>62780.800000000003</v>
      </c>
    </row>
    <row r="662" spans="1:11" ht="14.4" customHeight="1" x14ac:dyDescent="0.3">
      <c r="A662" s="661" t="s">
        <v>563</v>
      </c>
      <c r="B662" s="662" t="s">
        <v>564</v>
      </c>
      <c r="C662" s="663" t="s">
        <v>583</v>
      </c>
      <c r="D662" s="664" t="s">
        <v>2677</v>
      </c>
      <c r="E662" s="663" t="s">
        <v>4699</v>
      </c>
      <c r="F662" s="664" t="s">
        <v>4700</v>
      </c>
      <c r="G662" s="663" t="s">
        <v>4275</v>
      </c>
      <c r="H662" s="663" t="s">
        <v>4276</v>
      </c>
      <c r="I662" s="665">
        <v>7847.6000000000013</v>
      </c>
      <c r="J662" s="665">
        <v>6</v>
      </c>
      <c r="K662" s="666">
        <v>47085.600000000006</v>
      </c>
    </row>
    <row r="663" spans="1:11" ht="14.4" customHeight="1" x14ac:dyDescent="0.3">
      <c r="A663" s="661" t="s">
        <v>563</v>
      </c>
      <c r="B663" s="662" t="s">
        <v>564</v>
      </c>
      <c r="C663" s="663" t="s">
        <v>583</v>
      </c>
      <c r="D663" s="664" t="s">
        <v>2677</v>
      </c>
      <c r="E663" s="663" t="s">
        <v>4699</v>
      </c>
      <c r="F663" s="664" t="s">
        <v>4700</v>
      </c>
      <c r="G663" s="663" t="s">
        <v>4277</v>
      </c>
      <c r="H663" s="663" t="s">
        <v>4278</v>
      </c>
      <c r="I663" s="665">
        <v>16900</v>
      </c>
      <c r="J663" s="665">
        <v>1</v>
      </c>
      <c r="K663" s="666">
        <v>16900</v>
      </c>
    </row>
    <row r="664" spans="1:11" ht="14.4" customHeight="1" x14ac:dyDescent="0.3">
      <c r="A664" s="661" t="s">
        <v>563</v>
      </c>
      <c r="B664" s="662" t="s">
        <v>564</v>
      </c>
      <c r="C664" s="663" t="s">
        <v>583</v>
      </c>
      <c r="D664" s="664" t="s">
        <v>2677</v>
      </c>
      <c r="E664" s="663" t="s">
        <v>4699</v>
      </c>
      <c r="F664" s="664" t="s">
        <v>4700</v>
      </c>
      <c r="G664" s="663" t="s">
        <v>4279</v>
      </c>
      <c r="H664" s="663" t="s">
        <v>4280</v>
      </c>
      <c r="I664" s="665">
        <v>46000</v>
      </c>
      <c r="J664" s="665">
        <v>1</v>
      </c>
      <c r="K664" s="666">
        <v>46000</v>
      </c>
    </row>
    <row r="665" spans="1:11" ht="14.4" customHeight="1" x14ac:dyDescent="0.3">
      <c r="A665" s="661" t="s">
        <v>563</v>
      </c>
      <c r="B665" s="662" t="s">
        <v>564</v>
      </c>
      <c r="C665" s="663" t="s">
        <v>583</v>
      </c>
      <c r="D665" s="664" t="s">
        <v>2677</v>
      </c>
      <c r="E665" s="663" t="s">
        <v>4699</v>
      </c>
      <c r="F665" s="664" t="s">
        <v>4700</v>
      </c>
      <c r="G665" s="663" t="s">
        <v>4281</v>
      </c>
      <c r="H665" s="663" t="s">
        <v>4282</v>
      </c>
      <c r="I665" s="665">
        <v>46000</v>
      </c>
      <c r="J665" s="665">
        <v>1</v>
      </c>
      <c r="K665" s="666">
        <v>46000</v>
      </c>
    </row>
    <row r="666" spans="1:11" ht="14.4" customHeight="1" x14ac:dyDescent="0.3">
      <c r="A666" s="661" t="s">
        <v>563</v>
      </c>
      <c r="B666" s="662" t="s">
        <v>564</v>
      </c>
      <c r="C666" s="663" t="s">
        <v>583</v>
      </c>
      <c r="D666" s="664" t="s">
        <v>2677</v>
      </c>
      <c r="E666" s="663" t="s">
        <v>4699</v>
      </c>
      <c r="F666" s="664" t="s">
        <v>4700</v>
      </c>
      <c r="G666" s="663" t="s">
        <v>4283</v>
      </c>
      <c r="H666" s="663" t="s">
        <v>4284</v>
      </c>
      <c r="I666" s="665">
        <v>17135</v>
      </c>
      <c r="J666" s="665">
        <v>2</v>
      </c>
      <c r="K666" s="666">
        <v>34270</v>
      </c>
    </row>
    <row r="667" spans="1:11" ht="14.4" customHeight="1" x14ac:dyDescent="0.3">
      <c r="A667" s="661" t="s">
        <v>563</v>
      </c>
      <c r="B667" s="662" t="s">
        <v>564</v>
      </c>
      <c r="C667" s="663" t="s">
        <v>583</v>
      </c>
      <c r="D667" s="664" t="s">
        <v>2677</v>
      </c>
      <c r="E667" s="663" t="s">
        <v>4699</v>
      </c>
      <c r="F667" s="664" t="s">
        <v>4700</v>
      </c>
      <c r="G667" s="663" t="s">
        <v>4285</v>
      </c>
      <c r="H667" s="663" t="s">
        <v>4286</v>
      </c>
      <c r="I667" s="665">
        <v>17135</v>
      </c>
      <c r="J667" s="665">
        <v>2</v>
      </c>
      <c r="K667" s="666">
        <v>34270</v>
      </c>
    </row>
    <row r="668" spans="1:11" ht="14.4" customHeight="1" x14ac:dyDescent="0.3">
      <c r="A668" s="661" t="s">
        <v>563</v>
      </c>
      <c r="B668" s="662" t="s">
        <v>564</v>
      </c>
      <c r="C668" s="663" t="s">
        <v>583</v>
      </c>
      <c r="D668" s="664" t="s">
        <v>2677</v>
      </c>
      <c r="E668" s="663" t="s">
        <v>4699</v>
      </c>
      <c r="F668" s="664" t="s">
        <v>4700</v>
      </c>
      <c r="G668" s="663" t="s">
        <v>4287</v>
      </c>
      <c r="H668" s="663" t="s">
        <v>4288</v>
      </c>
      <c r="I668" s="665">
        <v>17135</v>
      </c>
      <c r="J668" s="665">
        <v>6</v>
      </c>
      <c r="K668" s="666">
        <v>102810</v>
      </c>
    </row>
    <row r="669" spans="1:11" ht="14.4" customHeight="1" x14ac:dyDescent="0.3">
      <c r="A669" s="661" t="s">
        <v>563</v>
      </c>
      <c r="B669" s="662" t="s">
        <v>564</v>
      </c>
      <c r="C669" s="663" t="s">
        <v>583</v>
      </c>
      <c r="D669" s="664" t="s">
        <v>2677</v>
      </c>
      <c r="E669" s="663" t="s">
        <v>4699</v>
      </c>
      <c r="F669" s="664" t="s">
        <v>4700</v>
      </c>
      <c r="G669" s="663" t="s">
        <v>4289</v>
      </c>
      <c r="H669" s="663" t="s">
        <v>4290</v>
      </c>
      <c r="I669" s="665">
        <v>32437</v>
      </c>
      <c r="J669" s="665">
        <v>1</v>
      </c>
      <c r="K669" s="666">
        <v>32437</v>
      </c>
    </row>
    <row r="670" spans="1:11" ht="14.4" customHeight="1" x14ac:dyDescent="0.3">
      <c r="A670" s="661" t="s">
        <v>563</v>
      </c>
      <c r="B670" s="662" t="s">
        <v>564</v>
      </c>
      <c r="C670" s="663" t="s">
        <v>583</v>
      </c>
      <c r="D670" s="664" t="s">
        <v>2677</v>
      </c>
      <c r="E670" s="663" t="s">
        <v>4699</v>
      </c>
      <c r="F670" s="664" t="s">
        <v>4700</v>
      </c>
      <c r="G670" s="663" t="s">
        <v>4291</v>
      </c>
      <c r="H670" s="663" t="s">
        <v>4292</v>
      </c>
      <c r="I670" s="665">
        <v>27977.200000000001</v>
      </c>
      <c r="J670" s="665">
        <v>1</v>
      </c>
      <c r="K670" s="666">
        <v>27977.200000000001</v>
      </c>
    </row>
    <row r="671" spans="1:11" ht="14.4" customHeight="1" x14ac:dyDescent="0.3">
      <c r="A671" s="661" t="s">
        <v>563</v>
      </c>
      <c r="B671" s="662" t="s">
        <v>564</v>
      </c>
      <c r="C671" s="663" t="s">
        <v>583</v>
      </c>
      <c r="D671" s="664" t="s">
        <v>2677</v>
      </c>
      <c r="E671" s="663" t="s">
        <v>4699</v>
      </c>
      <c r="F671" s="664" t="s">
        <v>4700</v>
      </c>
      <c r="G671" s="663" t="s">
        <v>4293</v>
      </c>
      <c r="H671" s="663" t="s">
        <v>4294</v>
      </c>
      <c r="I671" s="665">
        <v>5332.12</v>
      </c>
      <c r="J671" s="665">
        <v>1</v>
      </c>
      <c r="K671" s="666">
        <v>5332.12</v>
      </c>
    </row>
    <row r="672" spans="1:11" ht="14.4" customHeight="1" x14ac:dyDescent="0.3">
      <c r="A672" s="661" t="s">
        <v>563</v>
      </c>
      <c r="B672" s="662" t="s">
        <v>564</v>
      </c>
      <c r="C672" s="663" t="s">
        <v>583</v>
      </c>
      <c r="D672" s="664" t="s">
        <v>2677</v>
      </c>
      <c r="E672" s="663" t="s">
        <v>4699</v>
      </c>
      <c r="F672" s="664" t="s">
        <v>4700</v>
      </c>
      <c r="G672" s="663" t="s">
        <v>4295</v>
      </c>
      <c r="H672" s="663" t="s">
        <v>4296</v>
      </c>
      <c r="I672" s="665">
        <v>4645.74</v>
      </c>
      <c r="J672" s="665">
        <v>1</v>
      </c>
      <c r="K672" s="666">
        <v>4645.74</v>
      </c>
    </row>
    <row r="673" spans="1:11" ht="14.4" customHeight="1" x14ac:dyDescent="0.3">
      <c r="A673" s="661" t="s">
        <v>563</v>
      </c>
      <c r="B673" s="662" t="s">
        <v>564</v>
      </c>
      <c r="C673" s="663" t="s">
        <v>583</v>
      </c>
      <c r="D673" s="664" t="s">
        <v>2677</v>
      </c>
      <c r="E673" s="663" t="s">
        <v>4699</v>
      </c>
      <c r="F673" s="664" t="s">
        <v>4700</v>
      </c>
      <c r="G673" s="663" t="s">
        <v>4297</v>
      </c>
      <c r="H673" s="663" t="s">
        <v>4298</v>
      </c>
      <c r="I673" s="665">
        <v>4645.74</v>
      </c>
      <c r="J673" s="665">
        <v>1</v>
      </c>
      <c r="K673" s="666">
        <v>4645.74</v>
      </c>
    </row>
    <row r="674" spans="1:11" ht="14.4" customHeight="1" x14ac:dyDescent="0.3">
      <c r="A674" s="661" t="s">
        <v>563</v>
      </c>
      <c r="B674" s="662" t="s">
        <v>564</v>
      </c>
      <c r="C674" s="663" t="s">
        <v>583</v>
      </c>
      <c r="D674" s="664" t="s">
        <v>2677</v>
      </c>
      <c r="E674" s="663" t="s">
        <v>4699</v>
      </c>
      <c r="F674" s="664" t="s">
        <v>4700</v>
      </c>
      <c r="G674" s="663" t="s">
        <v>4299</v>
      </c>
      <c r="H674" s="663" t="s">
        <v>4300</v>
      </c>
      <c r="I674" s="665">
        <v>3716.17</v>
      </c>
      <c r="J674" s="665">
        <v>1</v>
      </c>
      <c r="K674" s="666">
        <v>3716.17</v>
      </c>
    </row>
    <row r="675" spans="1:11" ht="14.4" customHeight="1" x14ac:dyDescent="0.3">
      <c r="A675" s="661" t="s">
        <v>563</v>
      </c>
      <c r="B675" s="662" t="s">
        <v>564</v>
      </c>
      <c r="C675" s="663" t="s">
        <v>583</v>
      </c>
      <c r="D675" s="664" t="s">
        <v>2677</v>
      </c>
      <c r="E675" s="663" t="s">
        <v>4699</v>
      </c>
      <c r="F675" s="664" t="s">
        <v>4700</v>
      </c>
      <c r="G675" s="663" t="s">
        <v>4301</v>
      </c>
      <c r="H675" s="663" t="s">
        <v>4302</v>
      </c>
      <c r="I675" s="665">
        <v>2899.47</v>
      </c>
      <c r="J675" s="665">
        <v>1</v>
      </c>
      <c r="K675" s="666">
        <v>2899.47</v>
      </c>
    </row>
    <row r="676" spans="1:11" ht="14.4" customHeight="1" x14ac:dyDescent="0.3">
      <c r="A676" s="661" t="s">
        <v>563</v>
      </c>
      <c r="B676" s="662" t="s">
        <v>564</v>
      </c>
      <c r="C676" s="663" t="s">
        <v>583</v>
      </c>
      <c r="D676" s="664" t="s">
        <v>2677</v>
      </c>
      <c r="E676" s="663" t="s">
        <v>4699</v>
      </c>
      <c r="F676" s="664" t="s">
        <v>4700</v>
      </c>
      <c r="G676" s="663" t="s">
        <v>4303</v>
      </c>
      <c r="H676" s="663" t="s">
        <v>4304</v>
      </c>
      <c r="I676" s="665">
        <v>5332.12</v>
      </c>
      <c r="J676" s="665">
        <v>1</v>
      </c>
      <c r="K676" s="666">
        <v>5332.12</v>
      </c>
    </row>
    <row r="677" spans="1:11" ht="14.4" customHeight="1" x14ac:dyDescent="0.3">
      <c r="A677" s="661" t="s">
        <v>563</v>
      </c>
      <c r="B677" s="662" t="s">
        <v>564</v>
      </c>
      <c r="C677" s="663" t="s">
        <v>583</v>
      </c>
      <c r="D677" s="664" t="s">
        <v>2677</v>
      </c>
      <c r="E677" s="663" t="s">
        <v>4699</v>
      </c>
      <c r="F677" s="664" t="s">
        <v>4700</v>
      </c>
      <c r="G677" s="663" t="s">
        <v>4305</v>
      </c>
      <c r="H677" s="663" t="s">
        <v>4306</v>
      </c>
      <c r="I677" s="665">
        <v>4518.55</v>
      </c>
      <c r="J677" s="665">
        <v>1</v>
      </c>
      <c r="K677" s="666">
        <v>4518.55</v>
      </c>
    </row>
    <row r="678" spans="1:11" ht="14.4" customHeight="1" x14ac:dyDescent="0.3">
      <c r="A678" s="661" t="s">
        <v>563</v>
      </c>
      <c r="B678" s="662" t="s">
        <v>564</v>
      </c>
      <c r="C678" s="663" t="s">
        <v>583</v>
      </c>
      <c r="D678" s="664" t="s">
        <v>2677</v>
      </c>
      <c r="E678" s="663" t="s">
        <v>4699</v>
      </c>
      <c r="F678" s="664" t="s">
        <v>4700</v>
      </c>
      <c r="G678" s="663" t="s">
        <v>4307</v>
      </c>
      <c r="H678" s="663" t="s">
        <v>4308</v>
      </c>
      <c r="I678" s="665">
        <v>22006.400000000001</v>
      </c>
      <c r="J678" s="665">
        <v>2</v>
      </c>
      <c r="K678" s="666">
        <v>44012.800000000003</v>
      </c>
    </row>
    <row r="679" spans="1:11" ht="14.4" customHeight="1" x14ac:dyDescent="0.3">
      <c r="A679" s="661" t="s">
        <v>563</v>
      </c>
      <c r="B679" s="662" t="s">
        <v>564</v>
      </c>
      <c r="C679" s="663" t="s">
        <v>583</v>
      </c>
      <c r="D679" s="664" t="s">
        <v>2677</v>
      </c>
      <c r="E679" s="663" t="s">
        <v>4699</v>
      </c>
      <c r="F679" s="664" t="s">
        <v>4700</v>
      </c>
      <c r="G679" s="663" t="s">
        <v>4309</v>
      </c>
      <c r="H679" s="663" t="s">
        <v>4310</v>
      </c>
      <c r="I679" s="665">
        <v>9173.3266666666659</v>
      </c>
      <c r="J679" s="665">
        <v>10</v>
      </c>
      <c r="K679" s="666">
        <v>92208.52</v>
      </c>
    </row>
    <row r="680" spans="1:11" ht="14.4" customHeight="1" x14ac:dyDescent="0.3">
      <c r="A680" s="661" t="s">
        <v>563</v>
      </c>
      <c r="B680" s="662" t="s">
        <v>564</v>
      </c>
      <c r="C680" s="663" t="s">
        <v>583</v>
      </c>
      <c r="D680" s="664" t="s">
        <v>2677</v>
      </c>
      <c r="E680" s="663" t="s">
        <v>4699</v>
      </c>
      <c r="F680" s="664" t="s">
        <v>4700</v>
      </c>
      <c r="G680" s="663" t="s">
        <v>4311</v>
      </c>
      <c r="H680" s="663" t="s">
        <v>4312</v>
      </c>
      <c r="I680" s="665">
        <v>16900</v>
      </c>
      <c r="J680" s="665">
        <v>1</v>
      </c>
      <c r="K680" s="666">
        <v>16900</v>
      </c>
    </row>
    <row r="681" spans="1:11" ht="14.4" customHeight="1" x14ac:dyDescent="0.3">
      <c r="A681" s="661" t="s">
        <v>563</v>
      </c>
      <c r="B681" s="662" t="s">
        <v>564</v>
      </c>
      <c r="C681" s="663" t="s">
        <v>583</v>
      </c>
      <c r="D681" s="664" t="s">
        <v>2677</v>
      </c>
      <c r="E681" s="663" t="s">
        <v>4699</v>
      </c>
      <c r="F681" s="664" t="s">
        <v>4700</v>
      </c>
      <c r="G681" s="663" t="s">
        <v>4313</v>
      </c>
      <c r="H681" s="663" t="s">
        <v>4314</v>
      </c>
      <c r="I681" s="665">
        <v>68977</v>
      </c>
      <c r="J681" s="665">
        <v>2</v>
      </c>
      <c r="K681" s="666">
        <v>137954</v>
      </c>
    </row>
    <row r="682" spans="1:11" ht="14.4" customHeight="1" x14ac:dyDescent="0.3">
      <c r="A682" s="661" t="s">
        <v>563</v>
      </c>
      <c r="B682" s="662" t="s">
        <v>564</v>
      </c>
      <c r="C682" s="663" t="s">
        <v>583</v>
      </c>
      <c r="D682" s="664" t="s">
        <v>2677</v>
      </c>
      <c r="E682" s="663" t="s">
        <v>4699</v>
      </c>
      <c r="F682" s="664" t="s">
        <v>4700</v>
      </c>
      <c r="G682" s="663" t="s">
        <v>4315</v>
      </c>
      <c r="H682" s="663" t="s">
        <v>4316</v>
      </c>
      <c r="I682" s="665">
        <v>3540.9</v>
      </c>
      <c r="J682" s="665">
        <v>1</v>
      </c>
      <c r="K682" s="666">
        <v>3540.9</v>
      </c>
    </row>
    <row r="683" spans="1:11" ht="14.4" customHeight="1" x14ac:dyDescent="0.3">
      <c r="A683" s="661" t="s">
        <v>563</v>
      </c>
      <c r="B683" s="662" t="s">
        <v>564</v>
      </c>
      <c r="C683" s="663" t="s">
        <v>583</v>
      </c>
      <c r="D683" s="664" t="s">
        <v>2677</v>
      </c>
      <c r="E683" s="663" t="s">
        <v>4699</v>
      </c>
      <c r="F683" s="664" t="s">
        <v>4700</v>
      </c>
      <c r="G683" s="663" t="s">
        <v>4317</v>
      </c>
      <c r="H683" s="663" t="s">
        <v>4318</v>
      </c>
      <c r="I683" s="665">
        <v>8850</v>
      </c>
      <c r="J683" s="665">
        <v>5</v>
      </c>
      <c r="K683" s="666">
        <v>44250</v>
      </c>
    </row>
    <row r="684" spans="1:11" ht="14.4" customHeight="1" x14ac:dyDescent="0.3">
      <c r="A684" s="661" t="s">
        <v>563</v>
      </c>
      <c r="B684" s="662" t="s">
        <v>564</v>
      </c>
      <c r="C684" s="663" t="s">
        <v>583</v>
      </c>
      <c r="D684" s="664" t="s">
        <v>2677</v>
      </c>
      <c r="E684" s="663" t="s">
        <v>4699</v>
      </c>
      <c r="F684" s="664" t="s">
        <v>4700</v>
      </c>
      <c r="G684" s="663" t="s">
        <v>4319</v>
      </c>
      <c r="H684" s="663" t="s">
        <v>4320</v>
      </c>
      <c r="I684" s="665">
        <v>8850</v>
      </c>
      <c r="J684" s="665">
        <v>6</v>
      </c>
      <c r="K684" s="666">
        <v>53100</v>
      </c>
    </row>
    <row r="685" spans="1:11" ht="14.4" customHeight="1" x14ac:dyDescent="0.3">
      <c r="A685" s="661" t="s">
        <v>563</v>
      </c>
      <c r="B685" s="662" t="s">
        <v>564</v>
      </c>
      <c r="C685" s="663" t="s">
        <v>583</v>
      </c>
      <c r="D685" s="664" t="s">
        <v>2677</v>
      </c>
      <c r="E685" s="663" t="s">
        <v>4699</v>
      </c>
      <c r="F685" s="664" t="s">
        <v>4700</v>
      </c>
      <c r="G685" s="663" t="s">
        <v>4321</v>
      </c>
      <c r="H685" s="663" t="s">
        <v>4322</v>
      </c>
      <c r="I685" s="665">
        <v>1996</v>
      </c>
      <c r="J685" s="665">
        <v>35</v>
      </c>
      <c r="K685" s="666">
        <v>69860</v>
      </c>
    </row>
    <row r="686" spans="1:11" ht="14.4" customHeight="1" x14ac:dyDescent="0.3">
      <c r="A686" s="661" t="s">
        <v>563</v>
      </c>
      <c r="B686" s="662" t="s">
        <v>564</v>
      </c>
      <c r="C686" s="663" t="s">
        <v>583</v>
      </c>
      <c r="D686" s="664" t="s">
        <v>2677</v>
      </c>
      <c r="E686" s="663" t="s">
        <v>4699</v>
      </c>
      <c r="F686" s="664" t="s">
        <v>4700</v>
      </c>
      <c r="G686" s="663" t="s">
        <v>4323</v>
      </c>
      <c r="H686" s="663" t="s">
        <v>4324</v>
      </c>
      <c r="I686" s="665">
        <v>4531</v>
      </c>
      <c r="J686" s="665">
        <v>2</v>
      </c>
      <c r="K686" s="666">
        <v>9062</v>
      </c>
    </row>
    <row r="687" spans="1:11" ht="14.4" customHeight="1" x14ac:dyDescent="0.3">
      <c r="A687" s="661" t="s">
        <v>563</v>
      </c>
      <c r="B687" s="662" t="s">
        <v>564</v>
      </c>
      <c r="C687" s="663" t="s">
        <v>583</v>
      </c>
      <c r="D687" s="664" t="s">
        <v>2677</v>
      </c>
      <c r="E687" s="663" t="s">
        <v>4699</v>
      </c>
      <c r="F687" s="664" t="s">
        <v>4700</v>
      </c>
      <c r="G687" s="663" t="s">
        <v>4325</v>
      </c>
      <c r="H687" s="663" t="s">
        <v>4326</v>
      </c>
      <c r="I687" s="665">
        <v>2565</v>
      </c>
      <c r="J687" s="665">
        <v>21</v>
      </c>
      <c r="K687" s="666">
        <v>53865</v>
      </c>
    </row>
    <row r="688" spans="1:11" ht="14.4" customHeight="1" x14ac:dyDescent="0.3">
      <c r="A688" s="661" t="s">
        <v>563</v>
      </c>
      <c r="B688" s="662" t="s">
        <v>564</v>
      </c>
      <c r="C688" s="663" t="s">
        <v>583</v>
      </c>
      <c r="D688" s="664" t="s">
        <v>2677</v>
      </c>
      <c r="E688" s="663" t="s">
        <v>4699</v>
      </c>
      <c r="F688" s="664" t="s">
        <v>4700</v>
      </c>
      <c r="G688" s="663" t="s">
        <v>4327</v>
      </c>
      <c r="H688" s="663" t="s">
        <v>4328</v>
      </c>
      <c r="I688" s="665">
        <v>2565</v>
      </c>
      <c r="J688" s="665">
        <v>11</v>
      </c>
      <c r="K688" s="666">
        <v>28215</v>
      </c>
    </row>
    <row r="689" spans="1:11" ht="14.4" customHeight="1" x14ac:dyDescent="0.3">
      <c r="A689" s="661" t="s">
        <v>563</v>
      </c>
      <c r="B689" s="662" t="s">
        <v>564</v>
      </c>
      <c r="C689" s="663" t="s">
        <v>583</v>
      </c>
      <c r="D689" s="664" t="s">
        <v>2677</v>
      </c>
      <c r="E689" s="663" t="s">
        <v>4699</v>
      </c>
      <c r="F689" s="664" t="s">
        <v>4700</v>
      </c>
      <c r="G689" s="663" t="s">
        <v>4329</v>
      </c>
      <c r="H689" s="663" t="s">
        <v>4202</v>
      </c>
      <c r="I689" s="665">
        <v>11615</v>
      </c>
      <c r="J689" s="665">
        <v>32</v>
      </c>
      <c r="K689" s="666">
        <v>371680</v>
      </c>
    </row>
    <row r="690" spans="1:11" ht="14.4" customHeight="1" x14ac:dyDescent="0.3">
      <c r="A690" s="661" t="s">
        <v>563</v>
      </c>
      <c r="B690" s="662" t="s">
        <v>564</v>
      </c>
      <c r="C690" s="663" t="s">
        <v>583</v>
      </c>
      <c r="D690" s="664" t="s">
        <v>2677</v>
      </c>
      <c r="E690" s="663" t="s">
        <v>4699</v>
      </c>
      <c r="F690" s="664" t="s">
        <v>4700</v>
      </c>
      <c r="G690" s="663" t="s">
        <v>4330</v>
      </c>
      <c r="H690" s="663" t="s">
        <v>4331</v>
      </c>
      <c r="I690" s="665">
        <v>2495</v>
      </c>
      <c r="J690" s="665">
        <v>10</v>
      </c>
      <c r="K690" s="666">
        <v>24950</v>
      </c>
    </row>
    <row r="691" spans="1:11" ht="14.4" customHeight="1" x14ac:dyDescent="0.3">
      <c r="A691" s="661" t="s">
        <v>563</v>
      </c>
      <c r="B691" s="662" t="s">
        <v>564</v>
      </c>
      <c r="C691" s="663" t="s">
        <v>583</v>
      </c>
      <c r="D691" s="664" t="s">
        <v>2677</v>
      </c>
      <c r="E691" s="663" t="s">
        <v>4699</v>
      </c>
      <c r="F691" s="664" t="s">
        <v>4700</v>
      </c>
      <c r="G691" s="663" t="s">
        <v>4332</v>
      </c>
      <c r="H691" s="663" t="s">
        <v>4333</v>
      </c>
      <c r="I691" s="665">
        <v>2495</v>
      </c>
      <c r="J691" s="665">
        <v>4</v>
      </c>
      <c r="K691" s="666">
        <v>9980</v>
      </c>
    </row>
    <row r="692" spans="1:11" ht="14.4" customHeight="1" x14ac:dyDescent="0.3">
      <c r="A692" s="661" t="s">
        <v>563</v>
      </c>
      <c r="B692" s="662" t="s">
        <v>564</v>
      </c>
      <c r="C692" s="663" t="s">
        <v>583</v>
      </c>
      <c r="D692" s="664" t="s">
        <v>2677</v>
      </c>
      <c r="E692" s="663" t="s">
        <v>4699</v>
      </c>
      <c r="F692" s="664" t="s">
        <v>4700</v>
      </c>
      <c r="G692" s="663" t="s">
        <v>4334</v>
      </c>
      <c r="H692" s="663" t="s">
        <v>4335</v>
      </c>
      <c r="I692" s="665">
        <v>17135</v>
      </c>
      <c r="J692" s="665">
        <v>7</v>
      </c>
      <c r="K692" s="666">
        <v>119945</v>
      </c>
    </row>
    <row r="693" spans="1:11" ht="14.4" customHeight="1" x14ac:dyDescent="0.3">
      <c r="A693" s="661" t="s">
        <v>563</v>
      </c>
      <c r="B693" s="662" t="s">
        <v>564</v>
      </c>
      <c r="C693" s="663" t="s">
        <v>583</v>
      </c>
      <c r="D693" s="664" t="s">
        <v>2677</v>
      </c>
      <c r="E693" s="663" t="s">
        <v>4699</v>
      </c>
      <c r="F693" s="664" t="s">
        <v>4700</v>
      </c>
      <c r="G693" s="663" t="s">
        <v>4336</v>
      </c>
      <c r="H693" s="663" t="s">
        <v>4337</v>
      </c>
      <c r="I693" s="665">
        <v>17135</v>
      </c>
      <c r="J693" s="665">
        <v>8</v>
      </c>
      <c r="K693" s="666">
        <v>137080</v>
      </c>
    </row>
    <row r="694" spans="1:11" ht="14.4" customHeight="1" x14ac:dyDescent="0.3">
      <c r="A694" s="661" t="s">
        <v>563</v>
      </c>
      <c r="B694" s="662" t="s">
        <v>564</v>
      </c>
      <c r="C694" s="663" t="s">
        <v>583</v>
      </c>
      <c r="D694" s="664" t="s">
        <v>2677</v>
      </c>
      <c r="E694" s="663" t="s">
        <v>4699</v>
      </c>
      <c r="F694" s="664" t="s">
        <v>4700</v>
      </c>
      <c r="G694" s="663" t="s">
        <v>4338</v>
      </c>
      <c r="H694" s="663" t="s">
        <v>4339</v>
      </c>
      <c r="I694" s="665">
        <v>17135</v>
      </c>
      <c r="J694" s="665">
        <v>6</v>
      </c>
      <c r="K694" s="666">
        <v>102810</v>
      </c>
    </row>
    <row r="695" spans="1:11" ht="14.4" customHeight="1" x14ac:dyDescent="0.3">
      <c r="A695" s="661" t="s">
        <v>563</v>
      </c>
      <c r="B695" s="662" t="s">
        <v>564</v>
      </c>
      <c r="C695" s="663" t="s">
        <v>583</v>
      </c>
      <c r="D695" s="664" t="s">
        <v>2677</v>
      </c>
      <c r="E695" s="663" t="s">
        <v>4699</v>
      </c>
      <c r="F695" s="664" t="s">
        <v>4700</v>
      </c>
      <c r="G695" s="663" t="s">
        <v>4340</v>
      </c>
      <c r="H695" s="663" t="s">
        <v>4341</v>
      </c>
      <c r="I695" s="665">
        <v>17135</v>
      </c>
      <c r="J695" s="665">
        <v>2</v>
      </c>
      <c r="K695" s="666">
        <v>34270</v>
      </c>
    </row>
    <row r="696" spans="1:11" ht="14.4" customHeight="1" x14ac:dyDescent="0.3">
      <c r="A696" s="661" t="s">
        <v>563</v>
      </c>
      <c r="B696" s="662" t="s">
        <v>564</v>
      </c>
      <c r="C696" s="663" t="s">
        <v>583</v>
      </c>
      <c r="D696" s="664" t="s">
        <v>2677</v>
      </c>
      <c r="E696" s="663" t="s">
        <v>4699</v>
      </c>
      <c r="F696" s="664" t="s">
        <v>4700</v>
      </c>
      <c r="G696" s="663" t="s">
        <v>4342</v>
      </c>
      <c r="H696" s="663" t="s">
        <v>4343</v>
      </c>
      <c r="I696" s="665">
        <v>21212</v>
      </c>
      <c r="J696" s="665">
        <v>1</v>
      </c>
      <c r="K696" s="666">
        <v>21212</v>
      </c>
    </row>
    <row r="697" spans="1:11" ht="14.4" customHeight="1" x14ac:dyDescent="0.3">
      <c r="A697" s="661" t="s">
        <v>563</v>
      </c>
      <c r="B697" s="662" t="s">
        <v>564</v>
      </c>
      <c r="C697" s="663" t="s">
        <v>583</v>
      </c>
      <c r="D697" s="664" t="s">
        <v>2677</v>
      </c>
      <c r="E697" s="663" t="s">
        <v>4699</v>
      </c>
      <c r="F697" s="664" t="s">
        <v>4700</v>
      </c>
      <c r="G697" s="663" t="s">
        <v>4344</v>
      </c>
      <c r="H697" s="663" t="s">
        <v>4345</v>
      </c>
      <c r="I697" s="665">
        <v>591.1</v>
      </c>
      <c r="J697" s="665">
        <v>6</v>
      </c>
      <c r="K697" s="666">
        <v>3546.6000000000004</v>
      </c>
    </row>
    <row r="698" spans="1:11" ht="14.4" customHeight="1" x14ac:dyDescent="0.3">
      <c r="A698" s="661" t="s">
        <v>563</v>
      </c>
      <c r="B698" s="662" t="s">
        <v>564</v>
      </c>
      <c r="C698" s="663" t="s">
        <v>583</v>
      </c>
      <c r="D698" s="664" t="s">
        <v>2677</v>
      </c>
      <c r="E698" s="663" t="s">
        <v>4699</v>
      </c>
      <c r="F698" s="664" t="s">
        <v>4700</v>
      </c>
      <c r="G698" s="663" t="s">
        <v>4346</v>
      </c>
      <c r="H698" s="663" t="s">
        <v>4347</v>
      </c>
      <c r="I698" s="665">
        <v>544.49</v>
      </c>
      <c r="J698" s="665">
        <v>1</v>
      </c>
      <c r="K698" s="666">
        <v>544.49</v>
      </c>
    </row>
    <row r="699" spans="1:11" ht="14.4" customHeight="1" x14ac:dyDescent="0.3">
      <c r="A699" s="661" t="s">
        <v>563</v>
      </c>
      <c r="B699" s="662" t="s">
        <v>564</v>
      </c>
      <c r="C699" s="663" t="s">
        <v>583</v>
      </c>
      <c r="D699" s="664" t="s">
        <v>2677</v>
      </c>
      <c r="E699" s="663" t="s">
        <v>4699</v>
      </c>
      <c r="F699" s="664" t="s">
        <v>4700</v>
      </c>
      <c r="G699" s="663" t="s">
        <v>4348</v>
      </c>
      <c r="H699" s="663" t="s">
        <v>4349</v>
      </c>
      <c r="I699" s="665">
        <v>59891</v>
      </c>
      <c r="J699" s="665">
        <v>1</v>
      </c>
      <c r="K699" s="666">
        <v>59891</v>
      </c>
    </row>
    <row r="700" spans="1:11" ht="14.4" customHeight="1" x14ac:dyDescent="0.3">
      <c r="A700" s="661" t="s">
        <v>563</v>
      </c>
      <c r="B700" s="662" t="s">
        <v>564</v>
      </c>
      <c r="C700" s="663" t="s">
        <v>583</v>
      </c>
      <c r="D700" s="664" t="s">
        <v>2677</v>
      </c>
      <c r="E700" s="663" t="s">
        <v>4699</v>
      </c>
      <c r="F700" s="664" t="s">
        <v>4700</v>
      </c>
      <c r="G700" s="663" t="s">
        <v>4350</v>
      </c>
      <c r="H700" s="663" t="s">
        <v>4351</v>
      </c>
      <c r="I700" s="665">
        <v>27977.200000000001</v>
      </c>
      <c r="J700" s="665">
        <v>1</v>
      </c>
      <c r="K700" s="666">
        <v>27977.200000000001</v>
      </c>
    </row>
    <row r="701" spans="1:11" ht="14.4" customHeight="1" x14ac:dyDescent="0.3">
      <c r="A701" s="661" t="s">
        <v>563</v>
      </c>
      <c r="B701" s="662" t="s">
        <v>564</v>
      </c>
      <c r="C701" s="663" t="s">
        <v>583</v>
      </c>
      <c r="D701" s="664" t="s">
        <v>2677</v>
      </c>
      <c r="E701" s="663" t="s">
        <v>4699</v>
      </c>
      <c r="F701" s="664" t="s">
        <v>4700</v>
      </c>
      <c r="G701" s="663" t="s">
        <v>4352</v>
      </c>
      <c r="H701" s="663" t="s">
        <v>4353</v>
      </c>
      <c r="I701" s="665">
        <v>2899.47</v>
      </c>
      <c r="J701" s="665">
        <v>1</v>
      </c>
      <c r="K701" s="666">
        <v>2899.47</v>
      </c>
    </row>
    <row r="702" spans="1:11" ht="14.4" customHeight="1" x14ac:dyDescent="0.3">
      <c r="A702" s="661" t="s">
        <v>563</v>
      </c>
      <c r="B702" s="662" t="s">
        <v>564</v>
      </c>
      <c r="C702" s="663" t="s">
        <v>583</v>
      </c>
      <c r="D702" s="664" t="s">
        <v>2677</v>
      </c>
      <c r="E702" s="663" t="s">
        <v>4699</v>
      </c>
      <c r="F702" s="664" t="s">
        <v>4700</v>
      </c>
      <c r="G702" s="663" t="s">
        <v>4354</v>
      </c>
      <c r="H702" s="663" t="s">
        <v>4355</v>
      </c>
      <c r="I702" s="665">
        <v>2899.47</v>
      </c>
      <c r="J702" s="665">
        <v>1</v>
      </c>
      <c r="K702" s="666">
        <v>2899.47</v>
      </c>
    </row>
    <row r="703" spans="1:11" ht="14.4" customHeight="1" x14ac:dyDescent="0.3">
      <c r="A703" s="661" t="s">
        <v>563</v>
      </c>
      <c r="B703" s="662" t="s">
        <v>564</v>
      </c>
      <c r="C703" s="663" t="s">
        <v>583</v>
      </c>
      <c r="D703" s="664" t="s">
        <v>2677</v>
      </c>
      <c r="E703" s="663" t="s">
        <v>4699</v>
      </c>
      <c r="F703" s="664" t="s">
        <v>4700</v>
      </c>
      <c r="G703" s="663" t="s">
        <v>4356</v>
      </c>
      <c r="H703" s="663" t="s">
        <v>4357</v>
      </c>
      <c r="I703" s="665">
        <v>7952.64</v>
      </c>
      <c r="J703" s="665">
        <v>1</v>
      </c>
      <c r="K703" s="666">
        <v>7952.64</v>
      </c>
    </row>
    <row r="704" spans="1:11" ht="14.4" customHeight="1" x14ac:dyDescent="0.3">
      <c r="A704" s="661" t="s">
        <v>563</v>
      </c>
      <c r="B704" s="662" t="s">
        <v>564</v>
      </c>
      <c r="C704" s="663" t="s">
        <v>583</v>
      </c>
      <c r="D704" s="664" t="s">
        <v>2677</v>
      </c>
      <c r="E704" s="663" t="s">
        <v>4699</v>
      </c>
      <c r="F704" s="664" t="s">
        <v>4700</v>
      </c>
      <c r="G704" s="663" t="s">
        <v>4358</v>
      </c>
      <c r="H704" s="663" t="s">
        <v>4359</v>
      </c>
      <c r="I704" s="665">
        <v>3928.34</v>
      </c>
      <c r="J704" s="665">
        <v>7</v>
      </c>
      <c r="K704" s="666">
        <v>27498.39</v>
      </c>
    </row>
    <row r="705" spans="1:11" ht="14.4" customHeight="1" x14ac:dyDescent="0.3">
      <c r="A705" s="661" t="s">
        <v>563</v>
      </c>
      <c r="B705" s="662" t="s">
        <v>564</v>
      </c>
      <c r="C705" s="663" t="s">
        <v>583</v>
      </c>
      <c r="D705" s="664" t="s">
        <v>2677</v>
      </c>
      <c r="E705" s="663" t="s">
        <v>4699</v>
      </c>
      <c r="F705" s="664" t="s">
        <v>4700</v>
      </c>
      <c r="G705" s="663" t="s">
        <v>4360</v>
      </c>
      <c r="H705" s="663" t="s">
        <v>4361</v>
      </c>
      <c r="I705" s="665">
        <v>16399.990000000002</v>
      </c>
      <c r="J705" s="665">
        <v>1</v>
      </c>
      <c r="K705" s="666">
        <v>16399.990000000002</v>
      </c>
    </row>
    <row r="706" spans="1:11" ht="14.4" customHeight="1" x14ac:dyDescent="0.3">
      <c r="A706" s="661" t="s">
        <v>563</v>
      </c>
      <c r="B706" s="662" t="s">
        <v>564</v>
      </c>
      <c r="C706" s="663" t="s">
        <v>583</v>
      </c>
      <c r="D706" s="664" t="s">
        <v>2677</v>
      </c>
      <c r="E706" s="663" t="s">
        <v>4699</v>
      </c>
      <c r="F706" s="664" t="s">
        <v>4700</v>
      </c>
      <c r="G706" s="663" t="s">
        <v>4362</v>
      </c>
      <c r="H706" s="663" t="s">
        <v>4363</v>
      </c>
      <c r="I706" s="665">
        <v>6245.65</v>
      </c>
      <c r="J706" s="665">
        <v>2</v>
      </c>
      <c r="K706" s="666">
        <v>12491.3</v>
      </c>
    </row>
    <row r="707" spans="1:11" ht="14.4" customHeight="1" x14ac:dyDescent="0.3">
      <c r="A707" s="661" t="s">
        <v>563</v>
      </c>
      <c r="B707" s="662" t="s">
        <v>564</v>
      </c>
      <c r="C707" s="663" t="s">
        <v>583</v>
      </c>
      <c r="D707" s="664" t="s">
        <v>2677</v>
      </c>
      <c r="E707" s="663" t="s">
        <v>4699</v>
      </c>
      <c r="F707" s="664" t="s">
        <v>4700</v>
      </c>
      <c r="G707" s="663" t="s">
        <v>4364</v>
      </c>
      <c r="H707" s="663" t="s">
        <v>4365</v>
      </c>
      <c r="I707" s="665">
        <v>3072.3050000000003</v>
      </c>
      <c r="J707" s="665">
        <v>3</v>
      </c>
      <c r="K707" s="666">
        <v>9216.92</v>
      </c>
    </row>
    <row r="708" spans="1:11" ht="14.4" customHeight="1" x14ac:dyDescent="0.3">
      <c r="A708" s="661" t="s">
        <v>563</v>
      </c>
      <c r="B708" s="662" t="s">
        <v>564</v>
      </c>
      <c r="C708" s="663" t="s">
        <v>583</v>
      </c>
      <c r="D708" s="664" t="s">
        <v>2677</v>
      </c>
      <c r="E708" s="663" t="s">
        <v>4699</v>
      </c>
      <c r="F708" s="664" t="s">
        <v>4700</v>
      </c>
      <c r="G708" s="663" t="s">
        <v>4366</v>
      </c>
      <c r="H708" s="663" t="s">
        <v>4367</v>
      </c>
      <c r="I708" s="665">
        <v>474.24</v>
      </c>
      <c r="J708" s="665">
        <v>24</v>
      </c>
      <c r="K708" s="666">
        <v>11381.689999999999</v>
      </c>
    </row>
    <row r="709" spans="1:11" ht="14.4" customHeight="1" x14ac:dyDescent="0.3">
      <c r="A709" s="661" t="s">
        <v>563</v>
      </c>
      <c r="B709" s="662" t="s">
        <v>564</v>
      </c>
      <c r="C709" s="663" t="s">
        <v>583</v>
      </c>
      <c r="D709" s="664" t="s">
        <v>2677</v>
      </c>
      <c r="E709" s="663" t="s">
        <v>4699</v>
      </c>
      <c r="F709" s="664" t="s">
        <v>4700</v>
      </c>
      <c r="G709" s="663" t="s">
        <v>4368</v>
      </c>
      <c r="H709" s="663" t="s">
        <v>4369</v>
      </c>
      <c r="I709" s="665">
        <v>8850</v>
      </c>
      <c r="J709" s="665">
        <v>14</v>
      </c>
      <c r="K709" s="666">
        <v>123900</v>
      </c>
    </row>
    <row r="710" spans="1:11" ht="14.4" customHeight="1" x14ac:dyDescent="0.3">
      <c r="A710" s="661" t="s">
        <v>563</v>
      </c>
      <c r="B710" s="662" t="s">
        <v>564</v>
      </c>
      <c r="C710" s="663" t="s">
        <v>583</v>
      </c>
      <c r="D710" s="664" t="s">
        <v>2677</v>
      </c>
      <c r="E710" s="663" t="s">
        <v>4699</v>
      </c>
      <c r="F710" s="664" t="s">
        <v>4700</v>
      </c>
      <c r="G710" s="663" t="s">
        <v>4370</v>
      </c>
      <c r="H710" s="663" t="s">
        <v>4371</v>
      </c>
      <c r="I710" s="665">
        <v>8850</v>
      </c>
      <c r="J710" s="665">
        <v>8</v>
      </c>
      <c r="K710" s="666">
        <v>70800</v>
      </c>
    </row>
    <row r="711" spans="1:11" ht="14.4" customHeight="1" x14ac:dyDescent="0.3">
      <c r="A711" s="661" t="s">
        <v>563</v>
      </c>
      <c r="B711" s="662" t="s">
        <v>564</v>
      </c>
      <c r="C711" s="663" t="s">
        <v>583</v>
      </c>
      <c r="D711" s="664" t="s">
        <v>2677</v>
      </c>
      <c r="E711" s="663" t="s">
        <v>4699</v>
      </c>
      <c r="F711" s="664" t="s">
        <v>4700</v>
      </c>
      <c r="G711" s="663" t="s">
        <v>4372</v>
      </c>
      <c r="H711" s="663" t="s">
        <v>4373</v>
      </c>
      <c r="I711" s="665">
        <v>4531</v>
      </c>
      <c r="J711" s="665">
        <v>4</v>
      </c>
      <c r="K711" s="666">
        <v>18124</v>
      </c>
    </row>
    <row r="712" spans="1:11" ht="14.4" customHeight="1" x14ac:dyDescent="0.3">
      <c r="A712" s="661" t="s">
        <v>563</v>
      </c>
      <c r="B712" s="662" t="s">
        <v>564</v>
      </c>
      <c r="C712" s="663" t="s">
        <v>583</v>
      </c>
      <c r="D712" s="664" t="s">
        <v>2677</v>
      </c>
      <c r="E712" s="663" t="s">
        <v>4699</v>
      </c>
      <c r="F712" s="664" t="s">
        <v>4700</v>
      </c>
      <c r="G712" s="663" t="s">
        <v>4374</v>
      </c>
      <c r="H712" s="663" t="s">
        <v>4375</v>
      </c>
      <c r="I712" s="665">
        <v>4531</v>
      </c>
      <c r="J712" s="665">
        <v>2</v>
      </c>
      <c r="K712" s="666">
        <v>9062</v>
      </c>
    </row>
    <row r="713" spans="1:11" ht="14.4" customHeight="1" x14ac:dyDescent="0.3">
      <c r="A713" s="661" t="s">
        <v>563</v>
      </c>
      <c r="B713" s="662" t="s">
        <v>564</v>
      </c>
      <c r="C713" s="663" t="s">
        <v>583</v>
      </c>
      <c r="D713" s="664" t="s">
        <v>2677</v>
      </c>
      <c r="E713" s="663" t="s">
        <v>4699</v>
      </c>
      <c r="F713" s="664" t="s">
        <v>4700</v>
      </c>
      <c r="G713" s="663" t="s">
        <v>4376</v>
      </c>
      <c r="H713" s="663" t="s">
        <v>4377</v>
      </c>
      <c r="I713" s="665">
        <v>2495.0100000000002</v>
      </c>
      <c r="J713" s="665">
        <v>2</v>
      </c>
      <c r="K713" s="666">
        <v>4990.01</v>
      </c>
    </row>
    <row r="714" spans="1:11" ht="14.4" customHeight="1" x14ac:dyDescent="0.3">
      <c r="A714" s="661" t="s">
        <v>563</v>
      </c>
      <c r="B714" s="662" t="s">
        <v>564</v>
      </c>
      <c r="C714" s="663" t="s">
        <v>583</v>
      </c>
      <c r="D714" s="664" t="s">
        <v>2677</v>
      </c>
      <c r="E714" s="663" t="s">
        <v>4699</v>
      </c>
      <c r="F714" s="664" t="s">
        <v>4700</v>
      </c>
      <c r="G714" s="663" t="s">
        <v>4378</v>
      </c>
      <c r="H714" s="663" t="s">
        <v>4379</v>
      </c>
      <c r="I714" s="665">
        <v>2495</v>
      </c>
      <c r="J714" s="665">
        <v>2</v>
      </c>
      <c r="K714" s="666">
        <v>4990</v>
      </c>
    </row>
    <row r="715" spans="1:11" ht="14.4" customHeight="1" x14ac:dyDescent="0.3">
      <c r="A715" s="661" t="s">
        <v>563</v>
      </c>
      <c r="B715" s="662" t="s">
        <v>564</v>
      </c>
      <c r="C715" s="663" t="s">
        <v>583</v>
      </c>
      <c r="D715" s="664" t="s">
        <v>2677</v>
      </c>
      <c r="E715" s="663" t="s">
        <v>4699</v>
      </c>
      <c r="F715" s="664" t="s">
        <v>4700</v>
      </c>
      <c r="G715" s="663" t="s">
        <v>4380</v>
      </c>
      <c r="H715" s="663" t="s">
        <v>4381</v>
      </c>
      <c r="I715" s="665">
        <v>2677.86</v>
      </c>
      <c r="J715" s="665">
        <v>2</v>
      </c>
      <c r="K715" s="666">
        <v>5355.72</v>
      </c>
    </row>
    <row r="716" spans="1:11" ht="14.4" customHeight="1" x14ac:dyDescent="0.3">
      <c r="A716" s="661" t="s">
        <v>563</v>
      </c>
      <c r="B716" s="662" t="s">
        <v>564</v>
      </c>
      <c r="C716" s="663" t="s">
        <v>583</v>
      </c>
      <c r="D716" s="664" t="s">
        <v>2677</v>
      </c>
      <c r="E716" s="663" t="s">
        <v>4699</v>
      </c>
      <c r="F716" s="664" t="s">
        <v>4700</v>
      </c>
      <c r="G716" s="663" t="s">
        <v>4382</v>
      </c>
      <c r="H716" s="663" t="s">
        <v>4383</v>
      </c>
      <c r="I716" s="665">
        <v>7847.6</v>
      </c>
      <c r="J716" s="665">
        <v>1</v>
      </c>
      <c r="K716" s="666">
        <v>7847.6</v>
      </c>
    </row>
    <row r="717" spans="1:11" ht="14.4" customHeight="1" x14ac:dyDescent="0.3">
      <c r="A717" s="661" t="s">
        <v>563</v>
      </c>
      <c r="B717" s="662" t="s">
        <v>564</v>
      </c>
      <c r="C717" s="663" t="s">
        <v>583</v>
      </c>
      <c r="D717" s="664" t="s">
        <v>2677</v>
      </c>
      <c r="E717" s="663" t="s">
        <v>4699</v>
      </c>
      <c r="F717" s="664" t="s">
        <v>4700</v>
      </c>
      <c r="G717" s="663" t="s">
        <v>4384</v>
      </c>
      <c r="H717" s="663" t="s">
        <v>4385</v>
      </c>
      <c r="I717" s="665">
        <v>4744.47</v>
      </c>
      <c r="J717" s="665">
        <v>1</v>
      </c>
      <c r="K717" s="666">
        <v>4744.47</v>
      </c>
    </row>
    <row r="718" spans="1:11" ht="14.4" customHeight="1" x14ac:dyDescent="0.3">
      <c r="A718" s="661" t="s">
        <v>563</v>
      </c>
      <c r="B718" s="662" t="s">
        <v>564</v>
      </c>
      <c r="C718" s="663" t="s">
        <v>583</v>
      </c>
      <c r="D718" s="664" t="s">
        <v>2677</v>
      </c>
      <c r="E718" s="663" t="s">
        <v>4699</v>
      </c>
      <c r="F718" s="664" t="s">
        <v>4700</v>
      </c>
      <c r="G718" s="663" t="s">
        <v>4386</v>
      </c>
      <c r="H718" s="663" t="s">
        <v>4387</v>
      </c>
      <c r="I718" s="665">
        <v>22006.400000000001</v>
      </c>
      <c r="J718" s="665">
        <v>2</v>
      </c>
      <c r="K718" s="666">
        <v>44012.800000000003</v>
      </c>
    </row>
    <row r="719" spans="1:11" ht="14.4" customHeight="1" x14ac:dyDescent="0.3">
      <c r="A719" s="661" t="s">
        <v>563</v>
      </c>
      <c r="B719" s="662" t="s">
        <v>564</v>
      </c>
      <c r="C719" s="663" t="s">
        <v>583</v>
      </c>
      <c r="D719" s="664" t="s">
        <v>2677</v>
      </c>
      <c r="E719" s="663" t="s">
        <v>4699</v>
      </c>
      <c r="F719" s="664" t="s">
        <v>4700</v>
      </c>
      <c r="G719" s="663" t="s">
        <v>4388</v>
      </c>
      <c r="H719" s="663" t="s">
        <v>4389</v>
      </c>
      <c r="I719" s="665">
        <v>3682.2</v>
      </c>
      <c r="J719" s="665">
        <v>1</v>
      </c>
      <c r="K719" s="666">
        <v>3682.2</v>
      </c>
    </row>
    <row r="720" spans="1:11" ht="14.4" customHeight="1" x14ac:dyDescent="0.3">
      <c r="A720" s="661" t="s">
        <v>563</v>
      </c>
      <c r="B720" s="662" t="s">
        <v>564</v>
      </c>
      <c r="C720" s="663" t="s">
        <v>583</v>
      </c>
      <c r="D720" s="664" t="s">
        <v>2677</v>
      </c>
      <c r="E720" s="663" t="s">
        <v>4699</v>
      </c>
      <c r="F720" s="664" t="s">
        <v>4700</v>
      </c>
      <c r="G720" s="663" t="s">
        <v>4390</v>
      </c>
      <c r="H720" s="663" t="s">
        <v>4391</v>
      </c>
      <c r="I720" s="665">
        <v>3682.2</v>
      </c>
      <c r="J720" s="665">
        <v>1</v>
      </c>
      <c r="K720" s="666">
        <v>3682.2</v>
      </c>
    </row>
    <row r="721" spans="1:11" ht="14.4" customHeight="1" x14ac:dyDescent="0.3">
      <c r="A721" s="661" t="s">
        <v>563</v>
      </c>
      <c r="B721" s="662" t="s">
        <v>564</v>
      </c>
      <c r="C721" s="663" t="s">
        <v>583</v>
      </c>
      <c r="D721" s="664" t="s">
        <v>2677</v>
      </c>
      <c r="E721" s="663" t="s">
        <v>4699</v>
      </c>
      <c r="F721" s="664" t="s">
        <v>4700</v>
      </c>
      <c r="G721" s="663" t="s">
        <v>4392</v>
      </c>
      <c r="H721" s="663" t="s">
        <v>4393</v>
      </c>
      <c r="I721" s="665">
        <v>4320.9799999999996</v>
      </c>
      <c r="J721" s="665">
        <v>2</v>
      </c>
      <c r="K721" s="666">
        <v>8641.9599999999991</v>
      </c>
    </row>
    <row r="722" spans="1:11" ht="14.4" customHeight="1" x14ac:dyDescent="0.3">
      <c r="A722" s="661" t="s">
        <v>563</v>
      </c>
      <c r="B722" s="662" t="s">
        <v>564</v>
      </c>
      <c r="C722" s="663" t="s">
        <v>583</v>
      </c>
      <c r="D722" s="664" t="s">
        <v>2677</v>
      </c>
      <c r="E722" s="663" t="s">
        <v>4699</v>
      </c>
      <c r="F722" s="664" t="s">
        <v>4700</v>
      </c>
      <c r="G722" s="663" t="s">
        <v>4394</v>
      </c>
      <c r="H722" s="663" t="s">
        <v>4395</v>
      </c>
      <c r="I722" s="665">
        <v>8850</v>
      </c>
      <c r="J722" s="665">
        <v>2</v>
      </c>
      <c r="K722" s="666">
        <v>17700</v>
      </c>
    </row>
    <row r="723" spans="1:11" ht="14.4" customHeight="1" x14ac:dyDescent="0.3">
      <c r="A723" s="661" t="s">
        <v>563</v>
      </c>
      <c r="B723" s="662" t="s">
        <v>564</v>
      </c>
      <c r="C723" s="663" t="s">
        <v>583</v>
      </c>
      <c r="D723" s="664" t="s">
        <v>2677</v>
      </c>
      <c r="E723" s="663" t="s">
        <v>4699</v>
      </c>
      <c r="F723" s="664" t="s">
        <v>4700</v>
      </c>
      <c r="G723" s="663" t="s">
        <v>4396</v>
      </c>
      <c r="H723" s="663" t="s">
        <v>4397</v>
      </c>
      <c r="I723" s="665">
        <v>4531</v>
      </c>
      <c r="J723" s="665">
        <v>2</v>
      </c>
      <c r="K723" s="666">
        <v>9062</v>
      </c>
    </row>
    <row r="724" spans="1:11" ht="14.4" customHeight="1" x14ac:dyDescent="0.3">
      <c r="A724" s="661" t="s">
        <v>563</v>
      </c>
      <c r="B724" s="662" t="s">
        <v>564</v>
      </c>
      <c r="C724" s="663" t="s">
        <v>583</v>
      </c>
      <c r="D724" s="664" t="s">
        <v>2677</v>
      </c>
      <c r="E724" s="663" t="s">
        <v>4699</v>
      </c>
      <c r="F724" s="664" t="s">
        <v>4700</v>
      </c>
      <c r="G724" s="663" t="s">
        <v>4398</v>
      </c>
      <c r="H724" s="663" t="s">
        <v>4399</v>
      </c>
      <c r="I724" s="665">
        <v>32437</v>
      </c>
      <c r="J724" s="665">
        <v>3</v>
      </c>
      <c r="K724" s="666">
        <v>97311</v>
      </c>
    </row>
    <row r="725" spans="1:11" ht="14.4" customHeight="1" x14ac:dyDescent="0.3">
      <c r="A725" s="661" t="s">
        <v>563</v>
      </c>
      <c r="B725" s="662" t="s">
        <v>564</v>
      </c>
      <c r="C725" s="663" t="s">
        <v>583</v>
      </c>
      <c r="D725" s="664" t="s">
        <v>2677</v>
      </c>
      <c r="E725" s="663" t="s">
        <v>4699</v>
      </c>
      <c r="F725" s="664" t="s">
        <v>4700</v>
      </c>
      <c r="G725" s="663" t="s">
        <v>4400</v>
      </c>
      <c r="H725" s="663" t="s">
        <v>4401</v>
      </c>
      <c r="I725" s="665">
        <v>21212</v>
      </c>
      <c r="J725" s="665">
        <v>2</v>
      </c>
      <c r="K725" s="666">
        <v>42424</v>
      </c>
    </row>
    <row r="726" spans="1:11" ht="14.4" customHeight="1" x14ac:dyDescent="0.3">
      <c r="A726" s="661" t="s">
        <v>563</v>
      </c>
      <c r="B726" s="662" t="s">
        <v>564</v>
      </c>
      <c r="C726" s="663" t="s">
        <v>583</v>
      </c>
      <c r="D726" s="664" t="s">
        <v>2677</v>
      </c>
      <c r="E726" s="663" t="s">
        <v>4699</v>
      </c>
      <c r="F726" s="664" t="s">
        <v>4700</v>
      </c>
      <c r="G726" s="663" t="s">
        <v>4402</v>
      </c>
      <c r="H726" s="663" t="s">
        <v>4403</v>
      </c>
      <c r="I726" s="665">
        <v>9292.14</v>
      </c>
      <c r="J726" s="665">
        <v>2</v>
      </c>
      <c r="K726" s="666">
        <v>18584.28</v>
      </c>
    </row>
    <row r="727" spans="1:11" ht="14.4" customHeight="1" x14ac:dyDescent="0.3">
      <c r="A727" s="661" t="s">
        <v>563</v>
      </c>
      <c r="B727" s="662" t="s">
        <v>564</v>
      </c>
      <c r="C727" s="663" t="s">
        <v>583</v>
      </c>
      <c r="D727" s="664" t="s">
        <v>2677</v>
      </c>
      <c r="E727" s="663" t="s">
        <v>4699</v>
      </c>
      <c r="F727" s="664" t="s">
        <v>4700</v>
      </c>
      <c r="G727" s="663" t="s">
        <v>4404</v>
      </c>
      <c r="H727" s="663" t="s">
        <v>4405</v>
      </c>
      <c r="I727" s="665">
        <v>9292.14</v>
      </c>
      <c r="J727" s="665">
        <v>2</v>
      </c>
      <c r="K727" s="666">
        <v>18584.28</v>
      </c>
    </row>
    <row r="728" spans="1:11" ht="14.4" customHeight="1" x14ac:dyDescent="0.3">
      <c r="A728" s="661" t="s">
        <v>563</v>
      </c>
      <c r="B728" s="662" t="s">
        <v>564</v>
      </c>
      <c r="C728" s="663" t="s">
        <v>583</v>
      </c>
      <c r="D728" s="664" t="s">
        <v>2677</v>
      </c>
      <c r="E728" s="663" t="s">
        <v>4699</v>
      </c>
      <c r="F728" s="664" t="s">
        <v>4700</v>
      </c>
      <c r="G728" s="663" t="s">
        <v>4406</v>
      </c>
      <c r="H728" s="663" t="s">
        <v>4407</v>
      </c>
      <c r="I728" s="665">
        <v>14233</v>
      </c>
      <c r="J728" s="665">
        <v>1</v>
      </c>
      <c r="K728" s="666">
        <v>14233</v>
      </c>
    </row>
    <row r="729" spans="1:11" ht="14.4" customHeight="1" x14ac:dyDescent="0.3">
      <c r="A729" s="661" t="s">
        <v>563</v>
      </c>
      <c r="B729" s="662" t="s">
        <v>564</v>
      </c>
      <c r="C729" s="663" t="s">
        <v>583</v>
      </c>
      <c r="D729" s="664" t="s">
        <v>2677</v>
      </c>
      <c r="E729" s="663" t="s">
        <v>4699</v>
      </c>
      <c r="F729" s="664" t="s">
        <v>4700</v>
      </c>
      <c r="G729" s="663" t="s">
        <v>4408</v>
      </c>
      <c r="H729" s="663" t="s">
        <v>4409</v>
      </c>
      <c r="I729" s="665">
        <v>59891</v>
      </c>
      <c r="J729" s="665">
        <v>1</v>
      </c>
      <c r="K729" s="666">
        <v>59891</v>
      </c>
    </row>
    <row r="730" spans="1:11" ht="14.4" customHeight="1" x14ac:dyDescent="0.3">
      <c r="A730" s="661" t="s">
        <v>563</v>
      </c>
      <c r="B730" s="662" t="s">
        <v>564</v>
      </c>
      <c r="C730" s="663" t="s">
        <v>583</v>
      </c>
      <c r="D730" s="664" t="s">
        <v>2677</v>
      </c>
      <c r="E730" s="663" t="s">
        <v>4699</v>
      </c>
      <c r="F730" s="664" t="s">
        <v>4700</v>
      </c>
      <c r="G730" s="663" t="s">
        <v>4410</v>
      </c>
      <c r="H730" s="663" t="s">
        <v>4411</v>
      </c>
      <c r="I730" s="665">
        <v>4321</v>
      </c>
      <c r="J730" s="665">
        <v>1</v>
      </c>
      <c r="K730" s="666">
        <v>4321</v>
      </c>
    </row>
    <row r="731" spans="1:11" ht="14.4" customHeight="1" x14ac:dyDescent="0.3">
      <c r="A731" s="661" t="s">
        <v>563</v>
      </c>
      <c r="B731" s="662" t="s">
        <v>564</v>
      </c>
      <c r="C731" s="663" t="s">
        <v>583</v>
      </c>
      <c r="D731" s="664" t="s">
        <v>2677</v>
      </c>
      <c r="E731" s="663" t="s">
        <v>4699</v>
      </c>
      <c r="F731" s="664" t="s">
        <v>4700</v>
      </c>
      <c r="G731" s="663" t="s">
        <v>4412</v>
      </c>
      <c r="H731" s="663" t="s">
        <v>4413</v>
      </c>
      <c r="I731" s="665">
        <v>1760.16</v>
      </c>
      <c r="J731" s="665">
        <v>2</v>
      </c>
      <c r="K731" s="666">
        <v>3520.32</v>
      </c>
    </row>
    <row r="732" spans="1:11" ht="14.4" customHeight="1" x14ac:dyDescent="0.3">
      <c r="A732" s="661" t="s">
        <v>563</v>
      </c>
      <c r="B732" s="662" t="s">
        <v>564</v>
      </c>
      <c r="C732" s="663" t="s">
        <v>583</v>
      </c>
      <c r="D732" s="664" t="s">
        <v>2677</v>
      </c>
      <c r="E732" s="663" t="s">
        <v>4699</v>
      </c>
      <c r="F732" s="664" t="s">
        <v>4700</v>
      </c>
      <c r="G732" s="663" t="s">
        <v>4414</v>
      </c>
      <c r="H732" s="663" t="s">
        <v>4415</v>
      </c>
      <c r="I732" s="665">
        <v>1760.16</v>
      </c>
      <c r="J732" s="665">
        <v>2</v>
      </c>
      <c r="K732" s="666">
        <v>3520.32</v>
      </c>
    </row>
    <row r="733" spans="1:11" ht="14.4" customHeight="1" x14ac:dyDescent="0.3">
      <c r="A733" s="661" t="s">
        <v>563</v>
      </c>
      <c r="B733" s="662" t="s">
        <v>564</v>
      </c>
      <c r="C733" s="663" t="s">
        <v>583</v>
      </c>
      <c r="D733" s="664" t="s">
        <v>2677</v>
      </c>
      <c r="E733" s="663" t="s">
        <v>4699</v>
      </c>
      <c r="F733" s="664" t="s">
        <v>4700</v>
      </c>
      <c r="G733" s="663" t="s">
        <v>4416</v>
      </c>
      <c r="H733" s="663" t="s">
        <v>4417</v>
      </c>
      <c r="I733" s="665">
        <v>1760.16</v>
      </c>
      <c r="J733" s="665">
        <v>1</v>
      </c>
      <c r="K733" s="666">
        <v>1760.16</v>
      </c>
    </row>
    <row r="734" spans="1:11" ht="14.4" customHeight="1" x14ac:dyDescent="0.3">
      <c r="A734" s="661" t="s">
        <v>563</v>
      </c>
      <c r="B734" s="662" t="s">
        <v>564</v>
      </c>
      <c r="C734" s="663" t="s">
        <v>583</v>
      </c>
      <c r="D734" s="664" t="s">
        <v>2677</v>
      </c>
      <c r="E734" s="663" t="s">
        <v>4699</v>
      </c>
      <c r="F734" s="664" t="s">
        <v>4700</v>
      </c>
      <c r="G734" s="663" t="s">
        <v>4418</v>
      </c>
      <c r="H734" s="663" t="s">
        <v>4419</v>
      </c>
      <c r="I734" s="665">
        <v>29880.54</v>
      </c>
      <c r="J734" s="665">
        <v>1</v>
      </c>
      <c r="K734" s="666">
        <v>29880.54</v>
      </c>
    </row>
    <row r="735" spans="1:11" ht="14.4" customHeight="1" x14ac:dyDescent="0.3">
      <c r="A735" s="661" t="s">
        <v>563</v>
      </c>
      <c r="B735" s="662" t="s">
        <v>564</v>
      </c>
      <c r="C735" s="663" t="s">
        <v>583</v>
      </c>
      <c r="D735" s="664" t="s">
        <v>2677</v>
      </c>
      <c r="E735" s="663" t="s">
        <v>4699</v>
      </c>
      <c r="F735" s="664" t="s">
        <v>4700</v>
      </c>
      <c r="G735" s="663" t="s">
        <v>4420</v>
      </c>
      <c r="H735" s="663" t="s">
        <v>4421</v>
      </c>
      <c r="I735" s="665">
        <v>1760.16</v>
      </c>
      <c r="J735" s="665">
        <v>1</v>
      </c>
      <c r="K735" s="666">
        <v>1760.16</v>
      </c>
    </row>
    <row r="736" spans="1:11" ht="14.4" customHeight="1" x14ac:dyDescent="0.3">
      <c r="A736" s="661" t="s">
        <v>563</v>
      </c>
      <c r="B736" s="662" t="s">
        <v>564</v>
      </c>
      <c r="C736" s="663" t="s">
        <v>583</v>
      </c>
      <c r="D736" s="664" t="s">
        <v>2677</v>
      </c>
      <c r="E736" s="663" t="s">
        <v>4699</v>
      </c>
      <c r="F736" s="664" t="s">
        <v>4700</v>
      </c>
      <c r="G736" s="663" t="s">
        <v>4422</v>
      </c>
      <c r="H736" s="663" t="s">
        <v>4423</v>
      </c>
      <c r="I736" s="665">
        <v>1760.16</v>
      </c>
      <c r="J736" s="665">
        <v>2</v>
      </c>
      <c r="K736" s="666">
        <v>3520.32</v>
      </c>
    </row>
    <row r="737" spans="1:11" ht="14.4" customHeight="1" x14ac:dyDescent="0.3">
      <c r="A737" s="661" t="s">
        <v>563</v>
      </c>
      <c r="B737" s="662" t="s">
        <v>564</v>
      </c>
      <c r="C737" s="663" t="s">
        <v>583</v>
      </c>
      <c r="D737" s="664" t="s">
        <v>2677</v>
      </c>
      <c r="E737" s="663" t="s">
        <v>4699</v>
      </c>
      <c r="F737" s="664" t="s">
        <v>4700</v>
      </c>
      <c r="G737" s="663" t="s">
        <v>4424</v>
      </c>
      <c r="H737" s="663" t="s">
        <v>4425</v>
      </c>
      <c r="I737" s="665">
        <v>2899.48</v>
      </c>
      <c r="J737" s="665">
        <v>1</v>
      </c>
      <c r="K737" s="666">
        <v>2899.48</v>
      </c>
    </row>
    <row r="738" spans="1:11" ht="14.4" customHeight="1" x14ac:dyDescent="0.3">
      <c r="A738" s="661" t="s">
        <v>563</v>
      </c>
      <c r="B738" s="662" t="s">
        <v>564</v>
      </c>
      <c r="C738" s="663" t="s">
        <v>583</v>
      </c>
      <c r="D738" s="664" t="s">
        <v>2677</v>
      </c>
      <c r="E738" s="663" t="s">
        <v>4699</v>
      </c>
      <c r="F738" s="664" t="s">
        <v>4700</v>
      </c>
      <c r="G738" s="663" t="s">
        <v>4426</v>
      </c>
      <c r="H738" s="663" t="s">
        <v>4427</v>
      </c>
      <c r="I738" s="665">
        <v>7847.6</v>
      </c>
      <c r="J738" s="665">
        <v>4</v>
      </c>
      <c r="K738" s="666">
        <v>31390.400000000001</v>
      </c>
    </row>
    <row r="739" spans="1:11" ht="14.4" customHeight="1" x14ac:dyDescent="0.3">
      <c r="A739" s="661" t="s">
        <v>563</v>
      </c>
      <c r="B739" s="662" t="s">
        <v>564</v>
      </c>
      <c r="C739" s="663" t="s">
        <v>583</v>
      </c>
      <c r="D739" s="664" t="s">
        <v>2677</v>
      </c>
      <c r="E739" s="663" t="s">
        <v>4699</v>
      </c>
      <c r="F739" s="664" t="s">
        <v>4700</v>
      </c>
      <c r="G739" s="663" t="s">
        <v>4428</v>
      </c>
      <c r="H739" s="663" t="s">
        <v>4429</v>
      </c>
      <c r="I739" s="665">
        <v>7847.6</v>
      </c>
      <c r="J739" s="665">
        <v>2</v>
      </c>
      <c r="K739" s="666">
        <v>15695.2</v>
      </c>
    </row>
    <row r="740" spans="1:11" ht="14.4" customHeight="1" x14ac:dyDescent="0.3">
      <c r="A740" s="661" t="s">
        <v>563</v>
      </c>
      <c r="B740" s="662" t="s">
        <v>564</v>
      </c>
      <c r="C740" s="663" t="s">
        <v>583</v>
      </c>
      <c r="D740" s="664" t="s">
        <v>2677</v>
      </c>
      <c r="E740" s="663" t="s">
        <v>4699</v>
      </c>
      <c r="F740" s="664" t="s">
        <v>4700</v>
      </c>
      <c r="G740" s="663" t="s">
        <v>4430</v>
      </c>
      <c r="H740" s="663" t="s">
        <v>4431</v>
      </c>
      <c r="I740" s="665">
        <v>29880.54</v>
      </c>
      <c r="J740" s="665">
        <v>1</v>
      </c>
      <c r="K740" s="666">
        <v>29880.54</v>
      </c>
    </row>
    <row r="741" spans="1:11" ht="14.4" customHeight="1" x14ac:dyDescent="0.3">
      <c r="A741" s="661" t="s">
        <v>563</v>
      </c>
      <c r="B741" s="662" t="s">
        <v>564</v>
      </c>
      <c r="C741" s="663" t="s">
        <v>583</v>
      </c>
      <c r="D741" s="664" t="s">
        <v>2677</v>
      </c>
      <c r="E741" s="663" t="s">
        <v>4699</v>
      </c>
      <c r="F741" s="664" t="s">
        <v>4700</v>
      </c>
      <c r="G741" s="663" t="s">
        <v>4432</v>
      </c>
      <c r="H741" s="663" t="s">
        <v>4433</v>
      </c>
      <c r="I741" s="665">
        <v>1579.99</v>
      </c>
      <c r="J741" s="665">
        <v>2</v>
      </c>
      <c r="K741" s="666">
        <v>3159.99</v>
      </c>
    </row>
    <row r="742" spans="1:11" ht="14.4" customHeight="1" x14ac:dyDescent="0.3">
      <c r="A742" s="661" t="s">
        <v>563</v>
      </c>
      <c r="B742" s="662" t="s">
        <v>564</v>
      </c>
      <c r="C742" s="663" t="s">
        <v>583</v>
      </c>
      <c r="D742" s="664" t="s">
        <v>2677</v>
      </c>
      <c r="E742" s="663" t="s">
        <v>4699</v>
      </c>
      <c r="F742" s="664" t="s">
        <v>4700</v>
      </c>
      <c r="G742" s="663" t="s">
        <v>4434</v>
      </c>
      <c r="H742" s="663" t="s">
        <v>4435</v>
      </c>
      <c r="I742" s="665">
        <v>5580</v>
      </c>
      <c r="J742" s="665">
        <v>1</v>
      </c>
      <c r="K742" s="666">
        <v>5580</v>
      </c>
    </row>
    <row r="743" spans="1:11" ht="14.4" customHeight="1" x14ac:dyDescent="0.3">
      <c r="A743" s="661" t="s">
        <v>563</v>
      </c>
      <c r="B743" s="662" t="s">
        <v>564</v>
      </c>
      <c r="C743" s="663" t="s">
        <v>583</v>
      </c>
      <c r="D743" s="664" t="s">
        <v>2677</v>
      </c>
      <c r="E743" s="663" t="s">
        <v>4699</v>
      </c>
      <c r="F743" s="664" t="s">
        <v>4700</v>
      </c>
      <c r="G743" s="663" t="s">
        <v>4436</v>
      </c>
      <c r="H743" s="663" t="s">
        <v>4437</v>
      </c>
      <c r="I743" s="665">
        <v>3928.34</v>
      </c>
      <c r="J743" s="665">
        <v>2</v>
      </c>
      <c r="K743" s="666">
        <v>7856.69</v>
      </c>
    </row>
    <row r="744" spans="1:11" ht="14.4" customHeight="1" x14ac:dyDescent="0.3">
      <c r="A744" s="661" t="s">
        <v>563</v>
      </c>
      <c r="B744" s="662" t="s">
        <v>564</v>
      </c>
      <c r="C744" s="663" t="s">
        <v>583</v>
      </c>
      <c r="D744" s="664" t="s">
        <v>2677</v>
      </c>
      <c r="E744" s="663" t="s">
        <v>4699</v>
      </c>
      <c r="F744" s="664" t="s">
        <v>4700</v>
      </c>
      <c r="G744" s="663" t="s">
        <v>4438</v>
      </c>
      <c r="H744" s="663" t="s">
        <v>4439</v>
      </c>
      <c r="I744" s="665">
        <v>474.24</v>
      </c>
      <c r="J744" s="665">
        <v>9</v>
      </c>
      <c r="K744" s="666">
        <v>4268.13</v>
      </c>
    </row>
    <row r="745" spans="1:11" ht="14.4" customHeight="1" x14ac:dyDescent="0.3">
      <c r="A745" s="661" t="s">
        <v>563</v>
      </c>
      <c r="B745" s="662" t="s">
        <v>564</v>
      </c>
      <c r="C745" s="663" t="s">
        <v>583</v>
      </c>
      <c r="D745" s="664" t="s">
        <v>2677</v>
      </c>
      <c r="E745" s="663" t="s">
        <v>4699</v>
      </c>
      <c r="F745" s="664" t="s">
        <v>4700</v>
      </c>
      <c r="G745" s="663" t="s">
        <v>4440</v>
      </c>
      <c r="H745" s="663" t="s">
        <v>4441</v>
      </c>
      <c r="I745" s="665">
        <v>10222.379999999999</v>
      </c>
      <c r="J745" s="665">
        <v>1</v>
      </c>
      <c r="K745" s="666">
        <v>10222.379999999999</v>
      </c>
    </row>
    <row r="746" spans="1:11" ht="14.4" customHeight="1" x14ac:dyDescent="0.3">
      <c r="A746" s="661" t="s">
        <v>563</v>
      </c>
      <c r="B746" s="662" t="s">
        <v>564</v>
      </c>
      <c r="C746" s="663" t="s">
        <v>583</v>
      </c>
      <c r="D746" s="664" t="s">
        <v>2677</v>
      </c>
      <c r="E746" s="663" t="s">
        <v>4699</v>
      </c>
      <c r="F746" s="664" t="s">
        <v>4700</v>
      </c>
      <c r="G746" s="663" t="s">
        <v>4442</v>
      </c>
      <c r="H746" s="663" t="s">
        <v>4443</v>
      </c>
      <c r="I746" s="665">
        <v>12172.92</v>
      </c>
      <c r="J746" s="665">
        <v>4</v>
      </c>
      <c r="K746" s="666">
        <v>48691.69</v>
      </c>
    </row>
    <row r="747" spans="1:11" ht="14.4" customHeight="1" x14ac:dyDescent="0.3">
      <c r="A747" s="661" t="s">
        <v>563</v>
      </c>
      <c r="B747" s="662" t="s">
        <v>564</v>
      </c>
      <c r="C747" s="663" t="s">
        <v>583</v>
      </c>
      <c r="D747" s="664" t="s">
        <v>2677</v>
      </c>
      <c r="E747" s="663" t="s">
        <v>4699</v>
      </c>
      <c r="F747" s="664" t="s">
        <v>4700</v>
      </c>
      <c r="G747" s="663" t="s">
        <v>4444</v>
      </c>
      <c r="H747" s="663" t="s">
        <v>4445</v>
      </c>
      <c r="I747" s="665">
        <v>3682.2</v>
      </c>
      <c r="J747" s="665">
        <v>1</v>
      </c>
      <c r="K747" s="666">
        <v>3682.2</v>
      </c>
    </row>
    <row r="748" spans="1:11" ht="14.4" customHeight="1" x14ac:dyDescent="0.3">
      <c r="A748" s="661" t="s">
        <v>563</v>
      </c>
      <c r="B748" s="662" t="s">
        <v>564</v>
      </c>
      <c r="C748" s="663" t="s">
        <v>583</v>
      </c>
      <c r="D748" s="664" t="s">
        <v>2677</v>
      </c>
      <c r="E748" s="663" t="s">
        <v>4699</v>
      </c>
      <c r="F748" s="664" t="s">
        <v>4700</v>
      </c>
      <c r="G748" s="663" t="s">
        <v>4446</v>
      </c>
      <c r="H748" s="663" t="s">
        <v>4447</v>
      </c>
      <c r="I748" s="665">
        <v>59890.42</v>
      </c>
      <c r="J748" s="665">
        <v>1</v>
      </c>
      <c r="K748" s="666">
        <v>59890.42</v>
      </c>
    </row>
    <row r="749" spans="1:11" ht="14.4" customHeight="1" x14ac:dyDescent="0.3">
      <c r="A749" s="661" t="s">
        <v>563</v>
      </c>
      <c r="B749" s="662" t="s">
        <v>564</v>
      </c>
      <c r="C749" s="663" t="s">
        <v>583</v>
      </c>
      <c r="D749" s="664" t="s">
        <v>2677</v>
      </c>
      <c r="E749" s="663" t="s">
        <v>4699</v>
      </c>
      <c r="F749" s="664" t="s">
        <v>4700</v>
      </c>
      <c r="G749" s="663" t="s">
        <v>4448</v>
      </c>
      <c r="H749" s="663" t="s">
        <v>4449</v>
      </c>
      <c r="I749" s="665">
        <v>4320.96</v>
      </c>
      <c r="J749" s="665">
        <v>1</v>
      </c>
      <c r="K749" s="666">
        <v>4320.96</v>
      </c>
    </row>
    <row r="750" spans="1:11" ht="14.4" customHeight="1" x14ac:dyDescent="0.3">
      <c r="A750" s="661" t="s">
        <v>563</v>
      </c>
      <c r="B750" s="662" t="s">
        <v>564</v>
      </c>
      <c r="C750" s="663" t="s">
        <v>583</v>
      </c>
      <c r="D750" s="664" t="s">
        <v>2677</v>
      </c>
      <c r="E750" s="663" t="s">
        <v>4699</v>
      </c>
      <c r="F750" s="664" t="s">
        <v>4700</v>
      </c>
      <c r="G750" s="663" t="s">
        <v>4450</v>
      </c>
      <c r="H750" s="663" t="s">
        <v>4451</v>
      </c>
      <c r="I750" s="665">
        <v>3939.22</v>
      </c>
      <c r="J750" s="665">
        <v>1</v>
      </c>
      <c r="K750" s="666">
        <v>3939.22</v>
      </c>
    </row>
    <row r="751" spans="1:11" ht="14.4" customHeight="1" x14ac:dyDescent="0.3">
      <c r="A751" s="661" t="s">
        <v>563</v>
      </c>
      <c r="B751" s="662" t="s">
        <v>564</v>
      </c>
      <c r="C751" s="663" t="s">
        <v>583</v>
      </c>
      <c r="D751" s="664" t="s">
        <v>2677</v>
      </c>
      <c r="E751" s="663" t="s">
        <v>4699</v>
      </c>
      <c r="F751" s="664" t="s">
        <v>4700</v>
      </c>
      <c r="G751" s="663" t="s">
        <v>4452</v>
      </c>
      <c r="H751" s="663" t="s">
        <v>4453</v>
      </c>
      <c r="I751" s="665">
        <v>8212.2999999999993</v>
      </c>
      <c r="J751" s="665">
        <v>1</v>
      </c>
      <c r="K751" s="666">
        <v>8212.2999999999993</v>
      </c>
    </row>
    <row r="752" spans="1:11" ht="14.4" customHeight="1" x14ac:dyDescent="0.3">
      <c r="A752" s="661" t="s">
        <v>563</v>
      </c>
      <c r="B752" s="662" t="s">
        <v>564</v>
      </c>
      <c r="C752" s="663" t="s">
        <v>583</v>
      </c>
      <c r="D752" s="664" t="s">
        <v>2677</v>
      </c>
      <c r="E752" s="663" t="s">
        <v>4699</v>
      </c>
      <c r="F752" s="664" t="s">
        <v>4700</v>
      </c>
      <c r="G752" s="663" t="s">
        <v>4454</v>
      </c>
      <c r="H752" s="663" t="s">
        <v>4455</v>
      </c>
      <c r="I752" s="665">
        <v>4531</v>
      </c>
      <c r="J752" s="665">
        <v>2</v>
      </c>
      <c r="K752" s="666">
        <v>9062</v>
      </c>
    </row>
    <row r="753" spans="1:11" ht="14.4" customHeight="1" x14ac:dyDescent="0.3">
      <c r="A753" s="661" t="s">
        <v>563</v>
      </c>
      <c r="B753" s="662" t="s">
        <v>564</v>
      </c>
      <c r="C753" s="663" t="s">
        <v>583</v>
      </c>
      <c r="D753" s="664" t="s">
        <v>2677</v>
      </c>
      <c r="E753" s="663" t="s">
        <v>4699</v>
      </c>
      <c r="F753" s="664" t="s">
        <v>4700</v>
      </c>
      <c r="G753" s="663" t="s">
        <v>4456</v>
      </c>
      <c r="H753" s="663" t="s">
        <v>4457</v>
      </c>
      <c r="I753" s="665">
        <v>17135</v>
      </c>
      <c r="J753" s="665">
        <v>1</v>
      </c>
      <c r="K753" s="666">
        <v>17135</v>
      </c>
    </row>
    <row r="754" spans="1:11" ht="14.4" customHeight="1" x14ac:dyDescent="0.3">
      <c r="A754" s="661" t="s">
        <v>563</v>
      </c>
      <c r="B754" s="662" t="s">
        <v>564</v>
      </c>
      <c r="C754" s="663" t="s">
        <v>583</v>
      </c>
      <c r="D754" s="664" t="s">
        <v>2677</v>
      </c>
      <c r="E754" s="663" t="s">
        <v>4699</v>
      </c>
      <c r="F754" s="664" t="s">
        <v>4700</v>
      </c>
      <c r="G754" s="663" t="s">
        <v>4458</v>
      </c>
      <c r="H754" s="663" t="s">
        <v>4459</v>
      </c>
      <c r="I754" s="665">
        <v>32437</v>
      </c>
      <c r="J754" s="665">
        <v>1</v>
      </c>
      <c r="K754" s="666">
        <v>32437</v>
      </c>
    </row>
    <row r="755" spans="1:11" ht="14.4" customHeight="1" x14ac:dyDescent="0.3">
      <c r="A755" s="661" t="s">
        <v>563</v>
      </c>
      <c r="B755" s="662" t="s">
        <v>564</v>
      </c>
      <c r="C755" s="663" t="s">
        <v>583</v>
      </c>
      <c r="D755" s="664" t="s">
        <v>2677</v>
      </c>
      <c r="E755" s="663" t="s">
        <v>4699</v>
      </c>
      <c r="F755" s="664" t="s">
        <v>4700</v>
      </c>
      <c r="G755" s="663" t="s">
        <v>4460</v>
      </c>
      <c r="H755" s="663" t="s">
        <v>4461</v>
      </c>
      <c r="I755" s="665">
        <v>4385.38</v>
      </c>
      <c r="J755" s="665">
        <v>1</v>
      </c>
      <c r="K755" s="666">
        <v>4385.38</v>
      </c>
    </row>
    <row r="756" spans="1:11" ht="14.4" customHeight="1" x14ac:dyDescent="0.3">
      <c r="A756" s="661" t="s">
        <v>563</v>
      </c>
      <c r="B756" s="662" t="s">
        <v>564</v>
      </c>
      <c r="C756" s="663" t="s">
        <v>583</v>
      </c>
      <c r="D756" s="664" t="s">
        <v>2677</v>
      </c>
      <c r="E756" s="663" t="s">
        <v>4699</v>
      </c>
      <c r="F756" s="664" t="s">
        <v>4700</v>
      </c>
      <c r="G756" s="663" t="s">
        <v>4462</v>
      </c>
      <c r="H756" s="663" t="s">
        <v>4463</v>
      </c>
      <c r="I756" s="665">
        <v>68977</v>
      </c>
      <c r="J756" s="665">
        <v>2</v>
      </c>
      <c r="K756" s="666">
        <v>137954</v>
      </c>
    </row>
    <row r="757" spans="1:11" ht="14.4" customHeight="1" x14ac:dyDescent="0.3">
      <c r="A757" s="661" t="s">
        <v>563</v>
      </c>
      <c r="B757" s="662" t="s">
        <v>564</v>
      </c>
      <c r="C757" s="663" t="s">
        <v>583</v>
      </c>
      <c r="D757" s="664" t="s">
        <v>2677</v>
      </c>
      <c r="E757" s="663" t="s">
        <v>4699</v>
      </c>
      <c r="F757" s="664" t="s">
        <v>4700</v>
      </c>
      <c r="G757" s="663" t="s">
        <v>4464</v>
      </c>
      <c r="H757" s="663" t="s">
        <v>4465</v>
      </c>
      <c r="I757" s="665">
        <v>544.49</v>
      </c>
      <c r="J757" s="665">
        <v>1</v>
      </c>
      <c r="K757" s="666">
        <v>544.49</v>
      </c>
    </row>
    <row r="758" spans="1:11" ht="14.4" customHeight="1" x14ac:dyDescent="0.3">
      <c r="A758" s="661" t="s">
        <v>563</v>
      </c>
      <c r="B758" s="662" t="s">
        <v>564</v>
      </c>
      <c r="C758" s="663" t="s">
        <v>583</v>
      </c>
      <c r="D758" s="664" t="s">
        <v>2677</v>
      </c>
      <c r="E758" s="663" t="s">
        <v>4699</v>
      </c>
      <c r="F758" s="664" t="s">
        <v>4700</v>
      </c>
      <c r="G758" s="663" t="s">
        <v>4466</v>
      </c>
      <c r="H758" s="663" t="s">
        <v>4467</v>
      </c>
      <c r="I758" s="665">
        <v>68977</v>
      </c>
      <c r="J758" s="665">
        <v>1</v>
      </c>
      <c r="K758" s="666">
        <v>68977</v>
      </c>
    </row>
    <row r="759" spans="1:11" ht="14.4" customHeight="1" x14ac:dyDescent="0.3">
      <c r="A759" s="661" t="s">
        <v>563</v>
      </c>
      <c r="B759" s="662" t="s">
        <v>564</v>
      </c>
      <c r="C759" s="663" t="s">
        <v>583</v>
      </c>
      <c r="D759" s="664" t="s">
        <v>2677</v>
      </c>
      <c r="E759" s="663" t="s">
        <v>4707</v>
      </c>
      <c r="F759" s="664" t="s">
        <v>4708</v>
      </c>
      <c r="G759" s="663" t="s">
        <v>4468</v>
      </c>
      <c r="H759" s="663" t="s">
        <v>4469</v>
      </c>
      <c r="I759" s="665">
        <v>80025.950909090883</v>
      </c>
      <c r="J759" s="665">
        <v>21</v>
      </c>
      <c r="K759" s="666">
        <v>1680544.98</v>
      </c>
    </row>
    <row r="760" spans="1:11" ht="14.4" customHeight="1" x14ac:dyDescent="0.3">
      <c r="A760" s="661" t="s">
        <v>563</v>
      </c>
      <c r="B760" s="662" t="s">
        <v>564</v>
      </c>
      <c r="C760" s="663" t="s">
        <v>583</v>
      </c>
      <c r="D760" s="664" t="s">
        <v>2677</v>
      </c>
      <c r="E760" s="663" t="s">
        <v>4707</v>
      </c>
      <c r="F760" s="664" t="s">
        <v>4708</v>
      </c>
      <c r="G760" s="663" t="s">
        <v>4470</v>
      </c>
      <c r="H760" s="663" t="s">
        <v>4471</v>
      </c>
      <c r="I760" s="665">
        <v>8.7500000000000008E-3</v>
      </c>
      <c r="J760" s="665">
        <v>40</v>
      </c>
      <c r="K760" s="666">
        <v>0.41</v>
      </c>
    </row>
    <row r="761" spans="1:11" ht="14.4" customHeight="1" x14ac:dyDescent="0.3">
      <c r="A761" s="661" t="s">
        <v>563</v>
      </c>
      <c r="B761" s="662" t="s">
        <v>564</v>
      </c>
      <c r="C761" s="663" t="s">
        <v>583</v>
      </c>
      <c r="D761" s="664" t="s">
        <v>2677</v>
      </c>
      <c r="E761" s="663" t="s">
        <v>4707</v>
      </c>
      <c r="F761" s="664" t="s">
        <v>4708</v>
      </c>
      <c r="G761" s="663" t="s">
        <v>4472</v>
      </c>
      <c r="H761" s="663" t="s">
        <v>4473</v>
      </c>
      <c r="I761" s="665">
        <v>739295.99928571435</v>
      </c>
      <c r="J761" s="665">
        <v>14</v>
      </c>
      <c r="K761" s="666">
        <v>10350143.99</v>
      </c>
    </row>
    <row r="762" spans="1:11" ht="14.4" customHeight="1" x14ac:dyDescent="0.3">
      <c r="A762" s="661" t="s">
        <v>563</v>
      </c>
      <c r="B762" s="662" t="s">
        <v>564</v>
      </c>
      <c r="C762" s="663" t="s">
        <v>583</v>
      </c>
      <c r="D762" s="664" t="s">
        <v>2677</v>
      </c>
      <c r="E762" s="663" t="s">
        <v>4707</v>
      </c>
      <c r="F762" s="664" t="s">
        <v>4708</v>
      </c>
      <c r="G762" s="663" t="s">
        <v>4474</v>
      </c>
      <c r="H762" s="663" t="s">
        <v>4475</v>
      </c>
      <c r="I762" s="665">
        <v>28957.498181818184</v>
      </c>
      <c r="J762" s="665">
        <v>21</v>
      </c>
      <c r="K762" s="666">
        <v>583976.3600000001</v>
      </c>
    </row>
    <row r="763" spans="1:11" ht="14.4" customHeight="1" x14ac:dyDescent="0.3">
      <c r="A763" s="661" t="s">
        <v>563</v>
      </c>
      <c r="B763" s="662" t="s">
        <v>564</v>
      </c>
      <c r="C763" s="663" t="s">
        <v>583</v>
      </c>
      <c r="D763" s="664" t="s">
        <v>2677</v>
      </c>
      <c r="E763" s="663" t="s">
        <v>4707</v>
      </c>
      <c r="F763" s="664" t="s">
        <v>4708</v>
      </c>
      <c r="G763" s="663" t="s">
        <v>4476</v>
      </c>
      <c r="H763" s="663" t="s">
        <v>4477</v>
      </c>
      <c r="I763" s="665">
        <v>2.2142857142857148E-2</v>
      </c>
      <c r="J763" s="665">
        <v>14</v>
      </c>
      <c r="K763" s="666">
        <v>0.31000000000000005</v>
      </c>
    </row>
    <row r="764" spans="1:11" ht="14.4" customHeight="1" x14ac:dyDescent="0.3">
      <c r="A764" s="661" t="s">
        <v>563</v>
      </c>
      <c r="B764" s="662" t="s">
        <v>564</v>
      </c>
      <c r="C764" s="663" t="s">
        <v>583</v>
      </c>
      <c r="D764" s="664" t="s">
        <v>2677</v>
      </c>
      <c r="E764" s="663" t="s">
        <v>4707</v>
      </c>
      <c r="F764" s="664" t="s">
        <v>4708</v>
      </c>
      <c r="G764" s="663" t="s">
        <v>4478</v>
      </c>
      <c r="H764" s="663" t="s">
        <v>4479</v>
      </c>
      <c r="I764" s="665">
        <v>1.5000000000000001E-2</v>
      </c>
      <c r="J764" s="665">
        <v>12</v>
      </c>
      <c r="K764" s="666">
        <v>0.18000000000000002</v>
      </c>
    </row>
    <row r="765" spans="1:11" ht="14.4" customHeight="1" x14ac:dyDescent="0.3">
      <c r="A765" s="661" t="s">
        <v>563</v>
      </c>
      <c r="B765" s="662" t="s">
        <v>564</v>
      </c>
      <c r="C765" s="663" t="s">
        <v>583</v>
      </c>
      <c r="D765" s="664" t="s">
        <v>2677</v>
      </c>
      <c r="E765" s="663" t="s">
        <v>4707</v>
      </c>
      <c r="F765" s="664" t="s">
        <v>4708</v>
      </c>
      <c r="G765" s="663" t="s">
        <v>4480</v>
      </c>
      <c r="H765" s="663" t="s">
        <v>4481</v>
      </c>
      <c r="I765" s="665">
        <v>0.01</v>
      </c>
      <c r="J765" s="665">
        <v>8</v>
      </c>
      <c r="K765" s="666">
        <v>9.0000000000000011E-2</v>
      </c>
    </row>
    <row r="766" spans="1:11" ht="14.4" customHeight="1" x14ac:dyDescent="0.3">
      <c r="A766" s="661" t="s">
        <v>563</v>
      </c>
      <c r="B766" s="662" t="s">
        <v>564</v>
      </c>
      <c r="C766" s="663" t="s">
        <v>583</v>
      </c>
      <c r="D766" s="664" t="s">
        <v>2677</v>
      </c>
      <c r="E766" s="663" t="s">
        <v>4707</v>
      </c>
      <c r="F766" s="664" t="s">
        <v>4708</v>
      </c>
      <c r="G766" s="663" t="s">
        <v>4482</v>
      </c>
      <c r="H766" s="663" t="s">
        <v>4483</v>
      </c>
      <c r="I766" s="665">
        <v>99690.334999999992</v>
      </c>
      <c r="J766" s="665">
        <v>4</v>
      </c>
      <c r="K766" s="666">
        <v>398761.33999999997</v>
      </c>
    </row>
    <row r="767" spans="1:11" ht="14.4" customHeight="1" x14ac:dyDescent="0.3">
      <c r="A767" s="661" t="s">
        <v>563</v>
      </c>
      <c r="B767" s="662" t="s">
        <v>564</v>
      </c>
      <c r="C767" s="663" t="s">
        <v>583</v>
      </c>
      <c r="D767" s="664" t="s">
        <v>2677</v>
      </c>
      <c r="E767" s="663" t="s">
        <v>4707</v>
      </c>
      <c r="F767" s="664" t="s">
        <v>4708</v>
      </c>
      <c r="G767" s="663" t="s">
        <v>4482</v>
      </c>
      <c r="H767" s="663" t="s">
        <v>4484</v>
      </c>
      <c r="I767" s="665">
        <v>99690.342000000004</v>
      </c>
      <c r="J767" s="665">
        <v>5</v>
      </c>
      <c r="K767" s="666">
        <v>498451.71</v>
      </c>
    </row>
    <row r="768" spans="1:11" ht="14.4" customHeight="1" x14ac:dyDescent="0.3">
      <c r="A768" s="661" t="s">
        <v>563</v>
      </c>
      <c r="B768" s="662" t="s">
        <v>564</v>
      </c>
      <c r="C768" s="663" t="s">
        <v>583</v>
      </c>
      <c r="D768" s="664" t="s">
        <v>2677</v>
      </c>
      <c r="E768" s="663" t="s">
        <v>4707</v>
      </c>
      <c r="F768" s="664" t="s">
        <v>4708</v>
      </c>
      <c r="G768" s="663" t="s">
        <v>4485</v>
      </c>
      <c r="H768" s="663" t="s">
        <v>4486</v>
      </c>
      <c r="I768" s="665">
        <v>0.02</v>
      </c>
      <c r="J768" s="665">
        <v>3</v>
      </c>
      <c r="K768" s="666">
        <v>6.0000000000000005E-2</v>
      </c>
    </row>
    <row r="769" spans="1:11" ht="14.4" customHeight="1" x14ac:dyDescent="0.3">
      <c r="A769" s="661" t="s">
        <v>563</v>
      </c>
      <c r="B769" s="662" t="s">
        <v>564</v>
      </c>
      <c r="C769" s="663" t="s">
        <v>583</v>
      </c>
      <c r="D769" s="664" t="s">
        <v>2677</v>
      </c>
      <c r="E769" s="663" t="s">
        <v>4707</v>
      </c>
      <c r="F769" s="664" t="s">
        <v>4708</v>
      </c>
      <c r="G769" s="663" t="s">
        <v>4487</v>
      </c>
      <c r="H769" s="663" t="s">
        <v>4488</v>
      </c>
      <c r="I769" s="665">
        <v>17220.174999999999</v>
      </c>
      <c r="J769" s="665">
        <v>2</v>
      </c>
      <c r="K769" s="666">
        <v>34440.35</v>
      </c>
    </row>
    <row r="770" spans="1:11" ht="14.4" customHeight="1" x14ac:dyDescent="0.3">
      <c r="A770" s="661" t="s">
        <v>563</v>
      </c>
      <c r="B770" s="662" t="s">
        <v>564</v>
      </c>
      <c r="C770" s="663" t="s">
        <v>583</v>
      </c>
      <c r="D770" s="664" t="s">
        <v>2677</v>
      </c>
      <c r="E770" s="663" t="s">
        <v>4707</v>
      </c>
      <c r="F770" s="664" t="s">
        <v>4708</v>
      </c>
      <c r="G770" s="663" t="s">
        <v>4489</v>
      </c>
      <c r="H770" s="663" t="s">
        <v>4490</v>
      </c>
      <c r="I770" s="665">
        <v>814705.24</v>
      </c>
      <c r="J770" s="665">
        <v>2</v>
      </c>
      <c r="K770" s="666">
        <v>1629410.48</v>
      </c>
    </row>
    <row r="771" spans="1:11" ht="14.4" customHeight="1" x14ac:dyDescent="0.3">
      <c r="A771" s="661" t="s">
        <v>563</v>
      </c>
      <c r="B771" s="662" t="s">
        <v>564</v>
      </c>
      <c r="C771" s="663" t="s">
        <v>583</v>
      </c>
      <c r="D771" s="664" t="s">
        <v>2677</v>
      </c>
      <c r="E771" s="663" t="s">
        <v>4707</v>
      </c>
      <c r="F771" s="664" t="s">
        <v>4708</v>
      </c>
      <c r="G771" s="663" t="s">
        <v>4491</v>
      </c>
      <c r="H771" s="663" t="s">
        <v>4492</v>
      </c>
      <c r="I771" s="665">
        <v>1.2499999999999999E-2</v>
      </c>
      <c r="J771" s="665">
        <v>15</v>
      </c>
      <c r="K771" s="666">
        <v>0.19</v>
      </c>
    </row>
    <row r="772" spans="1:11" ht="14.4" customHeight="1" x14ac:dyDescent="0.3">
      <c r="A772" s="661" t="s">
        <v>563</v>
      </c>
      <c r="B772" s="662" t="s">
        <v>564</v>
      </c>
      <c r="C772" s="663" t="s">
        <v>583</v>
      </c>
      <c r="D772" s="664" t="s">
        <v>2677</v>
      </c>
      <c r="E772" s="663" t="s">
        <v>4707</v>
      </c>
      <c r="F772" s="664" t="s">
        <v>4708</v>
      </c>
      <c r="G772" s="663" t="s">
        <v>4493</v>
      </c>
      <c r="H772" s="663" t="s">
        <v>4494</v>
      </c>
      <c r="I772" s="665">
        <v>1.4999999999999999E-2</v>
      </c>
      <c r="J772" s="665">
        <v>8</v>
      </c>
      <c r="K772" s="666">
        <v>0.12</v>
      </c>
    </row>
    <row r="773" spans="1:11" ht="14.4" customHeight="1" x14ac:dyDescent="0.3">
      <c r="A773" s="661" t="s">
        <v>563</v>
      </c>
      <c r="B773" s="662" t="s">
        <v>564</v>
      </c>
      <c r="C773" s="663" t="s">
        <v>583</v>
      </c>
      <c r="D773" s="664" t="s">
        <v>2677</v>
      </c>
      <c r="E773" s="663" t="s">
        <v>4707</v>
      </c>
      <c r="F773" s="664" t="s">
        <v>4708</v>
      </c>
      <c r="G773" s="663" t="s">
        <v>4495</v>
      </c>
      <c r="H773" s="663" t="s">
        <v>4496</v>
      </c>
      <c r="I773" s="665">
        <v>1.4999999999999999E-2</v>
      </c>
      <c r="J773" s="665">
        <v>2</v>
      </c>
      <c r="K773" s="666">
        <v>0.03</v>
      </c>
    </row>
    <row r="774" spans="1:11" ht="14.4" customHeight="1" x14ac:dyDescent="0.3">
      <c r="A774" s="661" t="s">
        <v>563</v>
      </c>
      <c r="B774" s="662" t="s">
        <v>564</v>
      </c>
      <c r="C774" s="663" t="s">
        <v>583</v>
      </c>
      <c r="D774" s="664" t="s">
        <v>2677</v>
      </c>
      <c r="E774" s="663" t="s">
        <v>4707</v>
      </c>
      <c r="F774" s="664" t="s">
        <v>4708</v>
      </c>
      <c r="G774" s="663" t="s">
        <v>4497</v>
      </c>
      <c r="H774" s="663" t="s">
        <v>4498</v>
      </c>
      <c r="I774" s="665">
        <v>0.04</v>
      </c>
      <c r="J774" s="665">
        <v>2</v>
      </c>
      <c r="K774" s="666">
        <v>0.08</v>
      </c>
    </row>
    <row r="775" spans="1:11" ht="14.4" customHeight="1" x14ac:dyDescent="0.3">
      <c r="A775" s="661" t="s">
        <v>563</v>
      </c>
      <c r="B775" s="662" t="s">
        <v>564</v>
      </c>
      <c r="C775" s="663" t="s">
        <v>583</v>
      </c>
      <c r="D775" s="664" t="s">
        <v>2677</v>
      </c>
      <c r="E775" s="663" t="s">
        <v>4707</v>
      </c>
      <c r="F775" s="664" t="s">
        <v>4708</v>
      </c>
      <c r="G775" s="663" t="s">
        <v>4499</v>
      </c>
      <c r="H775" s="663" t="s">
        <v>4500</v>
      </c>
      <c r="I775" s="665">
        <v>0.01</v>
      </c>
      <c r="J775" s="665">
        <v>15</v>
      </c>
      <c r="K775" s="666">
        <v>0.16999999999999998</v>
      </c>
    </row>
    <row r="776" spans="1:11" ht="14.4" customHeight="1" x14ac:dyDescent="0.3">
      <c r="A776" s="661" t="s">
        <v>563</v>
      </c>
      <c r="B776" s="662" t="s">
        <v>564</v>
      </c>
      <c r="C776" s="663" t="s">
        <v>583</v>
      </c>
      <c r="D776" s="664" t="s">
        <v>2677</v>
      </c>
      <c r="E776" s="663" t="s">
        <v>4707</v>
      </c>
      <c r="F776" s="664" t="s">
        <v>4708</v>
      </c>
      <c r="G776" s="663" t="s">
        <v>4501</v>
      </c>
      <c r="H776" s="663" t="s">
        <v>4502</v>
      </c>
      <c r="I776" s="665">
        <v>80025.94</v>
      </c>
      <c r="J776" s="665">
        <v>1</v>
      </c>
      <c r="K776" s="666">
        <v>80025.94</v>
      </c>
    </row>
    <row r="777" spans="1:11" ht="14.4" customHeight="1" x14ac:dyDescent="0.3">
      <c r="A777" s="661" t="s">
        <v>563</v>
      </c>
      <c r="B777" s="662" t="s">
        <v>564</v>
      </c>
      <c r="C777" s="663" t="s">
        <v>583</v>
      </c>
      <c r="D777" s="664" t="s">
        <v>2677</v>
      </c>
      <c r="E777" s="663" t="s">
        <v>4707</v>
      </c>
      <c r="F777" s="664" t="s">
        <v>4708</v>
      </c>
      <c r="G777" s="663" t="s">
        <v>4503</v>
      </c>
      <c r="H777" s="663" t="s">
        <v>4504</v>
      </c>
      <c r="I777" s="665">
        <v>26544.37</v>
      </c>
      <c r="J777" s="665">
        <v>2</v>
      </c>
      <c r="K777" s="666">
        <v>53088.73</v>
      </c>
    </row>
    <row r="778" spans="1:11" ht="14.4" customHeight="1" x14ac:dyDescent="0.3">
      <c r="A778" s="661" t="s">
        <v>563</v>
      </c>
      <c r="B778" s="662" t="s">
        <v>564</v>
      </c>
      <c r="C778" s="663" t="s">
        <v>583</v>
      </c>
      <c r="D778" s="664" t="s">
        <v>2677</v>
      </c>
      <c r="E778" s="663" t="s">
        <v>4701</v>
      </c>
      <c r="F778" s="664" t="s">
        <v>4702</v>
      </c>
      <c r="G778" s="663" t="s">
        <v>4505</v>
      </c>
      <c r="H778" s="663" t="s">
        <v>4506</v>
      </c>
      <c r="I778" s="665">
        <v>3661.57</v>
      </c>
      <c r="J778" s="665">
        <v>3</v>
      </c>
      <c r="K778" s="666">
        <v>10984.710000000001</v>
      </c>
    </row>
    <row r="779" spans="1:11" ht="14.4" customHeight="1" x14ac:dyDescent="0.3">
      <c r="A779" s="661" t="s">
        <v>563</v>
      </c>
      <c r="B779" s="662" t="s">
        <v>564</v>
      </c>
      <c r="C779" s="663" t="s">
        <v>583</v>
      </c>
      <c r="D779" s="664" t="s">
        <v>2677</v>
      </c>
      <c r="E779" s="663" t="s">
        <v>4701</v>
      </c>
      <c r="F779" s="664" t="s">
        <v>4702</v>
      </c>
      <c r="G779" s="663" t="s">
        <v>4507</v>
      </c>
      <c r="H779" s="663" t="s">
        <v>4508</v>
      </c>
      <c r="I779" s="665">
        <v>5708.2960000000003</v>
      </c>
      <c r="J779" s="665">
        <v>26</v>
      </c>
      <c r="K779" s="666">
        <v>148415.69</v>
      </c>
    </row>
    <row r="780" spans="1:11" ht="14.4" customHeight="1" x14ac:dyDescent="0.3">
      <c r="A780" s="661" t="s">
        <v>563</v>
      </c>
      <c r="B780" s="662" t="s">
        <v>564</v>
      </c>
      <c r="C780" s="663" t="s">
        <v>583</v>
      </c>
      <c r="D780" s="664" t="s">
        <v>2677</v>
      </c>
      <c r="E780" s="663" t="s">
        <v>4701</v>
      </c>
      <c r="F780" s="664" t="s">
        <v>4702</v>
      </c>
      <c r="G780" s="663" t="s">
        <v>4509</v>
      </c>
      <c r="H780" s="663" t="s">
        <v>4510</v>
      </c>
      <c r="I780" s="665">
        <v>65149.337142857141</v>
      </c>
      <c r="J780" s="665">
        <v>7</v>
      </c>
      <c r="K780" s="666">
        <v>456045.36</v>
      </c>
    </row>
    <row r="781" spans="1:11" ht="14.4" customHeight="1" x14ac:dyDescent="0.3">
      <c r="A781" s="661" t="s">
        <v>563</v>
      </c>
      <c r="B781" s="662" t="s">
        <v>564</v>
      </c>
      <c r="C781" s="663" t="s">
        <v>583</v>
      </c>
      <c r="D781" s="664" t="s">
        <v>2677</v>
      </c>
      <c r="E781" s="663" t="s">
        <v>4701</v>
      </c>
      <c r="F781" s="664" t="s">
        <v>4702</v>
      </c>
      <c r="G781" s="663" t="s">
        <v>4511</v>
      </c>
      <c r="H781" s="663" t="s">
        <v>4512</v>
      </c>
      <c r="I781" s="665">
        <v>11974.75</v>
      </c>
      <c r="J781" s="665">
        <v>2</v>
      </c>
      <c r="K781" s="666">
        <v>23949.5</v>
      </c>
    </row>
    <row r="782" spans="1:11" ht="14.4" customHeight="1" x14ac:dyDescent="0.3">
      <c r="A782" s="661" t="s">
        <v>563</v>
      </c>
      <c r="B782" s="662" t="s">
        <v>564</v>
      </c>
      <c r="C782" s="663" t="s">
        <v>583</v>
      </c>
      <c r="D782" s="664" t="s">
        <v>2677</v>
      </c>
      <c r="E782" s="663" t="s">
        <v>4701</v>
      </c>
      <c r="F782" s="664" t="s">
        <v>4702</v>
      </c>
      <c r="G782" s="663" t="s">
        <v>4513</v>
      </c>
      <c r="H782" s="663" t="s">
        <v>4514</v>
      </c>
      <c r="I782" s="665">
        <v>61919.996666666666</v>
      </c>
      <c r="J782" s="665">
        <v>3</v>
      </c>
      <c r="K782" s="666">
        <v>185759.99</v>
      </c>
    </row>
    <row r="783" spans="1:11" ht="14.4" customHeight="1" x14ac:dyDescent="0.3">
      <c r="A783" s="661" t="s">
        <v>563</v>
      </c>
      <c r="B783" s="662" t="s">
        <v>564</v>
      </c>
      <c r="C783" s="663" t="s">
        <v>583</v>
      </c>
      <c r="D783" s="664" t="s">
        <v>2677</v>
      </c>
      <c r="E783" s="663" t="s">
        <v>4701</v>
      </c>
      <c r="F783" s="664" t="s">
        <v>4702</v>
      </c>
      <c r="G783" s="663" t="s">
        <v>4515</v>
      </c>
      <c r="H783" s="663" t="s">
        <v>4516</v>
      </c>
      <c r="I783" s="665">
        <v>3320.24</v>
      </c>
      <c r="J783" s="665">
        <v>1</v>
      </c>
      <c r="K783" s="666">
        <v>3320.24</v>
      </c>
    </row>
    <row r="784" spans="1:11" ht="14.4" customHeight="1" x14ac:dyDescent="0.3">
      <c r="A784" s="661" t="s">
        <v>563</v>
      </c>
      <c r="B784" s="662" t="s">
        <v>564</v>
      </c>
      <c r="C784" s="663" t="s">
        <v>583</v>
      </c>
      <c r="D784" s="664" t="s">
        <v>2677</v>
      </c>
      <c r="E784" s="663" t="s">
        <v>4701</v>
      </c>
      <c r="F784" s="664" t="s">
        <v>4702</v>
      </c>
      <c r="G784" s="663" t="s">
        <v>4517</v>
      </c>
      <c r="H784" s="663" t="s">
        <v>4518</v>
      </c>
      <c r="I784" s="665">
        <v>57807.645000000004</v>
      </c>
      <c r="J784" s="665">
        <v>2</v>
      </c>
      <c r="K784" s="666">
        <v>115615.29000000001</v>
      </c>
    </row>
    <row r="785" spans="1:11" ht="14.4" customHeight="1" x14ac:dyDescent="0.3">
      <c r="A785" s="661" t="s">
        <v>563</v>
      </c>
      <c r="B785" s="662" t="s">
        <v>564</v>
      </c>
      <c r="C785" s="663" t="s">
        <v>583</v>
      </c>
      <c r="D785" s="664" t="s">
        <v>2677</v>
      </c>
      <c r="E785" s="663" t="s">
        <v>4701</v>
      </c>
      <c r="F785" s="664" t="s">
        <v>4702</v>
      </c>
      <c r="G785" s="663" t="s">
        <v>4519</v>
      </c>
      <c r="H785" s="663" t="s">
        <v>4520</v>
      </c>
      <c r="I785" s="665">
        <v>11150</v>
      </c>
      <c r="J785" s="665">
        <v>2</v>
      </c>
      <c r="K785" s="666">
        <v>22300</v>
      </c>
    </row>
    <row r="786" spans="1:11" ht="14.4" customHeight="1" x14ac:dyDescent="0.3">
      <c r="A786" s="661" t="s">
        <v>563</v>
      </c>
      <c r="B786" s="662" t="s">
        <v>564</v>
      </c>
      <c r="C786" s="663" t="s">
        <v>583</v>
      </c>
      <c r="D786" s="664" t="s">
        <v>2677</v>
      </c>
      <c r="E786" s="663" t="s">
        <v>4701</v>
      </c>
      <c r="F786" s="664" t="s">
        <v>4702</v>
      </c>
      <c r="G786" s="663" t="s">
        <v>4521</v>
      </c>
      <c r="H786" s="663" t="s">
        <v>4522</v>
      </c>
      <c r="I786" s="665">
        <v>6424.99</v>
      </c>
      <c r="J786" s="665">
        <v>2</v>
      </c>
      <c r="K786" s="666">
        <v>12849.98</v>
      </c>
    </row>
    <row r="787" spans="1:11" ht="14.4" customHeight="1" x14ac:dyDescent="0.3">
      <c r="A787" s="661" t="s">
        <v>563</v>
      </c>
      <c r="B787" s="662" t="s">
        <v>564</v>
      </c>
      <c r="C787" s="663" t="s">
        <v>583</v>
      </c>
      <c r="D787" s="664" t="s">
        <v>2677</v>
      </c>
      <c r="E787" s="663" t="s">
        <v>4701</v>
      </c>
      <c r="F787" s="664" t="s">
        <v>4702</v>
      </c>
      <c r="G787" s="663" t="s">
        <v>4523</v>
      </c>
      <c r="H787" s="663" t="s">
        <v>4524</v>
      </c>
      <c r="I787" s="665">
        <v>3938.172</v>
      </c>
      <c r="J787" s="665">
        <v>10</v>
      </c>
      <c r="K787" s="666">
        <v>39381.74</v>
      </c>
    </row>
    <row r="788" spans="1:11" ht="14.4" customHeight="1" x14ac:dyDescent="0.3">
      <c r="A788" s="661" t="s">
        <v>563</v>
      </c>
      <c r="B788" s="662" t="s">
        <v>564</v>
      </c>
      <c r="C788" s="663" t="s">
        <v>583</v>
      </c>
      <c r="D788" s="664" t="s">
        <v>2677</v>
      </c>
      <c r="E788" s="663" t="s">
        <v>4701</v>
      </c>
      <c r="F788" s="664" t="s">
        <v>4702</v>
      </c>
      <c r="G788" s="663" t="s">
        <v>4525</v>
      </c>
      <c r="H788" s="663" t="s">
        <v>4526</v>
      </c>
      <c r="I788" s="665">
        <v>10478.01</v>
      </c>
      <c r="J788" s="665">
        <v>4</v>
      </c>
      <c r="K788" s="666">
        <v>41912.04</v>
      </c>
    </row>
    <row r="789" spans="1:11" ht="14.4" customHeight="1" x14ac:dyDescent="0.3">
      <c r="A789" s="661" t="s">
        <v>563</v>
      </c>
      <c r="B789" s="662" t="s">
        <v>564</v>
      </c>
      <c r="C789" s="663" t="s">
        <v>583</v>
      </c>
      <c r="D789" s="664" t="s">
        <v>2677</v>
      </c>
      <c r="E789" s="663" t="s">
        <v>4701</v>
      </c>
      <c r="F789" s="664" t="s">
        <v>4702</v>
      </c>
      <c r="G789" s="663" t="s">
        <v>4527</v>
      </c>
      <c r="H789" s="663" t="s">
        <v>4528</v>
      </c>
      <c r="I789" s="665">
        <v>7323.1283333333331</v>
      </c>
      <c r="J789" s="665">
        <v>6</v>
      </c>
      <c r="K789" s="666">
        <v>43938.77</v>
      </c>
    </row>
    <row r="790" spans="1:11" ht="14.4" customHeight="1" x14ac:dyDescent="0.3">
      <c r="A790" s="661" t="s">
        <v>563</v>
      </c>
      <c r="B790" s="662" t="s">
        <v>564</v>
      </c>
      <c r="C790" s="663" t="s">
        <v>583</v>
      </c>
      <c r="D790" s="664" t="s">
        <v>2677</v>
      </c>
      <c r="E790" s="663" t="s">
        <v>4701</v>
      </c>
      <c r="F790" s="664" t="s">
        <v>4702</v>
      </c>
      <c r="G790" s="663" t="s">
        <v>4529</v>
      </c>
      <c r="H790" s="663" t="s">
        <v>4530</v>
      </c>
      <c r="I790" s="665">
        <v>3993</v>
      </c>
      <c r="J790" s="665">
        <v>4</v>
      </c>
      <c r="K790" s="666">
        <v>15972</v>
      </c>
    </row>
    <row r="791" spans="1:11" ht="14.4" customHeight="1" x14ac:dyDescent="0.3">
      <c r="A791" s="661" t="s">
        <v>563</v>
      </c>
      <c r="B791" s="662" t="s">
        <v>564</v>
      </c>
      <c r="C791" s="663" t="s">
        <v>583</v>
      </c>
      <c r="D791" s="664" t="s">
        <v>2677</v>
      </c>
      <c r="E791" s="663" t="s">
        <v>4701</v>
      </c>
      <c r="F791" s="664" t="s">
        <v>4702</v>
      </c>
      <c r="G791" s="663" t="s">
        <v>4529</v>
      </c>
      <c r="H791" s="663" t="s">
        <v>4531</v>
      </c>
      <c r="I791" s="665">
        <v>3993</v>
      </c>
      <c r="J791" s="665">
        <v>15</v>
      </c>
      <c r="K791" s="666">
        <v>59895</v>
      </c>
    </row>
    <row r="792" spans="1:11" ht="14.4" customHeight="1" x14ac:dyDescent="0.3">
      <c r="A792" s="661" t="s">
        <v>563</v>
      </c>
      <c r="B792" s="662" t="s">
        <v>564</v>
      </c>
      <c r="C792" s="663" t="s">
        <v>583</v>
      </c>
      <c r="D792" s="664" t="s">
        <v>2677</v>
      </c>
      <c r="E792" s="663" t="s">
        <v>4701</v>
      </c>
      <c r="F792" s="664" t="s">
        <v>4702</v>
      </c>
      <c r="G792" s="663" t="s">
        <v>4532</v>
      </c>
      <c r="H792" s="663" t="s">
        <v>4533</v>
      </c>
      <c r="I792" s="665">
        <v>13001.9</v>
      </c>
      <c r="J792" s="665">
        <v>1</v>
      </c>
      <c r="K792" s="666">
        <v>13001.9</v>
      </c>
    </row>
    <row r="793" spans="1:11" ht="14.4" customHeight="1" x14ac:dyDescent="0.3">
      <c r="A793" s="661" t="s">
        <v>563</v>
      </c>
      <c r="B793" s="662" t="s">
        <v>564</v>
      </c>
      <c r="C793" s="663" t="s">
        <v>583</v>
      </c>
      <c r="D793" s="664" t="s">
        <v>2677</v>
      </c>
      <c r="E793" s="663" t="s">
        <v>4709</v>
      </c>
      <c r="F793" s="664" t="s">
        <v>4710</v>
      </c>
      <c r="G793" s="663" t="s">
        <v>4534</v>
      </c>
      <c r="H793" s="663" t="s">
        <v>4535</v>
      </c>
      <c r="I793" s="665">
        <v>32.353333333333332</v>
      </c>
      <c r="J793" s="665">
        <v>864</v>
      </c>
      <c r="K793" s="666">
        <v>27953.27</v>
      </c>
    </row>
    <row r="794" spans="1:11" ht="14.4" customHeight="1" x14ac:dyDescent="0.3">
      <c r="A794" s="661" t="s">
        <v>563</v>
      </c>
      <c r="B794" s="662" t="s">
        <v>564</v>
      </c>
      <c r="C794" s="663" t="s">
        <v>583</v>
      </c>
      <c r="D794" s="664" t="s">
        <v>2677</v>
      </c>
      <c r="E794" s="663" t="s">
        <v>4709</v>
      </c>
      <c r="F794" s="664" t="s">
        <v>4710</v>
      </c>
      <c r="G794" s="663" t="s">
        <v>4536</v>
      </c>
      <c r="H794" s="663" t="s">
        <v>4537</v>
      </c>
      <c r="I794" s="665">
        <v>292.69</v>
      </c>
      <c r="J794" s="665">
        <v>300</v>
      </c>
      <c r="K794" s="666">
        <v>85966</v>
      </c>
    </row>
    <row r="795" spans="1:11" ht="14.4" customHeight="1" x14ac:dyDescent="0.3">
      <c r="A795" s="661" t="s">
        <v>563</v>
      </c>
      <c r="B795" s="662" t="s">
        <v>564</v>
      </c>
      <c r="C795" s="663" t="s">
        <v>583</v>
      </c>
      <c r="D795" s="664" t="s">
        <v>2677</v>
      </c>
      <c r="E795" s="663" t="s">
        <v>4709</v>
      </c>
      <c r="F795" s="664" t="s">
        <v>4710</v>
      </c>
      <c r="G795" s="663" t="s">
        <v>4538</v>
      </c>
      <c r="H795" s="663" t="s">
        <v>4539</v>
      </c>
      <c r="I795" s="665">
        <v>307.33999999999997</v>
      </c>
      <c r="J795" s="665">
        <v>264</v>
      </c>
      <c r="K795" s="666">
        <v>81138.38</v>
      </c>
    </row>
    <row r="796" spans="1:11" ht="14.4" customHeight="1" x14ac:dyDescent="0.3">
      <c r="A796" s="661" t="s">
        <v>563</v>
      </c>
      <c r="B796" s="662" t="s">
        <v>564</v>
      </c>
      <c r="C796" s="663" t="s">
        <v>583</v>
      </c>
      <c r="D796" s="664" t="s">
        <v>2677</v>
      </c>
      <c r="E796" s="663" t="s">
        <v>4709</v>
      </c>
      <c r="F796" s="664" t="s">
        <v>4710</v>
      </c>
      <c r="G796" s="663" t="s">
        <v>4540</v>
      </c>
      <c r="H796" s="663" t="s">
        <v>4541</v>
      </c>
      <c r="I796" s="665">
        <v>27.210000000000004</v>
      </c>
      <c r="J796" s="665">
        <v>660</v>
      </c>
      <c r="K796" s="666">
        <v>17957.189999999999</v>
      </c>
    </row>
    <row r="797" spans="1:11" ht="14.4" customHeight="1" x14ac:dyDescent="0.3">
      <c r="A797" s="661" t="s">
        <v>563</v>
      </c>
      <c r="B797" s="662" t="s">
        <v>564</v>
      </c>
      <c r="C797" s="663" t="s">
        <v>583</v>
      </c>
      <c r="D797" s="664" t="s">
        <v>2677</v>
      </c>
      <c r="E797" s="663" t="s">
        <v>4709</v>
      </c>
      <c r="F797" s="664" t="s">
        <v>4710</v>
      </c>
      <c r="G797" s="663" t="s">
        <v>4542</v>
      </c>
      <c r="H797" s="663" t="s">
        <v>4543</v>
      </c>
      <c r="I797" s="665">
        <v>29.699999999999996</v>
      </c>
      <c r="J797" s="665">
        <v>1020</v>
      </c>
      <c r="K797" s="666">
        <v>30290.400000000005</v>
      </c>
    </row>
    <row r="798" spans="1:11" ht="14.4" customHeight="1" x14ac:dyDescent="0.3">
      <c r="A798" s="661" t="s">
        <v>563</v>
      </c>
      <c r="B798" s="662" t="s">
        <v>564</v>
      </c>
      <c r="C798" s="663" t="s">
        <v>583</v>
      </c>
      <c r="D798" s="664" t="s">
        <v>2677</v>
      </c>
      <c r="E798" s="663" t="s">
        <v>4709</v>
      </c>
      <c r="F798" s="664" t="s">
        <v>4710</v>
      </c>
      <c r="G798" s="663" t="s">
        <v>4544</v>
      </c>
      <c r="H798" s="663" t="s">
        <v>4545</v>
      </c>
      <c r="I798" s="665">
        <v>123.64999999999999</v>
      </c>
      <c r="J798" s="665">
        <v>720</v>
      </c>
      <c r="K798" s="666">
        <v>89030.449999999983</v>
      </c>
    </row>
    <row r="799" spans="1:11" ht="14.4" customHeight="1" x14ac:dyDescent="0.3">
      <c r="A799" s="661" t="s">
        <v>563</v>
      </c>
      <c r="B799" s="662" t="s">
        <v>564</v>
      </c>
      <c r="C799" s="663" t="s">
        <v>583</v>
      </c>
      <c r="D799" s="664" t="s">
        <v>2677</v>
      </c>
      <c r="E799" s="663" t="s">
        <v>4709</v>
      </c>
      <c r="F799" s="664" t="s">
        <v>4710</v>
      </c>
      <c r="G799" s="663" t="s">
        <v>4546</v>
      </c>
      <c r="H799" s="663" t="s">
        <v>4547</v>
      </c>
      <c r="I799" s="665">
        <v>37.632222222222218</v>
      </c>
      <c r="J799" s="665">
        <v>1188</v>
      </c>
      <c r="K799" s="666">
        <v>44705.100000000006</v>
      </c>
    </row>
    <row r="800" spans="1:11" ht="14.4" customHeight="1" x14ac:dyDescent="0.3">
      <c r="A800" s="661" t="s">
        <v>563</v>
      </c>
      <c r="B800" s="662" t="s">
        <v>564</v>
      </c>
      <c r="C800" s="663" t="s">
        <v>583</v>
      </c>
      <c r="D800" s="664" t="s">
        <v>2677</v>
      </c>
      <c r="E800" s="663" t="s">
        <v>4709</v>
      </c>
      <c r="F800" s="664" t="s">
        <v>4710</v>
      </c>
      <c r="G800" s="663" t="s">
        <v>4548</v>
      </c>
      <c r="H800" s="663" t="s">
        <v>4549</v>
      </c>
      <c r="I800" s="665">
        <v>113.24916666666667</v>
      </c>
      <c r="J800" s="665">
        <v>1224</v>
      </c>
      <c r="K800" s="666">
        <v>138621.18</v>
      </c>
    </row>
    <row r="801" spans="1:11" ht="14.4" customHeight="1" x14ac:dyDescent="0.3">
      <c r="A801" s="661" t="s">
        <v>563</v>
      </c>
      <c r="B801" s="662" t="s">
        <v>564</v>
      </c>
      <c r="C801" s="663" t="s">
        <v>583</v>
      </c>
      <c r="D801" s="664" t="s">
        <v>2677</v>
      </c>
      <c r="E801" s="663" t="s">
        <v>4709</v>
      </c>
      <c r="F801" s="664" t="s">
        <v>4710</v>
      </c>
      <c r="G801" s="663" t="s">
        <v>4550</v>
      </c>
      <c r="H801" s="663" t="s">
        <v>4551</v>
      </c>
      <c r="I801" s="665">
        <v>26.9</v>
      </c>
      <c r="J801" s="665">
        <v>20</v>
      </c>
      <c r="K801" s="666">
        <v>538.04</v>
      </c>
    </row>
    <row r="802" spans="1:11" ht="14.4" customHeight="1" x14ac:dyDescent="0.3">
      <c r="A802" s="661" t="s">
        <v>563</v>
      </c>
      <c r="B802" s="662" t="s">
        <v>564</v>
      </c>
      <c r="C802" s="663" t="s">
        <v>583</v>
      </c>
      <c r="D802" s="664" t="s">
        <v>2677</v>
      </c>
      <c r="E802" s="663" t="s">
        <v>4709</v>
      </c>
      <c r="F802" s="664" t="s">
        <v>4710</v>
      </c>
      <c r="G802" s="663" t="s">
        <v>4552</v>
      </c>
      <c r="H802" s="663" t="s">
        <v>4553</v>
      </c>
      <c r="I802" s="665">
        <v>176.93</v>
      </c>
      <c r="J802" s="665">
        <v>12</v>
      </c>
      <c r="K802" s="666">
        <v>2123.13</v>
      </c>
    </row>
    <row r="803" spans="1:11" ht="14.4" customHeight="1" x14ac:dyDescent="0.3">
      <c r="A803" s="661" t="s">
        <v>563</v>
      </c>
      <c r="B803" s="662" t="s">
        <v>564</v>
      </c>
      <c r="C803" s="663" t="s">
        <v>583</v>
      </c>
      <c r="D803" s="664" t="s">
        <v>2677</v>
      </c>
      <c r="E803" s="663" t="s">
        <v>4709</v>
      </c>
      <c r="F803" s="664" t="s">
        <v>4710</v>
      </c>
      <c r="G803" s="663" t="s">
        <v>4552</v>
      </c>
      <c r="H803" s="663" t="s">
        <v>4554</v>
      </c>
      <c r="I803" s="665">
        <v>176.93</v>
      </c>
      <c r="J803" s="665">
        <v>48</v>
      </c>
      <c r="K803" s="666">
        <v>8492.52</v>
      </c>
    </row>
    <row r="804" spans="1:11" ht="14.4" customHeight="1" x14ac:dyDescent="0.3">
      <c r="A804" s="661" t="s">
        <v>563</v>
      </c>
      <c r="B804" s="662" t="s">
        <v>564</v>
      </c>
      <c r="C804" s="663" t="s">
        <v>583</v>
      </c>
      <c r="D804" s="664" t="s">
        <v>2677</v>
      </c>
      <c r="E804" s="663" t="s">
        <v>4709</v>
      </c>
      <c r="F804" s="664" t="s">
        <v>4710</v>
      </c>
      <c r="G804" s="663" t="s">
        <v>4555</v>
      </c>
      <c r="H804" s="663" t="s">
        <v>4556</v>
      </c>
      <c r="I804" s="665">
        <v>77.992499999999993</v>
      </c>
      <c r="J804" s="665">
        <v>144</v>
      </c>
      <c r="K804" s="666">
        <v>11231.33</v>
      </c>
    </row>
    <row r="805" spans="1:11" ht="14.4" customHeight="1" x14ac:dyDescent="0.3">
      <c r="A805" s="661" t="s">
        <v>563</v>
      </c>
      <c r="B805" s="662" t="s">
        <v>564</v>
      </c>
      <c r="C805" s="663" t="s">
        <v>583</v>
      </c>
      <c r="D805" s="664" t="s">
        <v>2677</v>
      </c>
      <c r="E805" s="663" t="s">
        <v>4709</v>
      </c>
      <c r="F805" s="664" t="s">
        <v>4710</v>
      </c>
      <c r="G805" s="663" t="s">
        <v>4557</v>
      </c>
      <c r="H805" s="663" t="s">
        <v>4558</v>
      </c>
      <c r="I805" s="665">
        <v>149.5</v>
      </c>
      <c r="J805" s="665">
        <v>24</v>
      </c>
      <c r="K805" s="666">
        <v>3588</v>
      </c>
    </row>
    <row r="806" spans="1:11" ht="14.4" customHeight="1" x14ac:dyDescent="0.3">
      <c r="A806" s="661" t="s">
        <v>563</v>
      </c>
      <c r="B806" s="662" t="s">
        <v>564</v>
      </c>
      <c r="C806" s="663" t="s">
        <v>583</v>
      </c>
      <c r="D806" s="664" t="s">
        <v>2677</v>
      </c>
      <c r="E806" s="663" t="s">
        <v>4709</v>
      </c>
      <c r="F806" s="664" t="s">
        <v>4710</v>
      </c>
      <c r="G806" s="663" t="s">
        <v>4559</v>
      </c>
      <c r="H806" s="663" t="s">
        <v>4560</v>
      </c>
      <c r="I806" s="665">
        <v>280.3</v>
      </c>
      <c r="J806" s="665">
        <v>12</v>
      </c>
      <c r="K806" s="666">
        <v>3363.58</v>
      </c>
    </row>
    <row r="807" spans="1:11" ht="14.4" customHeight="1" x14ac:dyDescent="0.3">
      <c r="A807" s="661" t="s">
        <v>563</v>
      </c>
      <c r="B807" s="662" t="s">
        <v>564</v>
      </c>
      <c r="C807" s="663" t="s">
        <v>583</v>
      </c>
      <c r="D807" s="664" t="s">
        <v>2677</v>
      </c>
      <c r="E807" s="663" t="s">
        <v>4709</v>
      </c>
      <c r="F807" s="664" t="s">
        <v>4710</v>
      </c>
      <c r="G807" s="663" t="s">
        <v>4561</v>
      </c>
      <c r="H807" s="663" t="s">
        <v>4562</v>
      </c>
      <c r="I807" s="665">
        <v>76.44</v>
      </c>
      <c r="J807" s="665">
        <v>108</v>
      </c>
      <c r="K807" s="666">
        <v>8255.16</v>
      </c>
    </row>
    <row r="808" spans="1:11" ht="14.4" customHeight="1" x14ac:dyDescent="0.3">
      <c r="A808" s="661" t="s">
        <v>563</v>
      </c>
      <c r="B808" s="662" t="s">
        <v>564</v>
      </c>
      <c r="C808" s="663" t="s">
        <v>583</v>
      </c>
      <c r="D808" s="664" t="s">
        <v>2677</v>
      </c>
      <c r="E808" s="663" t="s">
        <v>4709</v>
      </c>
      <c r="F808" s="664" t="s">
        <v>4710</v>
      </c>
      <c r="G808" s="663" t="s">
        <v>4563</v>
      </c>
      <c r="H808" s="663" t="s">
        <v>4564</v>
      </c>
      <c r="I808" s="665">
        <v>160.13999999999999</v>
      </c>
      <c r="J808" s="665">
        <v>24</v>
      </c>
      <c r="K808" s="666">
        <v>3843.3</v>
      </c>
    </row>
    <row r="809" spans="1:11" ht="14.4" customHeight="1" x14ac:dyDescent="0.3">
      <c r="A809" s="661" t="s">
        <v>563</v>
      </c>
      <c r="B809" s="662" t="s">
        <v>564</v>
      </c>
      <c r="C809" s="663" t="s">
        <v>583</v>
      </c>
      <c r="D809" s="664" t="s">
        <v>2677</v>
      </c>
      <c r="E809" s="663" t="s">
        <v>4709</v>
      </c>
      <c r="F809" s="664" t="s">
        <v>4710</v>
      </c>
      <c r="G809" s="663" t="s">
        <v>4565</v>
      </c>
      <c r="H809" s="663" t="s">
        <v>4566</v>
      </c>
      <c r="I809" s="665">
        <v>258.83999999999997</v>
      </c>
      <c r="J809" s="665">
        <v>6</v>
      </c>
      <c r="K809" s="666">
        <v>1553.07</v>
      </c>
    </row>
    <row r="810" spans="1:11" ht="14.4" customHeight="1" x14ac:dyDescent="0.3">
      <c r="A810" s="661" t="s">
        <v>563</v>
      </c>
      <c r="B810" s="662" t="s">
        <v>564</v>
      </c>
      <c r="C810" s="663" t="s">
        <v>583</v>
      </c>
      <c r="D810" s="664" t="s">
        <v>2677</v>
      </c>
      <c r="E810" s="663" t="s">
        <v>4691</v>
      </c>
      <c r="F810" s="664" t="s">
        <v>4692</v>
      </c>
      <c r="G810" s="663" t="s">
        <v>4567</v>
      </c>
      <c r="H810" s="663" t="s">
        <v>4568</v>
      </c>
      <c r="I810" s="665">
        <v>10.459999999999999</v>
      </c>
      <c r="J810" s="665">
        <v>250</v>
      </c>
      <c r="K810" s="666">
        <v>2614.48</v>
      </c>
    </row>
    <row r="811" spans="1:11" ht="14.4" customHeight="1" x14ac:dyDescent="0.3">
      <c r="A811" s="661" t="s">
        <v>563</v>
      </c>
      <c r="B811" s="662" t="s">
        <v>564</v>
      </c>
      <c r="C811" s="663" t="s">
        <v>583</v>
      </c>
      <c r="D811" s="664" t="s">
        <v>2677</v>
      </c>
      <c r="E811" s="663" t="s">
        <v>4691</v>
      </c>
      <c r="F811" s="664" t="s">
        <v>4692</v>
      </c>
      <c r="G811" s="663" t="s">
        <v>4569</v>
      </c>
      <c r="H811" s="663" t="s">
        <v>4570</v>
      </c>
      <c r="I811" s="665">
        <v>10.99</v>
      </c>
      <c r="J811" s="665">
        <v>200</v>
      </c>
      <c r="K811" s="666">
        <v>2197.36</v>
      </c>
    </row>
    <row r="812" spans="1:11" ht="14.4" customHeight="1" x14ac:dyDescent="0.3">
      <c r="A812" s="661" t="s">
        <v>563</v>
      </c>
      <c r="B812" s="662" t="s">
        <v>564</v>
      </c>
      <c r="C812" s="663" t="s">
        <v>583</v>
      </c>
      <c r="D812" s="664" t="s">
        <v>2677</v>
      </c>
      <c r="E812" s="663" t="s">
        <v>4691</v>
      </c>
      <c r="F812" s="664" t="s">
        <v>4692</v>
      </c>
      <c r="G812" s="663" t="s">
        <v>4571</v>
      </c>
      <c r="H812" s="663" t="s">
        <v>4572</v>
      </c>
      <c r="I812" s="665">
        <v>10.99</v>
      </c>
      <c r="J812" s="665">
        <v>100</v>
      </c>
      <c r="K812" s="666">
        <v>1099</v>
      </c>
    </row>
    <row r="813" spans="1:11" ht="14.4" customHeight="1" x14ac:dyDescent="0.3">
      <c r="A813" s="661" t="s">
        <v>563</v>
      </c>
      <c r="B813" s="662" t="s">
        <v>564</v>
      </c>
      <c r="C813" s="663" t="s">
        <v>583</v>
      </c>
      <c r="D813" s="664" t="s">
        <v>2677</v>
      </c>
      <c r="E813" s="663" t="s">
        <v>4691</v>
      </c>
      <c r="F813" s="664" t="s">
        <v>4692</v>
      </c>
      <c r="G813" s="663" t="s">
        <v>4571</v>
      </c>
      <c r="H813" s="663" t="s">
        <v>4573</v>
      </c>
      <c r="I813" s="665">
        <v>10.99</v>
      </c>
      <c r="J813" s="665">
        <v>100</v>
      </c>
      <c r="K813" s="666">
        <v>1098.68</v>
      </c>
    </row>
    <row r="814" spans="1:11" ht="14.4" customHeight="1" x14ac:dyDescent="0.3">
      <c r="A814" s="661" t="s">
        <v>563</v>
      </c>
      <c r="B814" s="662" t="s">
        <v>564</v>
      </c>
      <c r="C814" s="663" t="s">
        <v>583</v>
      </c>
      <c r="D814" s="664" t="s">
        <v>2677</v>
      </c>
      <c r="E814" s="663" t="s">
        <v>4691</v>
      </c>
      <c r="F814" s="664" t="s">
        <v>4692</v>
      </c>
      <c r="G814" s="663" t="s">
        <v>4574</v>
      </c>
      <c r="H814" s="663" t="s">
        <v>4575</v>
      </c>
      <c r="I814" s="665">
        <v>10.16</v>
      </c>
      <c r="J814" s="665">
        <v>200</v>
      </c>
      <c r="K814" s="666">
        <v>2032.8</v>
      </c>
    </row>
    <row r="815" spans="1:11" ht="14.4" customHeight="1" x14ac:dyDescent="0.3">
      <c r="A815" s="661" t="s">
        <v>563</v>
      </c>
      <c r="B815" s="662" t="s">
        <v>564</v>
      </c>
      <c r="C815" s="663" t="s">
        <v>583</v>
      </c>
      <c r="D815" s="664" t="s">
        <v>2677</v>
      </c>
      <c r="E815" s="663" t="s">
        <v>4691</v>
      </c>
      <c r="F815" s="664" t="s">
        <v>4692</v>
      </c>
      <c r="G815" s="663" t="s">
        <v>4576</v>
      </c>
      <c r="H815" s="663" t="s">
        <v>4577</v>
      </c>
      <c r="I815" s="665">
        <v>10.99</v>
      </c>
      <c r="J815" s="665">
        <v>450</v>
      </c>
      <c r="K815" s="666">
        <v>4944.7000000000007</v>
      </c>
    </row>
    <row r="816" spans="1:11" ht="14.4" customHeight="1" x14ac:dyDescent="0.3">
      <c r="A816" s="661" t="s">
        <v>563</v>
      </c>
      <c r="B816" s="662" t="s">
        <v>564</v>
      </c>
      <c r="C816" s="663" t="s">
        <v>583</v>
      </c>
      <c r="D816" s="664" t="s">
        <v>2677</v>
      </c>
      <c r="E816" s="663" t="s">
        <v>4691</v>
      </c>
      <c r="F816" s="664" t="s">
        <v>4692</v>
      </c>
      <c r="G816" s="663" t="s">
        <v>4576</v>
      </c>
      <c r="H816" s="663" t="s">
        <v>4578</v>
      </c>
      <c r="I816" s="665">
        <v>10.986666666666666</v>
      </c>
      <c r="J816" s="665">
        <v>350</v>
      </c>
      <c r="K816" s="666">
        <v>3845.16</v>
      </c>
    </row>
    <row r="817" spans="1:11" ht="14.4" customHeight="1" x14ac:dyDescent="0.3">
      <c r="A817" s="661" t="s">
        <v>563</v>
      </c>
      <c r="B817" s="662" t="s">
        <v>564</v>
      </c>
      <c r="C817" s="663" t="s">
        <v>583</v>
      </c>
      <c r="D817" s="664" t="s">
        <v>2677</v>
      </c>
      <c r="E817" s="663" t="s">
        <v>4691</v>
      </c>
      <c r="F817" s="664" t="s">
        <v>4692</v>
      </c>
      <c r="G817" s="663" t="s">
        <v>3368</v>
      </c>
      <c r="H817" s="663" t="s">
        <v>3369</v>
      </c>
      <c r="I817" s="665">
        <v>0.48399999999999999</v>
      </c>
      <c r="J817" s="665">
        <v>1900</v>
      </c>
      <c r="K817" s="666">
        <v>920</v>
      </c>
    </row>
    <row r="818" spans="1:11" ht="14.4" customHeight="1" x14ac:dyDescent="0.3">
      <c r="A818" s="661" t="s">
        <v>563</v>
      </c>
      <c r="B818" s="662" t="s">
        <v>564</v>
      </c>
      <c r="C818" s="663" t="s">
        <v>583</v>
      </c>
      <c r="D818" s="664" t="s">
        <v>2677</v>
      </c>
      <c r="E818" s="663" t="s">
        <v>4691</v>
      </c>
      <c r="F818" s="664" t="s">
        <v>4692</v>
      </c>
      <c r="G818" s="663" t="s">
        <v>3470</v>
      </c>
      <c r="H818" s="663" t="s">
        <v>3471</v>
      </c>
      <c r="I818" s="665">
        <v>48.82</v>
      </c>
      <c r="J818" s="665">
        <v>25</v>
      </c>
      <c r="K818" s="666">
        <v>1220.5</v>
      </c>
    </row>
    <row r="819" spans="1:11" ht="14.4" customHeight="1" x14ac:dyDescent="0.3">
      <c r="A819" s="661" t="s">
        <v>563</v>
      </c>
      <c r="B819" s="662" t="s">
        <v>564</v>
      </c>
      <c r="C819" s="663" t="s">
        <v>583</v>
      </c>
      <c r="D819" s="664" t="s">
        <v>2677</v>
      </c>
      <c r="E819" s="663" t="s">
        <v>4691</v>
      </c>
      <c r="F819" s="664" t="s">
        <v>4692</v>
      </c>
      <c r="G819" s="663" t="s">
        <v>4579</v>
      </c>
      <c r="H819" s="663" t="s">
        <v>4580</v>
      </c>
      <c r="I819" s="665">
        <v>12877.063333333334</v>
      </c>
      <c r="J819" s="665">
        <v>3</v>
      </c>
      <c r="K819" s="666">
        <v>38631.19</v>
      </c>
    </row>
    <row r="820" spans="1:11" ht="14.4" customHeight="1" x14ac:dyDescent="0.3">
      <c r="A820" s="661" t="s">
        <v>563</v>
      </c>
      <c r="B820" s="662" t="s">
        <v>564</v>
      </c>
      <c r="C820" s="663" t="s">
        <v>583</v>
      </c>
      <c r="D820" s="664" t="s">
        <v>2677</v>
      </c>
      <c r="E820" s="663" t="s">
        <v>4691</v>
      </c>
      <c r="F820" s="664" t="s">
        <v>4692</v>
      </c>
      <c r="G820" s="663" t="s">
        <v>4581</v>
      </c>
      <c r="H820" s="663" t="s">
        <v>4582</v>
      </c>
      <c r="I820" s="665">
        <v>10.99</v>
      </c>
      <c r="J820" s="665">
        <v>200</v>
      </c>
      <c r="K820" s="666">
        <v>2197.6800000000003</v>
      </c>
    </row>
    <row r="821" spans="1:11" ht="14.4" customHeight="1" x14ac:dyDescent="0.3">
      <c r="A821" s="661" t="s">
        <v>563</v>
      </c>
      <c r="B821" s="662" t="s">
        <v>564</v>
      </c>
      <c r="C821" s="663" t="s">
        <v>583</v>
      </c>
      <c r="D821" s="664" t="s">
        <v>2677</v>
      </c>
      <c r="E821" s="663" t="s">
        <v>4691</v>
      </c>
      <c r="F821" s="664" t="s">
        <v>4692</v>
      </c>
      <c r="G821" s="663" t="s">
        <v>4581</v>
      </c>
      <c r="H821" s="663" t="s">
        <v>4583</v>
      </c>
      <c r="I821" s="665">
        <v>10.984999999999999</v>
      </c>
      <c r="J821" s="665">
        <v>200</v>
      </c>
      <c r="K821" s="666">
        <v>2196.73</v>
      </c>
    </row>
    <row r="822" spans="1:11" ht="14.4" customHeight="1" x14ac:dyDescent="0.3">
      <c r="A822" s="661" t="s">
        <v>563</v>
      </c>
      <c r="B822" s="662" t="s">
        <v>564</v>
      </c>
      <c r="C822" s="663" t="s">
        <v>583</v>
      </c>
      <c r="D822" s="664" t="s">
        <v>2677</v>
      </c>
      <c r="E822" s="663" t="s">
        <v>4693</v>
      </c>
      <c r="F822" s="664" t="s">
        <v>4694</v>
      </c>
      <c r="G822" s="663" t="s">
        <v>4584</v>
      </c>
      <c r="H822" s="663" t="s">
        <v>4585</v>
      </c>
      <c r="I822" s="665">
        <v>10.55</v>
      </c>
      <c r="J822" s="665">
        <v>200</v>
      </c>
      <c r="K822" s="666">
        <v>2110.1999999999998</v>
      </c>
    </row>
    <row r="823" spans="1:11" ht="14.4" customHeight="1" x14ac:dyDescent="0.3">
      <c r="A823" s="661" t="s">
        <v>563</v>
      </c>
      <c r="B823" s="662" t="s">
        <v>564</v>
      </c>
      <c r="C823" s="663" t="s">
        <v>583</v>
      </c>
      <c r="D823" s="664" t="s">
        <v>2677</v>
      </c>
      <c r="E823" s="663" t="s">
        <v>4693</v>
      </c>
      <c r="F823" s="664" t="s">
        <v>4694</v>
      </c>
      <c r="G823" s="663" t="s">
        <v>3728</v>
      </c>
      <c r="H823" s="663" t="s">
        <v>3729</v>
      </c>
      <c r="I823" s="665">
        <v>10.549999999999999</v>
      </c>
      <c r="J823" s="665">
        <v>1960</v>
      </c>
      <c r="K823" s="666">
        <v>20679.78</v>
      </c>
    </row>
    <row r="824" spans="1:11" ht="14.4" customHeight="1" x14ac:dyDescent="0.3">
      <c r="A824" s="661" t="s">
        <v>563</v>
      </c>
      <c r="B824" s="662" t="s">
        <v>564</v>
      </c>
      <c r="C824" s="663" t="s">
        <v>583</v>
      </c>
      <c r="D824" s="664" t="s">
        <v>2677</v>
      </c>
      <c r="E824" s="663" t="s">
        <v>4693</v>
      </c>
      <c r="F824" s="664" t="s">
        <v>4694</v>
      </c>
      <c r="G824" s="663" t="s">
        <v>4586</v>
      </c>
      <c r="H824" s="663" t="s">
        <v>4587</v>
      </c>
      <c r="I824" s="665">
        <v>16.212499999999999</v>
      </c>
      <c r="J824" s="665">
        <v>200</v>
      </c>
      <c r="K824" s="666">
        <v>3242.6000000000004</v>
      </c>
    </row>
    <row r="825" spans="1:11" ht="14.4" customHeight="1" x14ac:dyDescent="0.3">
      <c r="A825" s="661" t="s">
        <v>563</v>
      </c>
      <c r="B825" s="662" t="s">
        <v>564</v>
      </c>
      <c r="C825" s="663" t="s">
        <v>583</v>
      </c>
      <c r="D825" s="664" t="s">
        <v>2677</v>
      </c>
      <c r="E825" s="663" t="s">
        <v>4693</v>
      </c>
      <c r="F825" s="664" t="s">
        <v>4694</v>
      </c>
      <c r="G825" s="663" t="s">
        <v>3732</v>
      </c>
      <c r="H825" s="663" t="s">
        <v>3733</v>
      </c>
      <c r="I825" s="665">
        <v>11.013333333333334</v>
      </c>
      <c r="J825" s="665">
        <v>280</v>
      </c>
      <c r="K825" s="666">
        <v>3083.6</v>
      </c>
    </row>
    <row r="826" spans="1:11" ht="14.4" customHeight="1" x14ac:dyDescent="0.3">
      <c r="A826" s="661" t="s">
        <v>563</v>
      </c>
      <c r="B826" s="662" t="s">
        <v>564</v>
      </c>
      <c r="C826" s="663" t="s">
        <v>583</v>
      </c>
      <c r="D826" s="664" t="s">
        <v>2677</v>
      </c>
      <c r="E826" s="663" t="s">
        <v>4693</v>
      </c>
      <c r="F826" s="664" t="s">
        <v>4694</v>
      </c>
      <c r="G826" s="663" t="s">
        <v>4588</v>
      </c>
      <c r="H826" s="663" t="s">
        <v>4589</v>
      </c>
      <c r="I826" s="665">
        <v>10.549999999999999</v>
      </c>
      <c r="J826" s="665">
        <v>1200</v>
      </c>
      <c r="K826" s="666">
        <v>12661.100000000002</v>
      </c>
    </row>
    <row r="827" spans="1:11" ht="14.4" customHeight="1" x14ac:dyDescent="0.3">
      <c r="A827" s="661" t="s">
        <v>563</v>
      </c>
      <c r="B827" s="662" t="s">
        <v>564</v>
      </c>
      <c r="C827" s="663" t="s">
        <v>583</v>
      </c>
      <c r="D827" s="664" t="s">
        <v>2677</v>
      </c>
      <c r="E827" s="663" t="s">
        <v>4693</v>
      </c>
      <c r="F827" s="664" t="s">
        <v>4694</v>
      </c>
      <c r="G827" s="663" t="s">
        <v>3742</v>
      </c>
      <c r="H827" s="663" t="s">
        <v>3743</v>
      </c>
      <c r="I827" s="665">
        <v>10.549999999999999</v>
      </c>
      <c r="J827" s="665">
        <v>3000</v>
      </c>
      <c r="K827" s="666">
        <v>31652.390000000007</v>
      </c>
    </row>
    <row r="828" spans="1:11" ht="14.4" customHeight="1" x14ac:dyDescent="0.3">
      <c r="A828" s="661" t="s">
        <v>563</v>
      </c>
      <c r="B828" s="662" t="s">
        <v>564</v>
      </c>
      <c r="C828" s="663" t="s">
        <v>583</v>
      </c>
      <c r="D828" s="664" t="s">
        <v>2677</v>
      </c>
      <c r="E828" s="663" t="s">
        <v>4693</v>
      </c>
      <c r="F828" s="664" t="s">
        <v>4694</v>
      </c>
      <c r="G828" s="663" t="s">
        <v>3376</v>
      </c>
      <c r="H828" s="663" t="s">
        <v>3377</v>
      </c>
      <c r="I828" s="665">
        <v>0.71</v>
      </c>
      <c r="J828" s="665">
        <v>9400</v>
      </c>
      <c r="K828" s="666">
        <v>6674</v>
      </c>
    </row>
    <row r="829" spans="1:11" ht="14.4" customHeight="1" x14ac:dyDescent="0.3">
      <c r="A829" s="661" t="s">
        <v>563</v>
      </c>
      <c r="B829" s="662" t="s">
        <v>564</v>
      </c>
      <c r="C829" s="663" t="s">
        <v>583</v>
      </c>
      <c r="D829" s="664" t="s">
        <v>2677</v>
      </c>
      <c r="E829" s="663" t="s">
        <v>4693</v>
      </c>
      <c r="F829" s="664" t="s">
        <v>4694</v>
      </c>
      <c r="G829" s="663" t="s">
        <v>3472</v>
      </c>
      <c r="H829" s="663" t="s">
        <v>3473</v>
      </c>
      <c r="I829" s="665">
        <v>0.71</v>
      </c>
      <c r="J829" s="665">
        <v>6800</v>
      </c>
      <c r="K829" s="666">
        <v>4828</v>
      </c>
    </row>
    <row r="830" spans="1:11" ht="14.4" customHeight="1" x14ac:dyDescent="0.3">
      <c r="A830" s="661" t="s">
        <v>563</v>
      </c>
      <c r="B830" s="662" t="s">
        <v>564</v>
      </c>
      <c r="C830" s="663" t="s">
        <v>583</v>
      </c>
      <c r="D830" s="664" t="s">
        <v>2677</v>
      </c>
      <c r="E830" s="663" t="s">
        <v>4693</v>
      </c>
      <c r="F830" s="664" t="s">
        <v>4694</v>
      </c>
      <c r="G830" s="663" t="s">
        <v>3378</v>
      </c>
      <c r="H830" s="663" t="s">
        <v>3379</v>
      </c>
      <c r="I830" s="665">
        <v>0.71</v>
      </c>
      <c r="J830" s="665">
        <v>13800</v>
      </c>
      <c r="K830" s="666">
        <v>9798</v>
      </c>
    </row>
    <row r="831" spans="1:11" ht="14.4" customHeight="1" x14ac:dyDescent="0.3">
      <c r="A831" s="661" t="s">
        <v>563</v>
      </c>
      <c r="B831" s="662" t="s">
        <v>564</v>
      </c>
      <c r="C831" s="663" t="s">
        <v>583</v>
      </c>
      <c r="D831" s="664" t="s">
        <v>2677</v>
      </c>
      <c r="E831" s="663" t="s">
        <v>4711</v>
      </c>
      <c r="F831" s="664" t="s">
        <v>4712</v>
      </c>
      <c r="G831" s="663" t="s">
        <v>4590</v>
      </c>
      <c r="H831" s="663" t="s">
        <v>4591</v>
      </c>
      <c r="I831" s="665">
        <v>313539.53000000003</v>
      </c>
      <c r="J831" s="665">
        <v>1</v>
      </c>
      <c r="K831" s="666">
        <v>313539.53000000003</v>
      </c>
    </row>
    <row r="832" spans="1:11" ht="14.4" customHeight="1" x14ac:dyDescent="0.3">
      <c r="A832" s="661" t="s">
        <v>563</v>
      </c>
      <c r="B832" s="662" t="s">
        <v>564</v>
      </c>
      <c r="C832" s="663" t="s">
        <v>583</v>
      </c>
      <c r="D832" s="664" t="s">
        <v>2677</v>
      </c>
      <c r="E832" s="663" t="s">
        <v>4711</v>
      </c>
      <c r="F832" s="664" t="s">
        <v>4712</v>
      </c>
      <c r="G832" s="663" t="s">
        <v>4592</v>
      </c>
      <c r="H832" s="663" t="s">
        <v>4593</v>
      </c>
      <c r="I832" s="665">
        <v>437015.30499999999</v>
      </c>
      <c r="J832" s="665">
        <v>2</v>
      </c>
      <c r="K832" s="666">
        <v>874030.61</v>
      </c>
    </row>
    <row r="833" spans="1:11" ht="14.4" customHeight="1" x14ac:dyDescent="0.3">
      <c r="A833" s="661" t="s">
        <v>563</v>
      </c>
      <c r="B833" s="662" t="s">
        <v>564</v>
      </c>
      <c r="C833" s="663" t="s">
        <v>583</v>
      </c>
      <c r="D833" s="664" t="s">
        <v>2677</v>
      </c>
      <c r="E833" s="663" t="s">
        <v>4711</v>
      </c>
      <c r="F833" s="664" t="s">
        <v>4712</v>
      </c>
      <c r="G833" s="663" t="s">
        <v>4594</v>
      </c>
      <c r="H833" s="663" t="s">
        <v>4595</v>
      </c>
      <c r="I833" s="665">
        <v>361801.33875</v>
      </c>
      <c r="J833" s="665">
        <v>8</v>
      </c>
      <c r="K833" s="666">
        <v>2894410.71</v>
      </c>
    </row>
    <row r="834" spans="1:11" ht="14.4" customHeight="1" x14ac:dyDescent="0.3">
      <c r="A834" s="661" t="s">
        <v>563</v>
      </c>
      <c r="B834" s="662" t="s">
        <v>564</v>
      </c>
      <c r="C834" s="663" t="s">
        <v>583</v>
      </c>
      <c r="D834" s="664" t="s">
        <v>2677</v>
      </c>
      <c r="E834" s="663" t="s">
        <v>4711</v>
      </c>
      <c r="F834" s="664" t="s">
        <v>4712</v>
      </c>
      <c r="G834" s="663" t="s">
        <v>4596</v>
      </c>
      <c r="H834" s="663" t="s">
        <v>4597</v>
      </c>
      <c r="I834" s="665">
        <v>26544.3</v>
      </c>
      <c r="J834" s="665">
        <v>3</v>
      </c>
      <c r="K834" s="666">
        <v>79632.899999999994</v>
      </c>
    </row>
    <row r="835" spans="1:11" ht="14.4" customHeight="1" x14ac:dyDescent="0.3">
      <c r="A835" s="661" t="s">
        <v>563</v>
      </c>
      <c r="B835" s="662" t="s">
        <v>564</v>
      </c>
      <c r="C835" s="663" t="s">
        <v>583</v>
      </c>
      <c r="D835" s="664" t="s">
        <v>2677</v>
      </c>
      <c r="E835" s="663" t="s">
        <v>4711</v>
      </c>
      <c r="F835" s="664" t="s">
        <v>4712</v>
      </c>
      <c r="G835" s="663" t="s">
        <v>4598</v>
      </c>
      <c r="H835" s="663" t="s">
        <v>4599</v>
      </c>
      <c r="I835" s="665">
        <v>1.666666666666667E-2</v>
      </c>
      <c r="J835" s="665">
        <v>9</v>
      </c>
      <c r="K835" s="666">
        <v>0.15000000000000002</v>
      </c>
    </row>
    <row r="836" spans="1:11" ht="14.4" customHeight="1" x14ac:dyDescent="0.3">
      <c r="A836" s="661" t="s">
        <v>563</v>
      </c>
      <c r="B836" s="662" t="s">
        <v>564</v>
      </c>
      <c r="C836" s="663" t="s">
        <v>583</v>
      </c>
      <c r="D836" s="664" t="s">
        <v>2677</v>
      </c>
      <c r="E836" s="663" t="s">
        <v>4711</v>
      </c>
      <c r="F836" s="664" t="s">
        <v>4712</v>
      </c>
      <c r="G836" s="663" t="s">
        <v>4600</v>
      </c>
      <c r="H836" s="663" t="s">
        <v>4601</v>
      </c>
      <c r="I836" s="665">
        <v>1.3333333333333334E-2</v>
      </c>
      <c r="J836" s="665">
        <v>6</v>
      </c>
      <c r="K836" s="666">
        <v>0.08</v>
      </c>
    </row>
    <row r="837" spans="1:11" ht="14.4" customHeight="1" x14ac:dyDescent="0.3">
      <c r="A837" s="661" t="s">
        <v>563</v>
      </c>
      <c r="B837" s="662" t="s">
        <v>564</v>
      </c>
      <c r="C837" s="663" t="s">
        <v>583</v>
      </c>
      <c r="D837" s="664" t="s">
        <v>2677</v>
      </c>
      <c r="E837" s="663" t="s">
        <v>4711</v>
      </c>
      <c r="F837" s="664" t="s">
        <v>4712</v>
      </c>
      <c r="G837" s="663" t="s">
        <v>4602</v>
      </c>
      <c r="H837" s="663" t="s">
        <v>4603</v>
      </c>
      <c r="I837" s="665">
        <v>26544.3</v>
      </c>
      <c r="J837" s="665">
        <v>3</v>
      </c>
      <c r="K837" s="666">
        <v>79632.899999999994</v>
      </c>
    </row>
    <row r="838" spans="1:11" ht="14.4" customHeight="1" x14ac:dyDescent="0.3">
      <c r="A838" s="661" t="s">
        <v>563</v>
      </c>
      <c r="B838" s="662" t="s">
        <v>564</v>
      </c>
      <c r="C838" s="663" t="s">
        <v>583</v>
      </c>
      <c r="D838" s="664" t="s">
        <v>2677</v>
      </c>
      <c r="E838" s="663" t="s">
        <v>4711</v>
      </c>
      <c r="F838" s="664" t="s">
        <v>4712</v>
      </c>
      <c r="G838" s="663" t="s">
        <v>4604</v>
      </c>
      <c r="H838" s="663" t="s">
        <v>4605</v>
      </c>
      <c r="I838" s="665">
        <v>60984.82</v>
      </c>
      <c r="J838" s="665">
        <v>6</v>
      </c>
      <c r="K838" s="666">
        <v>365908.94999999995</v>
      </c>
    </row>
    <row r="839" spans="1:11" ht="14.4" customHeight="1" x14ac:dyDescent="0.3">
      <c r="A839" s="661" t="s">
        <v>563</v>
      </c>
      <c r="B839" s="662" t="s">
        <v>564</v>
      </c>
      <c r="C839" s="663" t="s">
        <v>583</v>
      </c>
      <c r="D839" s="664" t="s">
        <v>2677</v>
      </c>
      <c r="E839" s="663" t="s">
        <v>4711</v>
      </c>
      <c r="F839" s="664" t="s">
        <v>4712</v>
      </c>
      <c r="G839" s="663" t="s">
        <v>4606</v>
      </c>
      <c r="H839" s="663" t="s">
        <v>4607</v>
      </c>
      <c r="I839" s="665">
        <v>0.01</v>
      </c>
      <c r="J839" s="665">
        <v>1</v>
      </c>
      <c r="K839" s="666">
        <v>0.01</v>
      </c>
    </row>
    <row r="840" spans="1:11" ht="14.4" customHeight="1" x14ac:dyDescent="0.3">
      <c r="A840" s="661" t="s">
        <v>563</v>
      </c>
      <c r="B840" s="662" t="s">
        <v>564</v>
      </c>
      <c r="C840" s="663" t="s">
        <v>583</v>
      </c>
      <c r="D840" s="664" t="s">
        <v>2677</v>
      </c>
      <c r="E840" s="663" t="s">
        <v>4711</v>
      </c>
      <c r="F840" s="664" t="s">
        <v>4712</v>
      </c>
      <c r="G840" s="663" t="s">
        <v>4606</v>
      </c>
      <c r="H840" s="663" t="s">
        <v>4608</v>
      </c>
      <c r="I840" s="665">
        <v>0.01</v>
      </c>
      <c r="J840" s="665">
        <v>1</v>
      </c>
      <c r="K840" s="666">
        <v>0.01</v>
      </c>
    </row>
    <row r="841" spans="1:11" ht="14.4" customHeight="1" x14ac:dyDescent="0.3">
      <c r="A841" s="661" t="s">
        <v>563</v>
      </c>
      <c r="B841" s="662" t="s">
        <v>564</v>
      </c>
      <c r="C841" s="663" t="s">
        <v>583</v>
      </c>
      <c r="D841" s="664" t="s">
        <v>2677</v>
      </c>
      <c r="E841" s="663" t="s">
        <v>4711</v>
      </c>
      <c r="F841" s="664" t="s">
        <v>4712</v>
      </c>
      <c r="G841" s="663" t="s">
        <v>4609</v>
      </c>
      <c r="H841" s="663" t="s">
        <v>4610</v>
      </c>
      <c r="I841" s="665">
        <v>20540.650000000001</v>
      </c>
      <c r="J841" s="665">
        <v>1</v>
      </c>
      <c r="K841" s="666">
        <v>20540.650000000001</v>
      </c>
    </row>
    <row r="842" spans="1:11" ht="14.4" customHeight="1" x14ac:dyDescent="0.3">
      <c r="A842" s="661" t="s">
        <v>563</v>
      </c>
      <c r="B842" s="662" t="s">
        <v>564</v>
      </c>
      <c r="C842" s="663" t="s">
        <v>583</v>
      </c>
      <c r="D842" s="664" t="s">
        <v>2677</v>
      </c>
      <c r="E842" s="663" t="s">
        <v>4711</v>
      </c>
      <c r="F842" s="664" t="s">
        <v>4712</v>
      </c>
      <c r="G842" s="663" t="s">
        <v>4609</v>
      </c>
      <c r="H842" s="663" t="s">
        <v>4611</v>
      </c>
      <c r="I842" s="665">
        <v>20540.66</v>
      </c>
      <c r="J842" s="665">
        <v>1</v>
      </c>
      <c r="K842" s="666">
        <v>20540.66</v>
      </c>
    </row>
    <row r="843" spans="1:11" ht="14.4" customHeight="1" x14ac:dyDescent="0.3">
      <c r="A843" s="661" t="s">
        <v>563</v>
      </c>
      <c r="B843" s="662" t="s">
        <v>564</v>
      </c>
      <c r="C843" s="663" t="s">
        <v>583</v>
      </c>
      <c r="D843" s="664" t="s">
        <v>2677</v>
      </c>
      <c r="E843" s="663" t="s">
        <v>4711</v>
      </c>
      <c r="F843" s="664" t="s">
        <v>4712</v>
      </c>
      <c r="G843" s="663" t="s">
        <v>4612</v>
      </c>
      <c r="H843" s="663" t="s">
        <v>4613</v>
      </c>
      <c r="I843" s="665">
        <v>0.01</v>
      </c>
      <c r="J843" s="665">
        <v>1</v>
      </c>
      <c r="K843" s="666">
        <v>0.01</v>
      </c>
    </row>
    <row r="844" spans="1:11" ht="14.4" customHeight="1" x14ac:dyDescent="0.3">
      <c r="A844" s="661" t="s">
        <v>563</v>
      </c>
      <c r="B844" s="662" t="s">
        <v>564</v>
      </c>
      <c r="C844" s="663" t="s">
        <v>583</v>
      </c>
      <c r="D844" s="664" t="s">
        <v>2677</v>
      </c>
      <c r="E844" s="663" t="s">
        <v>4711</v>
      </c>
      <c r="F844" s="664" t="s">
        <v>4712</v>
      </c>
      <c r="G844" s="663" t="s">
        <v>4612</v>
      </c>
      <c r="H844" s="663" t="s">
        <v>4614</v>
      </c>
      <c r="I844" s="665">
        <v>0.01</v>
      </c>
      <c r="J844" s="665">
        <v>1</v>
      </c>
      <c r="K844" s="666">
        <v>0.01</v>
      </c>
    </row>
    <row r="845" spans="1:11" ht="14.4" customHeight="1" x14ac:dyDescent="0.3">
      <c r="A845" s="661" t="s">
        <v>563</v>
      </c>
      <c r="B845" s="662" t="s">
        <v>564</v>
      </c>
      <c r="C845" s="663" t="s">
        <v>583</v>
      </c>
      <c r="D845" s="664" t="s">
        <v>2677</v>
      </c>
      <c r="E845" s="663" t="s">
        <v>4711</v>
      </c>
      <c r="F845" s="664" t="s">
        <v>4712</v>
      </c>
      <c r="G845" s="663" t="s">
        <v>4615</v>
      </c>
      <c r="H845" s="663" t="s">
        <v>4616</v>
      </c>
      <c r="I845" s="665">
        <v>20540.650000000001</v>
      </c>
      <c r="J845" s="665">
        <v>1</v>
      </c>
      <c r="K845" s="666">
        <v>20540.650000000001</v>
      </c>
    </row>
    <row r="846" spans="1:11" ht="14.4" customHeight="1" x14ac:dyDescent="0.3">
      <c r="A846" s="661" t="s">
        <v>563</v>
      </c>
      <c r="B846" s="662" t="s">
        <v>564</v>
      </c>
      <c r="C846" s="663" t="s">
        <v>583</v>
      </c>
      <c r="D846" s="664" t="s">
        <v>2677</v>
      </c>
      <c r="E846" s="663" t="s">
        <v>4711</v>
      </c>
      <c r="F846" s="664" t="s">
        <v>4712</v>
      </c>
      <c r="G846" s="663" t="s">
        <v>4617</v>
      </c>
      <c r="H846" s="663" t="s">
        <v>4618</v>
      </c>
      <c r="I846" s="665">
        <v>60984.81</v>
      </c>
      <c r="J846" s="665">
        <v>4</v>
      </c>
      <c r="K846" s="666">
        <v>243939.25</v>
      </c>
    </row>
    <row r="847" spans="1:11" ht="14.4" customHeight="1" x14ac:dyDescent="0.3">
      <c r="A847" s="661" t="s">
        <v>563</v>
      </c>
      <c r="B847" s="662" t="s">
        <v>564</v>
      </c>
      <c r="C847" s="663" t="s">
        <v>583</v>
      </c>
      <c r="D847" s="664" t="s">
        <v>2677</v>
      </c>
      <c r="E847" s="663" t="s">
        <v>4711</v>
      </c>
      <c r="F847" s="664" t="s">
        <v>4712</v>
      </c>
      <c r="G847" s="663" t="s">
        <v>4619</v>
      </c>
      <c r="H847" s="663" t="s">
        <v>4620</v>
      </c>
      <c r="I847" s="665">
        <v>1.5555555555555553E-2</v>
      </c>
      <c r="J847" s="665">
        <v>9</v>
      </c>
      <c r="K847" s="666">
        <v>0.13999999999999999</v>
      </c>
    </row>
    <row r="848" spans="1:11" ht="14.4" customHeight="1" x14ac:dyDescent="0.3">
      <c r="A848" s="661" t="s">
        <v>563</v>
      </c>
      <c r="B848" s="662" t="s">
        <v>564</v>
      </c>
      <c r="C848" s="663" t="s">
        <v>583</v>
      </c>
      <c r="D848" s="664" t="s">
        <v>2677</v>
      </c>
      <c r="E848" s="663" t="s">
        <v>4711</v>
      </c>
      <c r="F848" s="664" t="s">
        <v>4712</v>
      </c>
      <c r="G848" s="663" t="s">
        <v>4621</v>
      </c>
      <c r="H848" s="663" t="s">
        <v>4622</v>
      </c>
      <c r="I848" s="665">
        <v>0.01</v>
      </c>
      <c r="J848" s="665">
        <v>1</v>
      </c>
      <c r="K848" s="666">
        <v>0.01</v>
      </c>
    </row>
    <row r="849" spans="1:11" ht="14.4" customHeight="1" x14ac:dyDescent="0.3">
      <c r="A849" s="661" t="s">
        <v>563</v>
      </c>
      <c r="B849" s="662" t="s">
        <v>564</v>
      </c>
      <c r="C849" s="663" t="s">
        <v>583</v>
      </c>
      <c r="D849" s="664" t="s">
        <v>2677</v>
      </c>
      <c r="E849" s="663" t="s">
        <v>4711</v>
      </c>
      <c r="F849" s="664" t="s">
        <v>4712</v>
      </c>
      <c r="G849" s="663" t="s">
        <v>4623</v>
      </c>
      <c r="H849" s="663" t="s">
        <v>4624</v>
      </c>
      <c r="I849" s="665">
        <v>59683.756666666661</v>
      </c>
      <c r="J849" s="665">
        <v>8</v>
      </c>
      <c r="K849" s="666">
        <v>477470.2</v>
      </c>
    </row>
    <row r="850" spans="1:11" ht="14.4" customHeight="1" x14ac:dyDescent="0.3">
      <c r="A850" s="661" t="s">
        <v>563</v>
      </c>
      <c r="B850" s="662" t="s">
        <v>564</v>
      </c>
      <c r="C850" s="663" t="s">
        <v>583</v>
      </c>
      <c r="D850" s="664" t="s">
        <v>2677</v>
      </c>
      <c r="E850" s="663" t="s">
        <v>4711</v>
      </c>
      <c r="F850" s="664" t="s">
        <v>4712</v>
      </c>
      <c r="G850" s="663" t="s">
        <v>4625</v>
      </c>
      <c r="H850" s="663" t="s">
        <v>4626</v>
      </c>
      <c r="I850" s="665">
        <v>1.6249999999999997E-2</v>
      </c>
      <c r="J850" s="665">
        <v>8</v>
      </c>
      <c r="K850" s="666">
        <v>0.12999999999999998</v>
      </c>
    </row>
    <row r="851" spans="1:11" ht="14.4" customHeight="1" x14ac:dyDescent="0.3">
      <c r="A851" s="661" t="s">
        <v>563</v>
      </c>
      <c r="B851" s="662" t="s">
        <v>564</v>
      </c>
      <c r="C851" s="663" t="s">
        <v>583</v>
      </c>
      <c r="D851" s="664" t="s">
        <v>2677</v>
      </c>
      <c r="E851" s="663" t="s">
        <v>4711</v>
      </c>
      <c r="F851" s="664" t="s">
        <v>4712</v>
      </c>
      <c r="G851" s="663" t="s">
        <v>4627</v>
      </c>
      <c r="H851" s="663" t="s">
        <v>4628</v>
      </c>
      <c r="I851" s="665">
        <v>26544.3</v>
      </c>
      <c r="J851" s="665">
        <v>2</v>
      </c>
      <c r="K851" s="666">
        <v>53088.6</v>
      </c>
    </row>
    <row r="852" spans="1:11" ht="14.4" customHeight="1" x14ac:dyDescent="0.3">
      <c r="A852" s="661" t="s">
        <v>563</v>
      </c>
      <c r="B852" s="662" t="s">
        <v>564</v>
      </c>
      <c r="C852" s="663" t="s">
        <v>583</v>
      </c>
      <c r="D852" s="664" t="s">
        <v>2677</v>
      </c>
      <c r="E852" s="663" t="s">
        <v>4711</v>
      </c>
      <c r="F852" s="664" t="s">
        <v>4712</v>
      </c>
      <c r="G852" s="663" t="s">
        <v>4629</v>
      </c>
      <c r="H852" s="663" t="s">
        <v>4630</v>
      </c>
      <c r="I852" s="665">
        <v>0.02</v>
      </c>
      <c r="J852" s="665">
        <v>1</v>
      </c>
      <c r="K852" s="666">
        <v>0.02</v>
      </c>
    </row>
    <row r="853" spans="1:11" ht="14.4" customHeight="1" x14ac:dyDescent="0.3">
      <c r="A853" s="661" t="s">
        <v>563</v>
      </c>
      <c r="B853" s="662" t="s">
        <v>564</v>
      </c>
      <c r="C853" s="663" t="s">
        <v>583</v>
      </c>
      <c r="D853" s="664" t="s">
        <v>2677</v>
      </c>
      <c r="E853" s="663" t="s">
        <v>4711</v>
      </c>
      <c r="F853" s="664" t="s">
        <v>4712</v>
      </c>
      <c r="G853" s="663" t="s">
        <v>4631</v>
      </c>
      <c r="H853" s="663" t="s">
        <v>4632</v>
      </c>
      <c r="I853" s="665">
        <v>26544.3</v>
      </c>
      <c r="J853" s="665">
        <v>1</v>
      </c>
      <c r="K853" s="666">
        <v>26544.3</v>
      </c>
    </row>
    <row r="854" spans="1:11" ht="14.4" customHeight="1" x14ac:dyDescent="0.3">
      <c r="A854" s="661" t="s">
        <v>563</v>
      </c>
      <c r="B854" s="662" t="s">
        <v>564</v>
      </c>
      <c r="C854" s="663" t="s">
        <v>583</v>
      </c>
      <c r="D854" s="664" t="s">
        <v>2677</v>
      </c>
      <c r="E854" s="663" t="s">
        <v>4711</v>
      </c>
      <c r="F854" s="664" t="s">
        <v>4712</v>
      </c>
      <c r="G854" s="663" t="s">
        <v>4633</v>
      </c>
      <c r="H854" s="663" t="s">
        <v>4634</v>
      </c>
      <c r="I854" s="665">
        <v>0.01</v>
      </c>
      <c r="J854" s="665">
        <v>2</v>
      </c>
      <c r="K854" s="666">
        <v>0.02</v>
      </c>
    </row>
    <row r="855" spans="1:11" ht="14.4" customHeight="1" x14ac:dyDescent="0.3">
      <c r="A855" s="661" t="s">
        <v>563</v>
      </c>
      <c r="B855" s="662" t="s">
        <v>564</v>
      </c>
      <c r="C855" s="663" t="s">
        <v>583</v>
      </c>
      <c r="D855" s="664" t="s">
        <v>2677</v>
      </c>
      <c r="E855" s="663" t="s">
        <v>4711</v>
      </c>
      <c r="F855" s="664" t="s">
        <v>4712</v>
      </c>
      <c r="G855" s="663" t="s">
        <v>4635</v>
      </c>
      <c r="H855" s="663" t="s">
        <v>4636</v>
      </c>
      <c r="I855" s="665">
        <v>26544.3</v>
      </c>
      <c r="J855" s="665">
        <v>6</v>
      </c>
      <c r="K855" s="666">
        <v>159265.79999999999</v>
      </c>
    </row>
    <row r="856" spans="1:11" ht="14.4" customHeight="1" x14ac:dyDescent="0.3">
      <c r="A856" s="661" t="s">
        <v>563</v>
      </c>
      <c r="B856" s="662" t="s">
        <v>564</v>
      </c>
      <c r="C856" s="663" t="s">
        <v>583</v>
      </c>
      <c r="D856" s="664" t="s">
        <v>2677</v>
      </c>
      <c r="E856" s="663" t="s">
        <v>4711</v>
      </c>
      <c r="F856" s="664" t="s">
        <v>4712</v>
      </c>
      <c r="G856" s="663" t="s">
        <v>4637</v>
      </c>
      <c r="H856" s="663" t="s">
        <v>4638</v>
      </c>
      <c r="I856" s="665">
        <v>60984.79</v>
      </c>
      <c r="J856" s="665">
        <v>1</v>
      </c>
      <c r="K856" s="666">
        <v>60984.79</v>
      </c>
    </row>
    <row r="857" spans="1:11" ht="14.4" customHeight="1" x14ac:dyDescent="0.3">
      <c r="A857" s="661" t="s">
        <v>563</v>
      </c>
      <c r="B857" s="662" t="s">
        <v>564</v>
      </c>
      <c r="C857" s="663" t="s">
        <v>583</v>
      </c>
      <c r="D857" s="664" t="s">
        <v>2677</v>
      </c>
      <c r="E857" s="663" t="s">
        <v>4713</v>
      </c>
      <c r="F857" s="664" t="s">
        <v>4714</v>
      </c>
      <c r="G857" s="663" t="s">
        <v>4639</v>
      </c>
      <c r="H857" s="663" t="s">
        <v>4640</v>
      </c>
      <c r="I857" s="665">
        <v>5043.8</v>
      </c>
      <c r="J857" s="665">
        <v>7</v>
      </c>
      <c r="K857" s="666">
        <v>35306.6</v>
      </c>
    </row>
    <row r="858" spans="1:11" ht="14.4" customHeight="1" x14ac:dyDescent="0.3">
      <c r="A858" s="661" t="s">
        <v>563</v>
      </c>
      <c r="B858" s="662" t="s">
        <v>564</v>
      </c>
      <c r="C858" s="663" t="s">
        <v>583</v>
      </c>
      <c r="D858" s="664" t="s">
        <v>2677</v>
      </c>
      <c r="E858" s="663" t="s">
        <v>4713</v>
      </c>
      <c r="F858" s="664" t="s">
        <v>4714</v>
      </c>
      <c r="G858" s="663" t="s">
        <v>4641</v>
      </c>
      <c r="H858" s="663" t="s">
        <v>4642</v>
      </c>
      <c r="I858" s="665">
        <v>64.799999999999983</v>
      </c>
      <c r="J858" s="665">
        <v>864</v>
      </c>
      <c r="K858" s="666">
        <v>55988.880000000005</v>
      </c>
    </row>
    <row r="859" spans="1:11" ht="14.4" customHeight="1" x14ac:dyDescent="0.3">
      <c r="A859" s="661" t="s">
        <v>563</v>
      </c>
      <c r="B859" s="662" t="s">
        <v>564</v>
      </c>
      <c r="C859" s="663" t="s">
        <v>583</v>
      </c>
      <c r="D859" s="664" t="s">
        <v>2677</v>
      </c>
      <c r="E859" s="663" t="s">
        <v>4713</v>
      </c>
      <c r="F859" s="664" t="s">
        <v>4714</v>
      </c>
      <c r="G859" s="663" t="s">
        <v>4643</v>
      </c>
      <c r="H859" s="663" t="s">
        <v>4644</v>
      </c>
      <c r="I859" s="665">
        <v>6355.2625000000007</v>
      </c>
      <c r="J859" s="665">
        <v>7</v>
      </c>
      <c r="K859" s="666">
        <v>44486.840000000004</v>
      </c>
    </row>
    <row r="860" spans="1:11" ht="14.4" customHeight="1" x14ac:dyDescent="0.3">
      <c r="A860" s="661" t="s">
        <v>563</v>
      </c>
      <c r="B860" s="662" t="s">
        <v>564</v>
      </c>
      <c r="C860" s="663" t="s">
        <v>583</v>
      </c>
      <c r="D860" s="664" t="s">
        <v>2677</v>
      </c>
      <c r="E860" s="663" t="s">
        <v>4713</v>
      </c>
      <c r="F860" s="664" t="s">
        <v>4714</v>
      </c>
      <c r="G860" s="663" t="s">
        <v>4645</v>
      </c>
      <c r="H860" s="663" t="s">
        <v>4646</v>
      </c>
      <c r="I860" s="665">
        <v>5523.3</v>
      </c>
      <c r="J860" s="665">
        <v>3</v>
      </c>
      <c r="K860" s="666">
        <v>16569.900000000001</v>
      </c>
    </row>
    <row r="861" spans="1:11" ht="14.4" customHeight="1" x14ac:dyDescent="0.3">
      <c r="A861" s="661" t="s">
        <v>563</v>
      </c>
      <c r="B861" s="662" t="s">
        <v>564</v>
      </c>
      <c r="C861" s="663" t="s">
        <v>583</v>
      </c>
      <c r="D861" s="664" t="s">
        <v>2677</v>
      </c>
      <c r="E861" s="663" t="s">
        <v>4713</v>
      </c>
      <c r="F861" s="664" t="s">
        <v>4714</v>
      </c>
      <c r="G861" s="663" t="s">
        <v>4647</v>
      </c>
      <c r="H861" s="663" t="s">
        <v>4648</v>
      </c>
      <c r="I861" s="665">
        <v>27014.5</v>
      </c>
      <c r="J861" s="665">
        <v>1</v>
      </c>
      <c r="K861" s="666">
        <v>27014.5</v>
      </c>
    </row>
    <row r="862" spans="1:11" ht="14.4" customHeight="1" x14ac:dyDescent="0.3">
      <c r="A862" s="661" t="s">
        <v>563</v>
      </c>
      <c r="B862" s="662" t="s">
        <v>564</v>
      </c>
      <c r="C862" s="663" t="s">
        <v>583</v>
      </c>
      <c r="D862" s="664" t="s">
        <v>2677</v>
      </c>
      <c r="E862" s="663" t="s">
        <v>4713</v>
      </c>
      <c r="F862" s="664" t="s">
        <v>4714</v>
      </c>
      <c r="G862" s="663" t="s">
        <v>4649</v>
      </c>
      <c r="H862" s="663" t="s">
        <v>4650</v>
      </c>
      <c r="I862" s="665">
        <v>2656.9299999999962</v>
      </c>
      <c r="J862" s="665">
        <v>56</v>
      </c>
      <c r="K862" s="666">
        <v>148788.07999999978</v>
      </c>
    </row>
    <row r="863" spans="1:11" ht="14.4" customHeight="1" x14ac:dyDescent="0.3">
      <c r="A863" s="661" t="s">
        <v>563</v>
      </c>
      <c r="B863" s="662" t="s">
        <v>564</v>
      </c>
      <c r="C863" s="663" t="s">
        <v>583</v>
      </c>
      <c r="D863" s="664" t="s">
        <v>2677</v>
      </c>
      <c r="E863" s="663" t="s">
        <v>4713</v>
      </c>
      <c r="F863" s="664" t="s">
        <v>4714</v>
      </c>
      <c r="G863" s="663" t="s">
        <v>4651</v>
      </c>
      <c r="H863" s="663" t="s">
        <v>4652</v>
      </c>
      <c r="I863" s="665">
        <v>11495.50431034483</v>
      </c>
      <c r="J863" s="665">
        <v>61</v>
      </c>
      <c r="K863" s="666">
        <v>701225.78000000014</v>
      </c>
    </row>
    <row r="864" spans="1:11" ht="14.4" customHeight="1" x14ac:dyDescent="0.3">
      <c r="A864" s="661" t="s">
        <v>563</v>
      </c>
      <c r="B864" s="662" t="s">
        <v>564</v>
      </c>
      <c r="C864" s="663" t="s">
        <v>583</v>
      </c>
      <c r="D864" s="664" t="s">
        <v>2677</v>
      </c>
      <c r="E864" s="663" t="s">
        <v>4713</v>
      </c>
      <c r="F864" s="664" t="s">
        <v>4714</v>
      </c>
      <c r="G864" s="663" t="s">
        <v>4653</v>
      </c>
      <c r="H864" s="663" t="s">
        <v>4654</v>
      </c>
      <c r="I864" s="665">
        <v>3335</v>
      </c>
      <c r="J864" s="665">
        <v>13</v>
      </c>
      <c r="K864" s="666">
        <v>43355</v>
      </c>
    </row>
    <row r="865" spans="1:11" ht="14.4" customHeight="1" x14ac:dyDescent="0.3">
      <c r="A865" s="661" t="s">
        <v>563</v>
      </c>
      <c r="B865" s="662" t="s">
        <v>564</v>
      </c>
      <c r="C865" s="663" t="s">
        <v>583</v>
      </c>
      <c r="D865" s="664" t="s">
        <v>2677</v>
      </c>
      <c r="E865" s="663" t="s">
        <v>4713</v>
      </c>
      <c r="F865" s="664" t="s">
        <v>4714</v>
      </c>
      <c r="G865" s="663" t="s">
        <v>4655</v>
      </c>
      <c r="H865" s="663" t="s">
        <v>4656</v>
      </c>
      <c r="I865" s="665">
        <v>19560.009999999998</v>
      </c>
      <c r="J865" s="665">
        <v>2</v>
      </c>
      <c r="K865" s="666">
        <v>39120.019999999997</v>
      </c>
    </row>
    <row r="866" spans="1:11" ht="14.4" customHeight="1" x14ac:dyDescent="0.3">
      <c r="A866" s="661" t="s">
        <v>563</v>
      </c>
      <c r="B866" s="662" t="s">
        <v>564</v>
      </c>
      <c r="C866" s="663" t="s">
        <v>583</v>
      </c>
      <c r="D866" s="664" t="s">
        <v>2677</v>
      </c>
      <c r="E866" s="663" t="s">
        <v>4713</v>
      </c>
      <c r="F866" s="664" t="s">
        <v>4714</v>
      </c>
      <c r="G866" s="663" t="s">
        <v>4657</v>
      </c>
      <c r="H866" s="663" t="s">
        <v>4658</v>
      </c>
      <c r="I866" s="665">
        <v>3107.74</v>
      </c>
      <c r="J866" s="665">
        <v>2</v>
      </c>
      <c r="K866" s="666">
        <v>6215.48</v>
      </c>
    </row>
    <row r="867" spans="1:11" ht="14.4" customHeight="1" x14ac:dyDescent="0.3">
      <c r="A867" s="661" t="s">
        <v>563</v>
      </c>
      <c r="B867" s="662" t="s">
        <v>564</v>
      </c>
      <c r="C867" s="663" t="s">
        <v>583</v>
      </c>
      <c r="D867" s="664" t="s">
        <v>2677</v>
      </c>
      <c r="E867" s="663" t="s">
        <v>4713</v>
      </c>
      <c r="F867" s="664" t="s">
        <v>4714</v>
      </c>
      <c r="G867" s="663" t="s">
        <v>4659</v>
      </c>
      <c r="H867" s="663" t="s">
        <v>4660</v>
      </c>
      <c r="I867" s="665">
        <v>13317</v>
      </c>
      <c r="J867" s="665">
        <v>4</v>
      </c>
      <c r="K867" s="666">
        <v>53268</v>
      </c>
    </row>
    <row r="868" spans="1:11" ht="14.4" customHeight="1" x14ac:dyDescent="0.3">
      <c r="A868" s="661" t="s">
        <v>563</v>
      </c>
      <c r="B868" s="662" t="s">
        <v>564</v>
      </c>
      <c r="C868" s="663" t="s">
        <v>583</v>
      </c>
      <c r="D868" s="664" t="s">
        <v>2677</v>
      </c>
      <c r="E868" s="663" t="s">
        <v>4713</v>
      </c>
      <c r="F868" s="664" t="s">
        <v>4714</v>
      </c>
      <c r="G868" s="663" t="s">
        <v>4661</v>
      </c>
      <c r="H868" s="663" t="s">
        <v>4662</v>
      </c>
      <c r="I868" s="665">
        <v>9592.15625</v>
      </c>
      <c r="J868" s="665">
        <v>17</v>
      </c>
      <c r="K868" s="666">
        <v>163066.59999999998</v>
      </c>
    </row>
    <row r="869" spans="1:11" ht="14.4" customHeight="1" x14ac:dyDescent="0.3">
      <c r="A869" s="661" t="s">
        <v>563</v>
      </c>
      <c r="B869" s="662" t="s">
        <v>564</v>
      </c>
      <c r="C869" s="663" t="s">
        <v>583</v>
      </c>
      <c r="D869" s="664" t="s">
        <v>2677</v>
      </c>
      <c r="E869" s="663" t="s">
        <v>4713</v>
      </c>
      <c r="F869" s="664" t="s">
        <v>4714</v>
      </c>
      <c r="G869" s="663" t="s">
        <v>4663</v>
      </c>
      <c r="H869" s="663" t="s">
        <v>4664</v>
      </c>
      <c r="I869" s="665">
        <v>7865.02</v>
      </c>
      <c r="J869" s="665">
        <v>4</v>
      </c>
      <c r="K869" s="666">
        <v>31460.080000000002</v>
      </c>
    </row>
    <row r="870" spans="1:11" ht="14.4" customHeight="1" x14ac:dyDescent="0.3">
      <c r="A870" s="661" t="s">
        <v>563</v>
      </c>
      <c r="B870" s="662" t="s">
        <v>564</v>
      </c>
      <c r="C870" s="663" t="s">
        <v>583</v>
      </c>
      <c r="D870" s="664" t="s">
        <v>2677</v>
      </c>
      <c r="E870" s="663" t="s">
        <v>4713</v>
      </c>
      <c r="F870" s="664" t="s">
        <v>4714</v>
      </c>
      <c r="G870" s="663" t="s">
        <v>4665</v>
      </c>
      <c r="H870" s="663" t="s">
        <v>4666</v>
      </c>
      <c r="I870" s="665">
        <v>6562.9799999999977</v>
      </c>
      <c r="J870" s="665">
        <v>7</v>
      </c>
      <c r="K870" s="666">
        <v>45940.859999999986</v>
      </c>
    </row>
    <row r="871" spans="1:11" ht="14.4" customHeight="1" x14ac:dyDescent="0.3">
      <c r="A871" s="661" t="s">
        <v>563</v>
      </c>
      <c r="B871" s="662" t="s">
        <v>564</v>
      </c>
      <c r="C871" s="663" t="s">
        <v>583</v>
      </c>
      <c r="D871" s="664" t="s">
        <v>2677</v>
      </c>
      <c r="E871" s="663" t="s">
        <v>4713</v>
      </c>
      <c r="F871" s="664" t="s">
        <v>4714</v>
      </c>
      <c r="G871" s="663" t="s">
        <v>4667</v>
      </c>
      <c r="H871" s="663" t="s">
        <v>4668</v>
      </c>
      <c r="I871" s="665">
        <v>41520.01</v>
      </c>
      <c r="J871" s="665">
        <v>1</v>
      </c>
      <c r="K871" s="666">
        <v>41520.01</v>
      </c>
    </row>
    <row r="872" spans="1:11" ht="14.4" customHeight="1" x14ac:dyDescent="0.3">
      <c r="A872" s="661" t="s">
        <v>563</v>
      </c>
      <c r="B872" s="662" t="s">
        <v>564</v>
      </c>
      <c r="C872" s="663" t="s">
        <v>583</v>
      </c>
      <c r="D872" s="664" t="s">
        <v>2677</v>
      </c>
      <c r="E872" s="663" t="s">
        <v>4713</v>
      </c>
      <c r="F872" s="664" t="s">
        <v>4714</v>
      </c>
      <c r="G872" s="663" t="s">
        <v>4669</v>
      </c>
      <c r="H872" s="663" t="s">
        <v>4670</v>
      </c>
      <c r="I872" s="665">
        <v>2903.18</v>
      </c>
      <c r="J872" s="665">
        <v>2</v>
      </c>
      <c r="K872" s="666">
        <v>5806.35</v>
      </c>
    </row>
    <row r="873" spans="1:11" ht="14.4" customHeight="1" x14ac:dyDescent="0.3">
      <c r="A873" s="661" t="s">
        <v>563</v>
      </c>
      <c r="B873" s="662" t="s">
        <v>564</v>
      </c>
      <c r="C873" s="663" t="s">
        <v>583</v>
      </c>
      <c r="D873" s="664" t="s">
        <v>2677</v>
      </c>
      <c r="E873" s="663" t="s">
        <v>4713</v>
      </c>
      <c r="F873" s="664" t="s">
        <v>4714</v>
      </c>
      <c r="G873" s="663" t="s">
        <v>4671</v>
      </c>
      <c r="H873" s="663" t="s">
        <v>4672</v>
      </c>
      <c r="I873" s="665">
        <v>15956.12</v>
      </c>
      <c r="J873" s="665">
        <v>5</v>
      </c>
      <c r="K873" s="666">
        <v>79780.600000000006</v>
      </c>
    </row>
    <row r="874" spans="1:11" ht="14.4" customHeight="1" x14ac:dyDescent="0.3">
      <c r="A874" s="661" t="s">
        <v>563</v>
      </c>
      <c r="B874" s="662" t="s">
        <v>564</v>
      </c>
      <c r="C874" s="663" t="s">
        <v>583</v>
      </c>
      <c r="D874" s="664" t="s">
        <v>2677</v>
      </c>
      <c r="E874" s="663" t="s">
        <v>4713</v>
      </c>
      <c r="F874" s="664" t="s">
        <v>4714</v>
      </c>
      <c r="G874" s="663" t="s">
        <v>4673</v>
      </c>
      <c r="H874" s="663" t="s">
        <v>4674</v>
      </c>
      <c r="I874" s="665">
        <v>2360.4650000000001</v>
      </c>
      <c r="J874" s="665">
        <v>4</v>
      </c>
      <c r="K874" s="666">
        <v>9441.85</v>
      </c>
    </row>
    <row r="875" spans="1:11" ht="14.4" customHeight="1" x14ac:dyDescent="0.3">
      <c r="A875" s="661" t="s">
        <v>563</v>
      </c>
      <c r="B875" s="662" t="s">
        <v>564</v>
      </c>
      <c r="C875" s="663" t="s">
        <v>583</v>
      </c>
      <c r="D875" s="664" t="s">
        <v>2677</v>
      </c>
      <c r="E875" s="663" t="s">
        <v>4713</v>
      </c>
      <c r="F875" s="664" t="s">
        <v>4714</v>
      </c>
      <c r="G875" s="663" t="s">
        <v>4675</v>
      </c>
      <c r="H875" s="663" t="s">
        <v>4676</v>
      </c>
      <c r="I875" s="665">
        <v>7853.35</v>
      </c>
      <c r="J875" s="665">
        <v>1</v>
      </c>
      <c r="K875" s="666">
        <v>7853.35</v>
      </c>
    </row>
    <row r="876" spans="1:11" ht="14.4" customHeight="1" x14ac:dyDescent="0.3">
      <c r="A876" s="661" t="s">
        <v>563</v>
      </c>
      <c r="B876" s="662" t="s">
        <v>564</v>
      </c>
      <c r="C876" s="663" t="s">
        <v>583</v>
      </c>
      <c r="D876" s="664" t="s">
        <v>2677</v>
      </c>
      <c r="E876" s="663" t="s">
        <v>4713</v>
      </c>
      <c r="F876" s="664" t="s">
        <v>4714</v>
      </c>
      <c r="G876" s="663" t="s">
        <v>4677</v>
      </c>
      <c r="H876" s="663" t="s">
        <v>4678</v>
      </c>
      <c r="I876" s="665">
        <v>5462.5</v>
      </c>
      <c r="J876" s="665">
        <v>1</v>
      </c>
      <c r="K876" s="666">
        <v>5462.5</v>
      </c>
    </row>
    <row r="877" spans="1:11" ht="14.4" customHeight="1" x14ac:dyDescent="0.3">
      <c r="A877" s="661" t="s">
        <v>563</v>
      </c>
      <c r="B877" s="662" t="s">
        <v>564</v>
      </c>
      <c r="C877" s="663" t="s">
        <v>583</v>
      </c>
      <c r="D877" s="664" t="s">
        <v>2677</v>
      </c>
      <c r="E877" s="663" t="s">
        <v>4713</v>
      </c>
      <c r="F877" s="664" t="s">
        <v>4714</v>
      </c>
      <c r="G877" s="663" t="s">
        <v>4679</v>
      </c>
      <c r="H877" s="663" t="s">
        <v>4680</v>
      </c>
      <c r="I877" s="665">
        <v>7853.35</v>
      </c>
      <c r="J877" s="665">
        <v>1</v>
      </c>
      <c r="K877" s="666">
        <v>7853.35</v>
      </c>
    </row>
    <row r="878" spans="1:11" ht="14.4" customHeight="1" x14ac:dyDescent="0.3">
      <c r="A878" s="661" t="s">
        <v>563</v>
      </c>
      <c r="B878" s="662" t="s">
        <v>564</v>
      </c>
      <c r="C878" s="663" t="s">
        <v>583</v>
      </c>
      <c r="D878" s="664" t="s">
        <v>2677</v>
      </c>
      <c r="E878" s="663" t="s">
        <v>4695</v>
      </c>
      <c r="F878" s="664" t="s">
        <v>4696</v>
      </c>
      <c r="G878" s="663" t="s">
        <v>4681</v>
      </c>
      <c r="H878" s="663" t="s">
        <v>4682</v>
      </c>
      <c r="I878" s="665">
        <v>28.800000000000004</v>
      </c>
      <c r="J878" s="665">
        <v>1900</v>
      </c>
      <c r="K878" s="666">
        <v>54716.2</v>
      </c>
    </row>
    <row r="879" spans="1:11" ht="14.4" customHeight="1" x14ac:dyDescent="0.3">
      <c r="A879" s="661" t="s">
        <v>563</v>
      </c>
      <c r="B879" s="662" t="s">
        <v>564</v>
      </c>
      <c r="C879" s="663" t="s">
        <v>583</v>
      </c>
      <c r="D879" s="664" t="s">
        <v>2677</v>
      </c>
      <c r="E879" s="663" t="s">
        <v>4695</v>
      </c>
      <c r="F879" s="664" t="s">
        <v>4696</v>
      </c>
      <c r="G879" s="663" t="s">
        <v>4683</v>
      </c>
      <c r="H879" s="663" t="s">
        <v>4684</v>
      </c>
      <c r="I879" s="665">
        <v>26.02</v>
      </c>
      <c r="J879" s="665">
        <v>50</v>
      </c>
      <c r="K879" s="666">
        <v>1300.8</v>
      </c>
    </row>
    <row r="880" spans="1:11" ht="14.4" customHeight="1" thickBot="1" x14ac:dyDescent="0.35">
      <c r="A880" s="667" t="s">
        <v>563</v>
      </c>
      <c r="B880" s="668" t="s">
        <v>564</v>
      </c>
      <c r="C880" s="669" t="s">
        <v>583</v>
      </c>
      <c r="D880" s="670" t="s">
        <v>2677</v>
      </c>
      <c r="E880" s="669" t="s">
        <v>4695</v>
      </c>
      <c r="F880" s="670" t="s">
        <v>4696</v>
      </c>
      <c r="G880" s="669" t="s">
        <v>4685</v>
      </c>
      <c r="H880" s="669" t="s">
        <v>4686</v>
      </c>
      <c r="I880" s="671">
        <v>338.8</v>
      </c>
      <c r="J880" s="671">
        <v>1</v>
      </c>
      <c r="K880" s="672">
        <v>338.8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90.3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13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57.5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2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1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14.8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2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116578.48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18400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72033.73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2744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1299.5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19333.25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2768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85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0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85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6621.75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3743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1957.25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24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897.5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0</v>
      </c>
      <c r="C14" s="413">
        <f xml:space="preserve">
IF($A$4&lt;=12,SUMIFS('ON Data'!G:G,'ON Data'!$D:$D,$A$4,'ON Data'!$E:$E,5),SUMIFS('ON Data'!G:G,'ON Data'!$E:$E,5))</f>
        <v>0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1245464</v>
      </c>
      <c r="C18" s="410">
        <f t="shared" ref="C18:G18" si="0" xml:space="preserve">
C19-C16-C17</f>
        <v>0</v>
      </c>
      <c r="D18" s="411">
        <f t="shared" si="0"/>
        <v>390753</v>
      </c>
      <c r="E18" s="411">
        <f t="shared" si="0"/>
        <v>0</v>
      </c>
      <c r="F18" s="411">
        <f t="shared" si="0"/>
        <v>709349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15650</v>
      </c>
      <c r="Z18" s="411">
        <f t="shared" si="1"/>
        <v>0</v>
      </c>
      <c r="AA18" s="411">
        <f t="shared" si="1"/>
        <v>8912</v>
      </c>
      <c r="AB18" s="411">
        <f t="shared" si="1"/>
        <v>0</v>
      </c>
      <c r="AC18" s="411">
        <f t="shared" si="1"/>
        <v>0</v>
      </c>
      <c r="AD18" s="411">
        <f t="shared" si="1"/>
        <v>103578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17222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1245464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390753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709349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15650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8912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103578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17222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31000981</v>
      </c>
      <c r="C20" s="422">
        <f xml:space="preserve">
IF($A$4&lt;=12,SUMIFS('ON Data'!G:G,'ON Data'!$D:$D,$A$4,'ON Data'!$E:$E,6),SUMIFS('ON Data'!G:G,'ON Data'!$E:$E,6))</f>
        <v>0</v>
      </c>
      <c r="D20" s="423">
        <f xml:space="preserve">
IF($A$4&lt;=12,SUMIFS('ON Data'!H:H,'ON Data'!$D:$D,$A$4,'ON Data'!$E:$E,6),SUMIFS('ON Data'!H:H,'ON Data'!$E:$E,6))</f>
        <v>11194705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16147780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315684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213360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2716000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413452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31000981</v>
      </c>
      <c r="C23" s="413">
        <f t="shared" ref="C23:G23" si="4" xml:space="preserve">
IF(C21="","",C20-C21)</f>
        <v>0</v>
      </c>
      <c r="D23" s="414">
        <f t="shared" si="4"/>
        <v>11194705</v>
      </c>
      <c r="E23" s="414">
        <f t="shared" si="4"/>
        <v>0</v>
      </c>
      <c r="F23" s="414">
        <f t="shared" si="4"/>
        <v>16147780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315684</v>
      </c>
      <c r="Z23" s="414">
        <f t="shared" si="5"/>
        <v>0</v>
      </c>
      <c r="AA23" s="414">
        <f t="shared" si="5"/>
        <v>213360</v>
      </c>
      <c r="AB23" s="414">
        <f t="shared" si="5"/>
        <v>0</v>
      </c>
      <c r="AC23" s="414">
        <f t="shared" si="5"/>
        <v>0</v>
      </c>
      <c r="AD23" s="414">
        <f t="shared" si="5"/>
        <v>2716000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413452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77588</v>
      </c>
      <c r="C25" s="783">
        <f xml:space="preserve">
IF($A$4&lt;=12,SUMIFS('ON Data'!H:H,'ON Data'!$D:$D,$A$4,'ON Data'!$E:$E,10),SUMIFS('ON Data'!H:H,'ON Data'!$E:$E,10))</f>
        <v>0</v>
      </c>
      <c r="D25" s="758"/>
      <c r="E25" s="759"/>
      <c r="F25" s="759">
        <f xml:space="preserve">
IF($A$4&lt;=12,SUMIFS('ON Data'!K:K,'ON Data'!$D:$D,$A$4,'ON Data'!$E:$E,10),SUMIFS('ON Data'!K:K,'ON Data'!$E:$E,10))</f>
        <v>77588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105677.94780033318</v>
      </c>
      <c r="C26" s="783">
        <f xml:space="preserve">
IF($A$4&lt;=12,SUMIFS('ON Data'!H:H,'ON Data'!$D:$D,$A$4,'ON Data'!$E:$E,11),SUMIFS('ON Data'!H:H,'ON Data'!$E:$E,11))</f>
        <v>38177.947800333182</v>
      </c>
      <c r="D26" s="758"/>
      <c r="E26" s="759"/>
      <c r="F26" s="760">
        <f xml:space="preserve">
IF($A$4&lt;=12,SUMIFS('ON Data'!K:K,'ON Data'!$D:$D,$A$4,'ON Data'!$E:$E,11),SUMIFS('ON Data'!K:K,'ON Data'!$E:$E,11))</f>
        <v>67500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0.73419290982631469</v>
      </c>
      <c r="C27" s="784">
        <f xml:space="preserve">
IF(C26=0,0,C25/C26)</f>
        <v>0</v>
      </c>
      <c r="D27" s="761"/>
      <c r="E27" s="762"/>
      <c r="F27" s="762">
        <f xml:space="preserve">
IF(F26=0,0,F25/F26)</f>
        <v>1.1494518518518519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28089.947800333182</v>
      </c>
      <c r="C28" s="785">
        <f xml:space="preserve">
C26-C25</f>
        <v>38177.947800333182</v>
      </c>
      <c r="D28" s="763"/>
      <c r="E28" s="764"/>
      <c r="F28" s="764">
        <f xml:space="preserve">
F26-F25</f>
        <v>-10088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70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4716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9</v>
      </c>
      <c r="F3" s="379">
        <f>SUMIF($E5:$E1048576,"&lt;10",F5:F1048576)</f>
        <v>32370543.73</v>
      </c>
      <c r="G3" s="379">
        <f t="shared" ref="G3:AO3" si="0">SUMIF($E5:$E1048576,"&lt;10",G5:G1048576)</f>
        <v>0</v>
      </c>
      <c r="H3" s="379">
        <f t="shared" si="0"/>
        <v>11607718</v>
      </c>
      <c r="I3" s="379">
        <f t="shared" si="0"/>
        <v>0</v>
      </c>
      <c r="J3" s="379">
        <f t="shared" si="0"/>
        <v>0</v>
      </c>
      <c r="K3" s="379">
        <f t="shared" si="0"/>
        <v>16931722.48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334120</v>
      </c>
      <c r="AE3" s="379">
        <f t="shared" si="0"/>
        <v>0</v>
      </c>
      <c r="AF3" s="379">
        <f t="shared" si="0"/>
        <v>223580.5</v>
      </c>
      <c r="AG3" s="379">
        <f t="shared" si="0"/>
        <v>0</v>
      </c>
      <c r="AH3" s="379">
        <f t="shared" si="0"/>
        <v>0</v>
      </c>
      <c r="AI3" s="379">
        <f t="shared" si="0"/>
        <v>2839942.75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433460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6</v>
      </c>
      <c r="D5" s="378">
        <v>1</v>
      </c>
      <c r="E5" s="378">
        <v>1</v>
      </c>
      <c r="F5" s="378">
        <v>91.2</v>
      </c>
      <c r="G5" s="378">
        <v>0</v>
      </c>
      <c r="H5" s="378">
        <v>13</v>
      </c>
      <c r="I5" s="378">
        <v>0</v>
      </c>
      <c r="J5" s="378">
        <v>0</v>
      </c>
      <c r="K5" s="378">
        <v>58.2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2</v>
      </c>
      <c r="AE5" s="378">
        <v>0</v>
      </c>
      <c r="AF5" s="378">
        <v>1</v>
      </c>
      <c r="AG5" s="378">
        <v>0</v>
      </c>
      <c r="AH5" s="378">
        <v>0</v>
      </c>
      <c r="AI5" s="378">
        <v>15</v>
      </c>
      <c r="AJ5" s="378">
        <v>0</v>
      </c>
      <c r="AK5" s="378">
        <v>0</v>
      </c>
      <c r="AL5" s="378">
        <v>0</v>
      </c>
      <c r="AM5" s="378">
        <v>0</v>
      </c>
      <c r="AN5" s="378">
        <v>2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6</v>
      </c>
      <c r="D6" s="378">
        <v>1</v>
      </c>
      <c r="E6" s="378">
        <v>2</v>
      </c>
      <c r="F6" s="378">
        <v>14017.75</v>
      </c>
      <c r="G6" s="378">
        <v>0</v>
      </c>
      <c r="H6" s="378">
        <v>2256</v>
      </c>
      <c r="I6" s="378">
        <v>0</v>
      </c>
      <c r="J6" s="378">
        <v>0</v>
      </c>
      <c r="K6" s="378">
        <v>8714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320</v>
      </c>
      <c r="AE6" s="378">
        <v>0</v>
      </c>
      <c r="AF6" s="378">
        <v>172.5</v>
      </c>
      <c r="AG6" s="378">
        <v>0</v>
      </c>
      <c r="AH6" s="378">
        <v>0</v>
      </c>
      <c r="AI6" s="378">
        <v>2211.25</v>
      </c>
      <c r="AJ6" s="378">
        <v>0</v>
      </c>
      <c r="AK6" s="378">
        <v>0</v>
      </c>
      <c r="AL6" s="378">
        <v>0</v>
      </c>
      <c r="AM6" s="378">
        <v>0</v>
      </c>
      <c r="AN6" s="378">
        <v>344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6</v>
      </c>
      <c r="D7" s="378">
        <v>1</v>
      </c>
      <c r="E7" s="378">
        <v>4</v>
      </c>
      <c r="F7" s="378">
        <v>750.5</v>
      </c>
      <c r="G7" s="378">
        <v>0</v>
      </c>
      <c r="H7" s="378">
        <v>432.5</v>
      </c>
      <c r="I7" s="378">
        <v>0</v>
      </c>
      <c r="J7" s="378">
        <v>0</v>
      </c>
      <c r="K7" s="378">
        <v>216.5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101.5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6</v>
      </c>
      <c r="D8" s="378">
        <v>1</v>
      </c>
      <c r="E8" s="378">
        <v>6</v>
      </c>
      <c r="F8" s="378">
        <v>3264590</v>
      </c>
      <c r="G8" s="378">
        <v>0</v>
      </c>
      <c r="H8" s="378">
        <v>1203989</v>
      </c>
      <c r="I8" s="378">
        <v>0</v>
      </c>
      <c r="J8" s="378">
        <v>0</v>
      </c>
      <c r="K8" s="378">
        <v>1681234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33086</v>
      </c>
      <c r="AE8" s="378">
        <v>0</v>
      </c>
      <c r="AF8" s="378">
        <v>23794</v>
      </c>
      <c r="AG8" s="378">
        <v>0</v>
      </c>
      <c r="AH8" s="378">
        <v>0</v>
      </c>
      <c r="AI8" s="378">
        <v>278325</v>
      </c>
      <c r="AJ8" s="378">
        <v>0</v>
      </c>
      <c r="AK8" s="378">
        <v>0</v>
      </c>
      <c r="AL8" s="378">
        <v>0</v>
      </c>
      <c r="AM8" s="378">
        <v>0</v>
      </c>
      <c r="AN8" s="378">
        <v>44162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6</v>
      </c>
      <c r="D9" s="378">
        <v>1</v>
      </c>
      <c r="E9" s="378">
        <v>10</v>
      </c>
      <c r="F9" s="378">
        <v>5200</v>
      </c>
      <c r="G9" s="378">
        <v>0</v>
      </c>
      <c r="H9" s="378">
        <v>0</v>
      </c>
      <c r="I9" s="378">
        <v>0</v>
      </c>
      <c r="J9" s="378">
        <v>0</v>
      </c>
      <c r="K9" s="378">
        <v>5200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6</v>
      </c>
      <c r="D10" s="378">
        <v>1</v>
      </c>
      <c r="E10" s="378">
        <v>11</v>
      </c>
      <c r="F10" s="378">
        <v>11741.994200037021</v>
      </c>
      <c r="G10" s="378">
        <v>0</v>
      </c>
      <c r="H10" s="378">
        <v>4241.9942000370202</v>
      </c>
      <c r="I10" s="378">
        <v>0</v>
      </c>
      <c r="J10" s="378">
        <v>0</v>
      </c>
      <c r="K10" s="378">
        <v>7500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6</v>
      </c>
      <c r="D11" s="378">
        <v>2</v>
      </c>
      <c r="E11" s="378">
        <v>1</v>
      </c>
      <c r="F11" s="378">
        <v>89.7</v>
      </c>
      <c r="G11" s="378">
        <v>0</v>
      </c>
      <c r="H11" s="378">
        <v>13</v>
      </c>
      <c r="I11" s="378">
        <v>0</v>
      </c>
      <c r="J11" s="378">
        <v>0</v>
      </c>
      <c r="K11" s="378">
        <v>56.7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2</v>
      </c>
      <c r="AE11" s="378">
        <v>0</v>
      </c>
      <c r="AF11" s="378">
        <v>1</v>
      </c>
      <c r="AG11" s="378">
        <v>0</v>
      </c>
      <c r="AH11" s="378">
        <v>0</v>
      </c>
      <c r="AI11" s="378">
        <v>15</v>
      </c>
      <c r="AJ11" s="378">
        <v>0</v>
      </c>
      <c r="AK11" s="378">
        <v>0</v>
      </c>
      <c r="AL11" s="378">
        <v>0</v>
      </c>
      <c r="AM11" s="378">
        <v>0</v>
      </c>
      <c r="AN11" s="378">
        <v>2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6</v>
      </c>
      <c r="D12" s="378">
        <v>2</v>
      </c>
      <c r="E12" s="378">
        <v>2</v>
      </c>
      <c r="F12" s="378">
        <v>11803.5</v>
      </c>
      <c r="G12" s="378">
        <v>0</v>
      </c>
      <c r="H12" s="378">
        <v>1872</v>
      </c>
      <c r="I12" s="378">
        <v>0</v>
      </c>
      <c r="J12" s="378">
        <v>0</v>
      </c>
      <c r="K12" s="378">
        <v>7129.75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320</v>
      </c>
      <c r="AE12" s="378">
        <v>0</v>
      </c>
      <c r="AF12" s="378">
        <v>149.5</v>
      </c>
      <c r="AG12" s="378">
        <v>0</v>
      </c>
      <c r="AH12" s="378">
        <v>0</v>
      </c>
      <c r="AI12" s="378">
        <v>2028.25</v>
      </c>
      <c r="AJ12" s="378">
        <v>0</v>
      </c>
      <c r="AK12" s="378">
        <v>0</v>
      </c>
      <c r="AL12" s="378">
        <v>0</v>
      </c>
      <c r="AM12" s="378">
        <v>0</v>
      </c>
      <c r="AN12" s="378">
        <v>304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6</v>
      </c>
      <c r="D13" s="378">
        <v>2</v>
      </c>
      <c r="E13" s="378">
        <v>4</v>
      </c>
      <c r="F13" s="378">
        <v>653</v>
      </c>
      <c r="G13" s="378">
        <v>0</v>
      </c>
      <c r="H13" s="378">
        <v>434.5</v>
      </c>
      <c r="I13" s="378">
        <v>0</v>
      </c>
      <c r="J13" s="378">
        <v>0</v>
      </c>
      <c r="K13" s="378">
        <v>143.5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75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6</v>
      </c>
      <c r="D14" s="378">
        <v>2</v>
      </c>
      <c r="E14" s="378">
        <v>6</v>
      </c>
      <c r="F14" s="378">
        <v>3214899</v>
      </c>
      <c r="G14" s="378">
        <v>0</v>
      </c>
      <c r="H14" s="378">
        <v>1217097</v>
      </c>
      <c r="I14" s="378">
        <v>0</v>
      </c>
      <c r="J14" s="378">
        <v>0</v>
      </c>
      <c r="K14" s="378">
        <v>1624498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32483</v>
      </c>
      <c r="AE14" s="378">
        <v>0</v>
      </c>
      <c r="AF14" s="378">
        <v>20888</v>
      </c>
      <c r="AG14" s="378">
        <v>0</v>
      </c>
      <c r="AH14" s="378">
        <v>0</v>
      </c>
      <c r="AI14" s="378">
        <v>275866</v>
      </c>
      <c r="AJ14" s="378">
        <v>0</v>
      </c>
      <c r="AK14" s="378">
        <v>0</v>
      </c>
      <c r="AL14" s="378">
        <v>0</v>
      </c>
      <c r="AM14" s="378">
        <v>0</v>
      </c>
      <c r="AN14" s="378">
        <v>44067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6</v>
      </c>
      <c r="D15" s="378">
        <v>2</v>
      </c>
      <c r="E15" s="378">
        <v>9</v>
      </c>
      <c r="F15" s="378">
        <v>20464</v>
      </c>
      <c r="G15" s="378">
        <v>0</v>
      </c>
      <c r="H15" s="378">
        <v>0</v>
      </c>
      <c r="I15" s="378">
        <v>0</v>
      </c>
      <c r="J15" s="378">
        <v>0</v>
      </c>
      <c r="K15" s="378">
        <v>20464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6</v>
      </c>
      <c r="D16" s="378">
        <v>2</v>
      </c>
      <c r="E16" s="378">
        <v>10</v>
      </c>
      <c r="F16" s="378">
        <v>1518</v>
      </c>
      <c r="G16" s="378">
        <v>0</v>
      </c>
      <c r="H16" s="378">
        <v>0</v>
      </c>
      <c r="I16" s="378">
        <v>0</v>
      </c>
      <c r="J16" s="378">
        <v>0</v>
      </c>
      <c r="K16" s="378">
        <v>1518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6</v>
      </c>
      <c r="D17" s="378">
        <v>2</v>
      </c>
      <c r="E17" s="378">
        <v>11</v>
      </c>
      <c r="F17" s="378">
        <v>11741.994200037021</v>
      </c>
      <c r="G17" s="378">
        <v>0</v>
      </c>
      <c r="H17" s="378">
        <v>4241.9942000370202</v>
      </c>
      <c r="I17" s="378">
        <v>0</v>
      </c>
      <c r="J17" s="378">
        <v>0</v>
      </c>
      <c r="K17" s="378">
        <v>7500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6</v>
      </c>
      <c r="D18" s="378">
        <v>3</v>
      </c>
      <c r="E18" s="378">
        <v>1</v>
      </c>
      <c r="F18" s="378">
        <v>90.7</v>
      </c>
      <c r="G18" s="378">
        <v>0</v>
      </c>
      <c r="H18" s="378">
        <v>13</v>
      </c>
      <c r="I18" s="378">
        <v>0</v>
      </c>
      <c r="J18" s="378">
        <v>0</v>
      </c>
      <c r="K18" s="378">
        <v>57.7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2</v>
      </c>
      <c r="AE18" s="378">
        <v>0</v>
      </c>
      <c r="AF18" s="378">
        <v>1</v>
      </c>
      <c r="AG18" s="378">
        <v>0</v>
      </c>
      <c r="AH18" s="378">
        <v>0</v>
      </c>
      <c r="AI18" s="378">
        <v>15</v>
      </c>
      <c r="AJ18" s="378">
        <v>0</v>
      </c>
      <c r="AK18" s="378">
        <v>0</v>
      </c>
      <c r="AL18" s="378">
        <v>0</v>
      </c>
      <c r="AM18" s="378">
        <v>0</v>
      </c>
      <c r="AN18" s="378">
        <v>2</v>
      </c>
      <c r="AO18" s="378">
        <v>0</v>
      </c>
    </row>
    <row r="19" spans="3:41" x14ac:dyDescent="0.3">
      <c r="C19" s="378">
        <v>6</v>
      </c>
      <c r="D19" s="378">
        <v>3</v>
      </c>
      <c r="E19" s="378">
        <v>2</v>
      </c>
      <c r="F19" s="378">
        <v>13446.5</v>
      </c>
      <c r="G19" s="378">
        <v>0</v>
      </c>
      <c r="H19" s="378">
        <v>2136</v>
      </c>
      <c r="I19" s="378">
        <v>0</v>
      </c>
      <c r="J19" s="378">
        <v>0</v>
      </c>
      <c r="K19" s="378">
        <v>8054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344</v>
      </c>
      <c r="AE19" s="378">
        <v>0</v>
      </c>
      <c r="AF19" s="378">
        <v>115</v>
      </c>
      <c r="AG19" s="378">
        <v>0</v>
      </c>
      <c r="AH19" s="378">
        <v>0</v>
      </c>
      <c r="AI19" s="378">
        <v>2461.5</v>
      </c>
      <c r="AJ19" s="378">
        <v>0</v>
      </c>
      <c r="AK19" s="378">
        <v>0</v>
      </c>
      <c r="AL19" s="378">
        <v>0</v>
      </c>
      <c r="AM19" s="378">
        <v>0</v>
      </c>
      <c r="AN19" s="378">
        <v>336</v>
      </c>
      <c r="AO19" s="378">
        <v>0</v>
      </c>
    </row>
    <row r="20" spans="3:41" x14ac:dyDescent="0.3">
      <c r="C20" s="378">
        <v>6</v>
      </c>
      <c r="D20" s="378">
        <v>3</v>
      </c>
      <c r="E20" s="378">
        <v>4</v>
      </c>
      <c r="F20" s="378">
        <v>683.5</v>
      </c>
      <c r="G20" s="378">
        <v>0</v>
      </c>
      <c r="H20" s="378">
        <v>454</v>
      </c>
      <c r="I20" s="378">
        <v>0</v>
      </c>
      <c r="J20" s="378">
        <v>0</v>
      </c>
      <c r="K20" s="378">
        <v>167.5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62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</row>
    <row r="21" spans="3:41" x14ac:dyDescent="0.3">
      <c r="C21" s="378">
        <v>6</v>
      </c>
      <c r="D21" s="378">
        <v>3</v>
      </c>
      <c r="E21" s="378">
        <v>6</v>
      </c>
      <c r="F21" s="378">
        <v>3226082</v>
      </c>
      <c r="G21" s="378">
        <v>0</v>
      </c>
      <c r="H21" s="378">
        <v>1212251</v>
      </c>
      <c r="I21" s="378">
        <v>0</v>
      </c>
      <c r="J21" s="378">
        <v>0</v>
      </c>
      <c r="K21" s="378">
        <v>1625732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32813</v>
      </c>
      <c r="AE21" s="378">
        <v>0</v>
      </c>
      <c r="AF21" s="378">
        <v>23964</v>
      </c>
      <c r="AG21" s="378">
        <v>0</v>
      </c>
      <c r="AH21" s="378">
        <v>0</v>
      </c>
      <c r="AI21" s="378">
        <v>287058</v>
      </c>
      <c r="AJ21" s="378">
        <v>0</v>
      </c>
      <c r="AK21" s="378">
        <v>0</v>
      </c>
      <c r="AL21" s="378">
        <v>0</v>
      </c>
      <c r="AM21" s="378">
        <v>0</v>
      </c>
      <c r="AN21" s="378">
        <v>44264</v>
      </c>
      <c r="AO21" s="378">
        <v>0</v>
      </c>
    </row>
    <row r="22" spans="3:41" x14ac:dyDescent="0.3">
      <c r="C22" s="378">
        <v>6</v>
      </c>
      <c r="D22" s="378">
        <v>3</v>
      </c>
      <c r="E22" s="378">
        <v>9</v>
      </c>
      <c r="F22" s="378">
        <v>16500</v>
      </c>
      <c r="G22" s="378">
        <v>0</v>
      </c>
      <c r="H22" s="378">
        <v>0</v>
      </c>
      <c r="I22" s="378">
        <v>0</v>
      </c>
      <c r="J22" s="378">
        <v>0</v>
      </c>
      <c r="K22" s="378">
        <v>16500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6</v>
      </c>
      <c r="D23" s="378">
        <v>3</v>
      </c>
      <c r="E23" s="378">
        <v>10</v>
      </c>
      <c r="F23" s="378">
        <v>23776</v>
      </c>
      <c r="G23" s="378">
        <v>0</v>
      </c>
      <c r="H23" s="378">
        <v>0</v>
      </c>
      <c r="I23" s="378">
        <v>0</v>
      </c>
      <c r="J23" s="378">
        <v>0</v>
      </c>
      <c r="K23" s="378">
        <v>23776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</row>
    <row r="24" spans="3:41" x14ac:dyDescent="0.3">
      <c r="C24" s="378">
        <v>6</v>
      </c>
      <c r="D24" s="378">
        <v>3</v>
      </c>
      <c r="E24" s="378">
        <v>11</v>
      </c>
      <c r="F24" s="378">
        <v>11741.994200037021</v>
      </c>
      <c r="G24" s="378">
        <v>0</v>
      </c>
      <c r="H24" s="378">
        <v>4241.9942000370202</v>
      </c>
      <c r="I24" s="378">
        <v>0</v>
      </c>
      <c r="J24" s="378">
        <v>0</v>
      </c>
      <c r="K24" s="378">
        <v>7500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6</v>
      </c>
      <c r="D25" s="378">
        <v>4</v>
      </c>
      <c r="E25" s="378">
        <v>1</v>
      </c>
      <c r="F25" s="378">
        <v>90.2</v>
      </c>
      <c r="G25" s="378">
        <v>0</v>
      </c>
      <c r="H25" s="378">
        <v>13</v>
      </c>
      <c r="I25" s="378">
        <v>0</v>
      </c>
      <c r="J25" s="378">
        <v>0</v>
      </c>
      <c r="K25" s="378">
        <v>57.2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2</v>
      </c>
      <c r="AE25" s="378">
        <v>0</v>
      </c>
      <c r="AF25" s="378">
        <v>1</v>
      </c>
      <c r="AG25" s="378">
        <v>0</v>
      </c>
      <c r="AH25" s="378">
        <v>0</v>
      </c>
      <c r="AI25" s="378">
        <v>15</v>
      </c>
      <c r="AJ25" s="378">
        <v>0</v>
      </c>
      <c r="AK25" s="378">
        <v>0</v>
      </c>
      <c r="AL25" s="378">
        <v>0</v>
      </c>
      <c r="AM25" s="378">
        <v>0</v>
      </c>
      <c r="AN25" s="378">
        <v>2</v>
      </c>
      <c r="AO25" s="378">
        <v>0</v>
      </c>
    </row>
    <row r="26" spans="3:41" x14ac:dyDescent="0.3">
      <c r="C26" s="378">
        <v>6</v>
      </c>
      <c r="D26" s="378">
        <v>4</v>
      </c>
      <c r="E26" s="378">
        <v>2</v>
      </c>
      <c r="F26" s="378">
        <v>14070</v>
      </c>
      <c r="G26" s="378">
        <v>0</v>
      </c>
      <c r="H26" s="378">
        <v>2104</v>
      </c>
      <c r="I26" s="378">
        <v>0</v>
      </c>
      <c r="J26" s="378">
        <v>0</v>
      </c>
      <c r="K26" s="378">
        <v>8682.5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336</v>
      </c>
      <c r="AE26" s="378">
        <v>0</v>
      </c>
      <c r="AF26" s="378">
        <v>172.5</v>
      </c>
      <c r="AG26" s="378">
        <v>0</v>
      </c>
      <c r="AH26" s="378">
        <v>0</v>
      </c>
      <c r="AI26" s="378">
        <v>2447</v>
      </c>
      <c r="AJ26" s="378">
        <v>0</v>
      </c>
      <c r="AK26" s="378">
        <v>0</v>
      </c>
      <c r="AL26" s="378">
        <v>0</v>
      </c>
      <c r="AM26" s="378">
        <v>0</v>
      </c>
      <c r="AN26" s="378">
        <v>328</v>
      </c>
      <c r="AO26" s="378">
        <v>0</v>
      </c>
    </row>
    <row r="27" spans="3:41" x14ac:dyDescent="0.3">
      <c r="C27" s="378">
        <v>6</v>
      </c>
      <c r="D27" s="378">
        <v>4</v>
      </c>
      <c r="E27" s="378">
        <v>4</v>
      </c>
      <c r="F27" s="378">
        <v>760.5</v>
      </c>
      <c r="G27" s="378">
        <v>0</v>
      </c>
      <c r="H27" s="378">
        <v>434</v>
      </c>
      <c r="I27" s="378">
        <v>0</v>
      </c>
      <c r="J27" s="378">
        <v>0</v>
      </c>
      <c r="K27" s="378">
        <v>214.5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112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6</v>
      </c>
      <c r="D28" s="378">
        <v>4</v>
      </c>
      <c r="E28" s="378">
        <v>6</v>
      </c>
      <c r="F28" s="378">
        <v>3302335</v>
      </c>
      <c r="G28" s="378">
        <v>0</v>
      </c>
      <c r="H28" s="378">
        <v>1204754</v>
      </c>
      <c r="I28" s="378">
        <v>0</v>
      </c>
      <c r="J28" s="378">
        <v>0</v>
      </c>
      <c r="K28" s="378">
        <v>1706066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33019</v>
      </c>
      <c r="AE28" s="378">
        <v>0</v>
      </c>
      <c r="AF28" s="378">
        <v>22877</v>
      </c>
      <c r="AG28" s="378">
        <v>0</v>
      </c>
      <c r="AH28" s="378">
        <v>0</v>
      </c>
      <c r="AI28" s="378">
        <v>290681</v>
      </c>
      <c r="AJ28" s="378">
        <v>0</v>
      </c>
      <c r="AK28" s="378">
        <v>0</v>
      </c>
      <c r="AL28" s="378">
        <v>0</v>
      </c>
      <c r="AM28" s="378">
        <v>0</v>
      </c>
      <c r="AN28" s="378">
        <v>44938</v>
      </c>
      <c r="AO28" s="378">
        <v>0</v>
      </c>
    </row>
    <row r="29" spans="3:41" x14ac:dyDescent="0.3">
      <c r="C29" s="378">
        <v>6</v>
      </c>
      <c r="D29" s="378">
        <v>4</v>
      </c>
      <c r="E29" s="378">
        <v>10</v>
      </c>
      <c r="F29" s="378">
        <v>9400</v>
      </c>
      <c r="G29" s="378">
        <v>0</v>
      </c>
      <c r="H29" s="378">
        <v>0</v>
      </c>
      <c r="I29" s="378">
        <v>0</v>
      </c>
      <c r="J29" s="378">
        <v>0</v>
      </c>
      <c r="K29" s="378">
        <v>9400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6</v>
      </c>
      <c r="D30" s="378">
        <v>4</v>
      </c>
      <c r="E30" s="378">
        <v>11</v>
      </c>
      <c r="F30" s="378">
        <v>11741.994200037021</v>
      </c>
      <c r="G30" s="378">
        <v>0</v>
      </c>
      <c r="H30" s="378">
        <v>4241.9942000370202</v>
      </c>
      <c r="I30" s="378">
        <v>0</v>
      </c>
      <c r="J30" s="378">
        <v>0</v>
      </c>
      <c r="K30" s="378">
        <v>7500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6</v>
      </c>
      <c r="D31" s="378">
        <v>5</v>
      </c>
      <c r="E31" s="378">
        <v>1</v>
      </c>
      <c r="F31" s="378">
        <v>89.7</v>
      </c>
      <c r="G31" s="378">
        <v>0</v>
      </c>
      <c r="H31" s="378">
        <v>13</v>
      </c>
      <c r="I31" s="378">
        <v>0</v>
      </c>
      <c r="J31" s="378">
        <v>0</v>
      </c>
      <c r="K31" s="378">
        <v>56.7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2</v>
      </c>
      <c r="AE31" s="378">
        <v>0</v>
      </c>
      <c r="AF31" s="378">
        <v>1</v>
      </c>
      <c r="AG31" s="378">
        <v>0</v>
      </c>
      <c r="AH31" s="378">
        <v>0</v>
      </c>
      <c r="AI31" s="378">
        <v>15</v>
      </c>
      <c r="AJ31" s="378">
        <v>0</v>
      </c>
      <c r="AK31" s="378">
        <v>0</v>
      </c>
      <c r="AL31" s="378">
        <v>0</v>
      </c>
      <c r="AM31" s="378">
        <v>0</v>
      </c>
      <c r="AN31" s="378">
        <v>2</v>
      </c>
      <c r="AO31" s="378">
        <v>0</v>
      </c>
    </row>
    <row r="32" spans="3:41" x14ac:dyDescent="0.3">
      <c r="C32" s="378">
        <v>6</v>
      </c>
      <c r="D32" s="378">
        <v>5</v>
      </c>
      <c r="E32" s="378">
        <v>2</v>
      </c>
      <c r="F32" s="378">
        <v>13340.25</v>
      </c>
      <c r="G32" s="378">
        <v>0</v>
      </c>
      <c r="H32" s="378">
        <v>2116</v>
      </c>
      <c r="I32" s="378">
        <v>0</v>
      </c>
      <c r="J32" s="378">
        <v>0</v>
      </c>
      <c r="K32" s="378">
        <v>8225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280</v>
      </c>
      <c r="AE32" s="378">
        <v>0</v>
      </c>
      <c r="AF32" s="378">
        <v>149.5</v>
      </c>
      <c r="AG32" s="378">
        <v>0</v>
      </c>
      <c r="AH32" s="378">
        <v>0</v>
      </c>
      <c r="AI32" s="378">
        <v>2249.75</v>
      </c>
      <c r="AJ32" s="378">
        <v>0</v>
      </c>
      <c r="AK32" s="378">
        <v>0</v>
      </c>
      <c r="AL32" s="378">
        <v>0</v>
      </c>
      <c r="AM32" s="378">
        <v>0</v>
      </c>
      <c r="AN32" s="378">
        <v>320</v>
      </c>
      <c r="AO32" s="378">
        <v>0</v>
      </c>
    </row>
    <row r="33" spans="3:41" x14ac:dyDescent="0.3">
      <c r="C33" s="378">
        <v>6</v>
      </c>
      <c r="D33" s="378">
        <v>5</v>
      </c>
      <c r="E33" s="378">
        <v>3</v>
      </c>
      <c r="F33" s="378">
        <v>20</v>
      </c>
      <c r="G33" s="378">
        <v>0</v>
      </c>
      <c r="H33" s="378">
        <v>0</v>
      </c>
      <c r="I33" s="378">
        <v>0</v>
      </c>
      <c r="J33" s="378">
        <v>0</v>
      </c>
      <c r="K33" s="378">
        <v>20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6</v>
      </c>
      <c r="D34" s="378">
        <v>5</v>
      </c>
      <c r="E34" s="378">
        <v>4</v>
      </c>
      <c r="F34" s="378">
        <v>708</v>
      </c>
      <c r="G34" s="378">
        <v>0</v>
      </c>
      <c r="H34" s="378">
        <v>417</v>
      </c>
      <c r="I34" s="378">
        <v>0</v>
      </c>
      <c r="J34" s="378">
        <v>0</v>
      </c>
      <c r="K34" s="378">
        <v>192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99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</row>
    <row r="35" spans="3:41" x14ac:dyDescent="0.3">
      <c r="C35" s="378">
        <v>6</v>
      </c>
      <c r="D35" s="378">
        <v>5</v>
      </c>
      <c r="E35" s="378">
        <v>6</v>
      </c>
      <c r="F35" s="378">
        <v>3426627</v>
      </c>
      <c r="G35" s="378">
        <v>0</v>
      </c>
      <c r="H35" s="378">
        <v>1237025</v>
      </c>
      <c r="I35" s="378">
        <v>0</v>
      </c>
      <c r="J35" s="378">
        <v>0</v>
      </c>
      <c r="K35" s="378">
        <v>1784680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33258</v>
      </c>
      <c r="AE35" s="378">
        <v>0</v>
      </c>
      <c r="AF35" s="378">
        <v>22870</v>
      </c>
      <c r="AG35" s="378">
        <v>0</v>
      </c>
      <c r="AH35" s="378">
        <v>0</v>
      </c>
      <c r="AI35" s="378">
        <v>304012</v>
      </c>
      <c r="AJ35" s="378">
        <v>0</v>
      </c>
      <c r="AK35" s="378">
        <v>0</v>
      </c>
      <c r="AL35" s="378">
        <v>0</v>
      </c>
      <c r="AM35" s="378">
        <v>0</v>
      </c>
      <c r="AN35" s="378">
        <v>44782</v>
      </c>
      <c r="AO35" s="378">
        <v>0</v>
      </c>
    </row>
    <row r="36" spans="3:41" x14ac:dyDescent="0.3">
      <c r="C36" s="378">
        <v>6</v>
      </c>
      <c r="D36" s="378">
        <v>5</v>
      </c>
      <c r="E36" s="378">
        <v>9</v>
      </c>
      <c r="F36" s="378">
        <v>3000</v>
      </c>
      <c r="G36" s="378">
        <v>0</v>
      </c>
      <c r="H36" s="378">
        <v>0</v>
      </c>
      <c r="I36" s="378">
        <v>0</v>
      </c>
      <c r="J36" s="378">
        <v>0</v>
      </c>
      <c r="K36" s="378">
        <v>3000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6</v>
      </c>
      <c r="D37" s="378">
        <v>5</v>
      </c>
      <c r="E37" s="378">
        <v>10</v>
      </c>
      <c r="F37" s="378">
        <v>7920</v>
      </c>
      <c r="G37" s="378">
        <v>0</v>
      </c>
      <c r="H37" s="378">
        <v>0</v>
      </c>
      <c r="I37" s="378">
        <v>0</v>
      </c>
      <c r="J37" s="378">
        <v>0</v>
      </c>
      <c r="K37" s="378">
        <v>7920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</row>
    <row r="38" spans="3:41" x14ac:dyDescent="0.3">
      <c r="C38" s="378">
        <v>6</v>
      </c>
      <c r="D38" s="378">
        <v>5</v>
      </c>
      <c r="E38" s="378">
        <v>11</v>
      </c>
      <c r="F38" s="378">
        <v>11741.994200037021</v>
      </c>
      <c r="G38" s="378">
        <v>0</v>
      </c>
      <c r="H38" s="378">
        <v>4241.9942000370202</v>
      </c>
      <c r="I38" s="378">
        <v>0</v>
      </c>
      <c r="J38" s="378">
        <v>0</v>
      </c>
      <c r="K38" s="378">
        <v>7500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6</v>
      </c>
      <c r="D39" s="378">
        <v>6</v>
      </c>
      <c r="E39" s="378">
        <v>1</v>
      </c>
      <c r="F39" s="378">
        <v>90.75</v>
      </c>
      <c r="G39" s="378">
        <v>0</v>
      </c>
      <c r="H39" s="378">
        <v>13</v>
      </c>
      <c r="I39" s="378">
        <v>0</v>
      </c>
      <c r="J39" s="378">
        <v>0</v>
      </c>
      <c r="K39" s="378">
        <v>57.75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2</v>
      </c>
      <c r="AE39" s="378">
        <v>0</v>
      </c>
      <c r="AF39" s="378">
        <v>1</v>
      </c>
      <c r="AG39" s="378">
        <v>0</v>
      </c>
      <c r="AH39" s="378">
        <v>0</v>
      </c>
      <c r="AI39" s="378">
        <v>15</v>
      </c>
      <c r="AJ39" s="378">
        <v>0</v>
      </c>
      <c r="AK39" s="378">
        <v>0</v>
      </c>
      <c r="AL39" s="378">
        <v>0</v>
      </c>
      <c r="AM39" s="378">
        <v>0</v>
      </c>
      <c r="AN39" s="378">
        <v>2</v>
      </c>
      <c r="AO39" s="378">
        <v>0</v>
      </c>
    </row>
    <row r="40" spans="3:41" x14ac:dyDescent="0.3">
      <c r="C40" s="378">
        <v>6</v>
      </c>
      <c r="D40" s="378">
        <v>6</v>
      </c>
      <c r="E40" s="378">
        <v>2</v>
      </c>
      <c r="F40" s="378">
        <v>13675</v>
      </c>
      <c r="G40" s="378">
        <v>0</v>
      </c>
      <c r="H40" s="378">
        <v>2060</v>
      </c>
      <c r="I40" s="378">
        <v>0</v>
      </c>
      <c r="J40" s="378">
        <v>0</v>
      </c>
      <c r="K40" s="378">
        <v>8662.25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352</v>
      </c>
      <c r="AE40" s="378">
        <v>0</v>
      </c>
      <c r="AF40" s="378">
        <v>149.5</v>
      </c>
      <c r="AG40" s="378">
        <v>0</v>
      </c>
      <c r="AH40" s="378">
        <v>0</v>
      </c>
      <c r="AI40" s="378">
        <v>2163.25</v>
      </c>
      <c r="AJ40" s="378">
        <v>0</v>
      </c>
      <c r="AK40" s="378">
        <v>0</v>
      </c>
      <c r="AL40" s="378">
        <v>0</v>
      </c>
      <c r="AM40" s="378">
        <v>0</v>
      </c>
      <c r="AN40" s="378">
        <v>288</v>
      </c>
      <c r="AO40" s="378">
        <v>0</v>
      </c>
    </row>
    <row r="41" spans="3:41" x14ac:dyDescent="0.3">
      <c r="C41" s="378">
        <v>6</v>
      </c>
      <c r="D41" s="378">
        <v>6</v>
      </c>
      <c r="E41" s="378">
        <v>3</v>
      </c>
      <c r="F41" s="378">
        <v>25</v>
      </c>
      <c r="G41" s="378">
        <v>0</v>
      </c>
      <c r="H41" s="378">
        <v>0</v>
      </c>
      <c r="I41" s="378">
        <v>0</v>
      </c>
      <c r="J41" s="378">
        <v>0</v>
      </c>
      <c r="K41" s="378">
        <v>25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6</v>
      </c>
      <c r="D42" s="378">
        <v>6</v>
      </c>
      <c r="E42" s="378">
        <v>4</v>
      </c>
      <c r="F42" s="378">
        <v>665</v>
      </c>
      <c r="G42" s="378">
        <v>0</v>
      </c>
      <c r="H42" s="378">
        <v>410</v>
      </c>
      <c r="I42" s="378">
        <v>0</v>
      </c>
      <c r="J42" s="378">
        <v>0</v>
      </c>
      <c r="K42" s="378">
        <v>164.5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90.5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</row>
    <row r="43" spans="3:41" x14ac:dyDescent="0.3">
      <c r="C43" s="378">
        <v>6</v>
      </c>
      <c r="D43" s="378">
        <v>6</v>
      </c>
      <c r="E43" s="378">
        <v>6</v>
      </c>
      <c r="F43" s="378">
        <v>3287745</v>
      </c>
      <c r="G43" s="378">
        <v>0</v>
      </c>
      <c r="H43" s="378">
        <v>1202402</v>
      </c>
      <c r="I43" s="378">
        <v>0</v>
      </c>
      <c r="J43" s="378">
        <v>0</v>
      </c>
      <c r="K43" s="378">
        <v>1694441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32799</v>
      </c>
      <c r="AE43" s="378">
        <v>0</v>
      </c>
      <c r="AF43" s="378">
        <v>21808</v>
      </c>
      <c r="AG43" s="378">
        <v>0</v>
      </c>
      <c r="AH43" s="378">
        <v>0</v>
      </c>
      <c r="AI43" s="378">
        <v>292522</v>
      </c>
      <c r="AJ43" s="378">
        <v>0</v>
      </c>
      <c r="AK43" s="378">
        <v>0</v>
      </c>
      <c r="AL43" s="378">
        <v>0</v>
      </c>
      <c r="AM43" s="378">
        <v>0</v>
      </c>
      <c r="AN43" s="378">
        <v>43773</v>
      </c>
      <c r="AO43" s="378">
        <v>0</v>
      </c>
    </row>
    <row r="44" spans="3:41" x14ac:dyDescent="0.3">
      <c r="C44" s="378">
        <v>6</v>
      </c>
      <c r="D44" s="378">
        <v>6</v>
      </c>
      <c r="E44" s="378">
        <v>9</v>
      </c>
      <c r="F44" s="378">
        <v>21500</v>
      </c>
      <c r="G44" s="378">
        <v>0</v>
      </c>
      <c r="H44" s="378">
        <v>5000</v>
      </c>
      <c r="I44" s="378">
        <v>0</v>
      </c>
      <c r="J44" s="378">
        <v>0</v>
      </c>
      <c r="K44" s="378">
        <v>16500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6</v>
      </c>
      <c r="D45" s="378">
        <v>6</v>
      </c>
      <c r="E45" s="378">
        <v>10</v>
      </c>
      <c r="F45" s="378">
        <v>15844</v>
      </c>
      <c r="G45" s="378">
        <v>0</v>
      </c>
      <c r="H45" s="378">
        <v>0</v>
      </c>
      <c r="I45" s="378">
        <v>0</v>
      </c>
      <c r="J45" s="378">
        <v>0</v>
      </c>
      <c r="K45" s="378">
        <v>15844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</row>
    <row r="46" spans="3:41" x14ac:dyDescent="0.3">
      <c r="C46" s="378">
        <v>6</v>
      </c>
      <c r="D46" s="378">
        <v>6</v>
      </c>
      <c r="E46" s="378">
        <v>11</v>
      </c>
      <c r="F46" s="378">
        <v>11741.994200037021</v>
      </c>
      <c r="G46" s="378">
        <v>0</v>
      </c>
      <c r="H46" s="378">
        <v>4241.9942000370202</v>
      </c>
      <c r="I46" s="378">
        <v>0</v>
      </c>
      <c r="J46" s="378">
        <v>0</v>
      </c>
      <c r="K46" s="378">
        <v>7500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</row>
    <row r="47" spans="3:41" x14ac:dyDescent="0.3">
      <c r="C47" s="378">
        <v>6</v>
      </c>
      <c r="D47" s="378">
        <v>7</v>
      </c>
      <c r="E47" s="378">
        <v>1</v>
      </c>
      <c r="F47" s="378">
        <v>89.25</v>
      </c>
      <c r="G47" s="378">
        <v>0</v>
      </c>
      <c r="H47" s="378">
        <v>13</v>
      </c>
      <c r="I47" s="378">
        <v>0</v>
      </c>
      <c r="J47" s="378">
        <v>0</v>
      </c>
      <c r="K47" s="378">
        <v>56.25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2</v>
      </c>
      <c r="AE47" s="378">
        <v>0</v>
      </c>
      <c r="AF47" s="378">
        <v>1</v>
      </c>
      <c r="AG47" s="378">
        <v>0</v>
      </c>
      <c r="AH47" s="378">
        <v>0</v>
      </c>
      <c r="AI47" s="378">
        <v>15</v>
      </c>
      <c r="AJ47" s="378">
        <v>0</v>
      </c>
      <c r="AK47" s="378">
        <v>0</v>
      </c>
      <c r="AL47" s="378">
        <v>0</v>
      </c>
      <c r="AM47" s="378">
        <v>0</v>
      </c>
      <c r="AN47" s="378">
        <v>2</v>
      </c>
      <c r="AO47" s="378">
        <v>0</v>
      </c>
    </row>
    <row r="48" spans="3:41" x14ac:dyDescent="0.3">
      <c r="C48" s="378">
        <v>6</v>
      </c>
      <c r="D48" s="378">
        <v>7</v>
      </c>
      <c r="E48" s="378">
        <v>2</v>
      </c>
      <c r="F48" s="378">
        <v>11630.75</v>
      </c>
      <c r="G48" s="378">
        <v>0</v>
      </c>
      <c r="H48" s="378">
        <v>1936</v>
      </c>
      <c r="I48" s="378">
        <v>0</v>
      </c>
      <c r="J48" s="378">
        <v>0</v>
      </c>
      <c r="K48" s="378">
        <v>7061.25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288</v>
      </c>
      <c r="AE48" s="378">
        <v>0</v>
      </c>
      <c r="AF48" s="378">
        <v>172.5</v>
      </c>
      <c r="AG48" s="378">
        <v>0</v>
      </c>
      <c r="AH48" s="378">
        <v>0</v>
      </c>
      <c r="AI48" s="378">
        <v>1917</v>
      </c>
      <c r="AJ48" s="378">
        <v>0</v>
      </c>
      <c r="AK48" s="378">
        <v>0</v>
      </c>
      <c r="AL48" s="378">
        <v>0</v>
      </c>
      <c r="AM48" s="378">
        <v>0</v>
      </c>
      <c r="AN48" s="378">
        <v>256</v>
      </c>
      <c r="AO48" s="378">
        <v>0</v>
      </c>
    </row>
    <row r="49" spans="3:41" x14ac:dyDescent="0.3">
      <c r="C49" s="378">
        <v>6</v>
      </c>
      <c r="D49" s="378">
        <v>7</v>
      </c>
      <c r="E49" s="378">
        <v>3</v>
      </c>
      <c r="F49" s="378">
        <v>10</v>
      </c>
      <c r="G49" s="378">
        <v>0</v>
      </c>
      <c r="H49" s="378">
        <v>0</v>
      </c>
      <c r="I49" s="378">
        <v>0</v>
      </c>
      <c r="J49" s="378">
        <v>0</v>
      </c>
      <c r="K49" s="378">
        <v>10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6</v>
      </c>
      <c r="D50" s="378">
        <v>7</v>
      </c>
      <c r="E50" s="378">
        <v>4</v>
      </c>
      <c r="F50" s="378">
        <v>718.5</v>
      </c>
      <c r="G50" s="378">
        <v>0</v>
      </c>
      <c r="H50" s="378">
        <v>389</v>
      </c>
      <c r="I50" s="378">
        <v>0</v>
      </c>
      <c r="J50" s="378">
        <v>0</v>
      </c>
      <c r="K50" s="378">
        <v>219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110.5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</row>
    <row r="51" spans="3:41" x14ac:dyDescent="0.3">
      <c r="C51" s="378">
        <v>6</v>
      </c>
      <c r="D51" s="378">
        <v>7</v>
      </c>
      <c r="E51" s="378">
        <v>6</v>
      </c>
      <c r="F51" s="378">
        <v>4584118</v>
      </c>
      <c r="G51" s="378">
        <v>0</v>
      </c>
      <c r="H51" s="378">
        <v>1573780</v>
      </c>
      <c r="I51" s="378">
        <v>0</v>
      </c>
      <c r="J51" s="378">
        <v>0</v>
      </c>
      <c r="K51" s="378">
        <v>2463314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48695</v>
      </c>
      <c r="AE51" s="378">
        <v>0</v>
      </c>
      <c r="AF51" s="378">
        <v>32387</v>
      </c>
      <c r="AG51" s="378">
        <v>0</v>
      </c>
      <c r="AH51" s="378">
        <v>0</v>
      </c>
      <c r="AI51" s="378">
        <v>404624</v>
      </c>
      <c r="AJ51" s="378">
        <v>0</v>
      </c>
      <c r="AK51" s="378">
        <v>0</v>
      </c>
      <c r="AL51" s="378">
        <v>0</v>
      </c>
      <c r="AM51" s="378">
        <v>0</v>
      </c>
      <c r="AN51" s="378">
        <v>61318</v>
      </c>
      <c r="AO51" s="378">
        <v>0</v>
      </c>
    </row>
    <row r="52" spans="3:41" x14ac:dyDescent="0.3">
      <c r="C52" s="378">
        <v>6</v>
      </c>
      <c r="D52" s="378">
        <v>7</v>
      </c>
      <c r="E52" s="378">
        <v>9</v>
      </c>
      <c r="F52" s="378">
        <v>1160304</v>
      </c>
      <c r="G52" s="378">
        <v>0</v>
      </c>
      <c r="H52" s="378">
        <v>368253</v>
      </c>
      <c r="I52" s="378">
        <v>0</v>
      </c>
      <c r="J52" s="378">
        <v>0</v>
      </c>
      <c r="K52" s="378">
        <v>652885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15650</v>
      </c>
      <c r="AE52" s="378">
        <v>0</v>
      </c>
      <c r="AF52" s="378">
        <v>8912</v>
      </c>
      <c r="AG52" s="378">
        <v>0</v>
      </c>
      <c r="AH52" s="378">
        <v>0</v>
      </c>
      <c r="AI52" s="378">
        <v>97382</v>
      </c>
      <c r="AJ52" s="378">
        <v>0</v>
      </c>
      <c r="AK52" s="378">
        <v>0</v>
      </c>
      <c r="AL52" s="378">
        <v>0</v>
      </c>
      <c r="AM52" s="378">
        <v>0</v>
      </c>
      <c r="AN52" s="378">
        <v>17222</v>
      </c>
      <c r="AO52" s="378">
        <v>0</v>
      </c>
    </row>
    <row r="53" spans="3:41" x14ac:dyDescent="0.3">
      <c r="C53" s="378">
        <v>6</v>
      </c>
      <c r="D53" s="378">
        <v>7</v>
      </c>
      <c r="E53" s="378">
        <v>10</v>
      </c>
      <c r="F53" s="378">
        <v>2600</v>
      </c>
      <c r="G53" s="378">
        <v>0</v>
      </c>
      <c r="H53" s="378">
        <v>0</v>
      </c>
      <c r="I53" s="378">
        <v>0</v>
      </c>
      <c r="J53" s="378">
        <v>0</v>
      </c>
      <c r="K53" s="378">
        <v>2600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6</v>
      </c>
      <c r="D54" s="378">
        <v>7</v>
      </c>
      <c r="E54" s="378">
        <v>11</v>
      </c>
      <c r="F54" s="378">
        <v>11741.994200037021</v>
      </c>
      <c r="G54" s="378">
        <v>0</v>
      </c>
      <c r="H54" s="378">
        <v>4241.9942000370202</v>
      </c>
      <c r="I54" s="378">
        <v>0</v>
      </c>
      <c r="J54" s="378">
        <v>0</v>
      </c>
      <c r="K54" s="378">
        <v>7500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</row>
    <row r="55" spans="3:41" x14ac:dyDescent="0.3">
      <c r="C55" s="378">
        <v>6</v>
      </c>
      <c r="D55" s="378">
        <v>8</v>
      </c>
      <c r="E55" s="378">
        <v>1</v>
      </c>
      <c r="F55" s="378">
        <v>91.25</v>
      </c>
      <c r="G55" s="378">
        <v>0</v>
      </c>
      <c r="H55" s="378">
        <v>13</v>
      </c>
      <c r="I55" s="378">
        <v>0</v>
      </c>
      <c r="J55" s="378">
        <v>0</v>
      </c>
      <c r="K55" s="378">
        <v>58.25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2</v>
      </c>
      <c r="AE55" s="378">
        <v>0</v>
      </c>
      <c r="AF55" s="378">
        <v>1</v>
      </c>
      <c r="AG55" s="378">
        <v>0</v>
      </c>
      <c r="AH55" s="378">
        <v>0</v>
      </c>
      <c r="AI55" s="378">
        <v>15</v>
      </c>
      <c r="AJ55" s="378">
        <v>0</v>
      </c>
      <c r="AK55" s="378">
        <v>0</v>
      </c>
      <c r="AL55" s="378">
        <v>0</v>
      </c>
      <c r="AM55" s="378">
        <v>0</v>
      </c>
      <c r="AN55" s="378">
        <v>2</v>
      </c>
      <c r="AO55" s="378">
        <v>0</v>
      </c>
    </row>
    <row r="56" spans="3:41" x14ac:dyDescent="0.3">
      <c r="C56" s="378">
        <v>6</v>
      </c>
      <c r="D56" s="378">
        <v>8</v>
      </c>
      <c r="E56" s="378">
        <v>2</v>
      </c>
      <c r="F56" s="378">
        <v>11175.98</v>
      </c>
      <c r="G56" s="378">
        <v>0</v>
      </c>
      <c r="H56" s="378">
        <v>1856</v>
      </c>
      <c r="I56" s="378">
        <v>0</v>
      </c>
      <c r="J56" s="378">
        <v>0</v>
      </c>
      <c r="K56" s="378">
        <v>6944.48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224</v>
      </c>
      <c r="AE56" s="378">
        <v>0</v>
      </c>
      <c r="AF56" s="378">
        <v>80.5</v>
      </c>
      <c r="AG56" s="378">
        <v>0</v>
      </c>
      <c r="AH56" s="378">
        <v>0</v>
      </c>
      <c r="AI56" s="378">
        <v>1815</v>
      </c>
      <c r="AJ56" s="378">
        <v>0</v>
      </c>
      <c r="AK56" s="378">
        <v>0</v>
      </c>
      <c r="AL56" s="378">
        <v>0</v>
      </c>
      <c r="AM56" s="378">
        <v>0</v>
      </c>
      <c r="AN56" s="378">
        <v>256</v>
      </c>
      <c r="AO56" s="378">
        <v>0</v>
      </c>
    </row>
    <row r="57" spans="3:41" x14ac:dyDescent="0.3">
      <c r="C57" s="378">
        <v>6</v>
      </c>
      <c r="D57" s="378">
        <v>8</v>
      </c>
      <c r="E57" s="378">
        <v>3</v>
      </c>
      <c r="F57" s="378">
        <v>20</v>
      </c>
      <c r="G57" s="378">
        <v>0</v>
      </c>
      <c r="H57" s="378">
        <v>0</v>
      </c>
      <c r="I57" s="378">
        <v>0</v>
      </c>
      <c r="J57" s="378">
        <v>0</v>
      </c>
      <c r="K57" s="378">
        <v>20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6</v>
      </c>
      <c r="D58" s="378">
        <v>8</v>
      </c>
      <c r="E58" s="378">
        <v>4</v>
      </c>
      <c r="F58" s="378">
        <v>834</v>
      </c>
      <c r="G58" s="378">
        <v>0</v>
      </c>
      <c r="H58" s="378">
        <v>385.5</v>
      </c>
      <c r="I58" s="378">
        <v>0</v>
      </c>
      <c r="J58" s="378">
        <v>0</v>
      </c>
      <c r="K58" s="378">
        <v>302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12</v>
      </c>
      <c r="AE58" s="378">
        <v>0</v>
      </c>
      <c r="AF58" s="378">
        <v>0</v>
      </c>
      <c r="AG58" s="378">
        <v>0</v>
      </c>
      <c r="AH58" s="378">
        <v>0</v>
      </c>
      <c r="AI58" s="378">
        <v>134.5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6</v>
      </c>
      <c r="D59" s="378">
        <v>8</v>
      </c>
      <c r="E59" s="378">
        <v>6</v>
      </c>
      <c r="F59" s="378">
        <v>3330879</v>
      </c>
      <c r="G59" s="378">
        <v>0</v>
      </c>
      <c r="H59" s="378">
        <v>1186748</v>
      </c>
      <c r="I59" s="378">
        <v>0</v>
      </c>
      <c r="J59" s="378">
        <v>0</v>
      </c>
      <c r="K59" s="378">
        <v>1760991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34055</v>
      </c>
      <c r="AE59" s="378">
        <v>0</v>
      </c>
      <c r="AF59" s="378">
        <v>21004</v>
      </c>
      <c r="AG59" s="378">
        <v>0</v>
      </c>
      <c r="AH59" s="378">
        <v>0</v>
      </c>
      <c r="AI59" s="378">
        <v>285187</v>
      </c>
      <c r="AJ59" s="378">
        <v>0</v>
      </c>
      <c r="AK59" s="378">
        <v>0</v>
      </c>
      <c r="AL59" s="378">
        <v>0</v>
      </c>
      <c r="AM59" s="378">
        <v>0</v>
      </c>
      <c r="AN59" s="378">
        <v>42894</v>
      </c>
      <c r="AO59" s="378">
        <v>0</v>
      </c>
    </row>
    <row r="60" spans="3:41" x14ac:dyDescent="0.3">
      <c r="C60" s="378">
        <v>6</v>
      </c>
      <c r="D60" s="378">
        <v>8</v>
      </c>
      <c r="E60" s="378">
        <v>9</v>
      </c>
      <c r="F60" s="378">
        <v>17500</v>
      </c>
      <c r="G60" s="378">
        <v>0</v>
      </c>
      <c r="H60" s="378">
        <v>17500</v>
      </c>
      <c r="I60" s="378">
        <v>0</v>
      </c>
      <c r="J60" s="378">
        <v>0</v>
      </c>
      <c r="K60" s="378">
        <v>0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6</v>
      </c>
      <c r="D61" s="378">
        <v>8</v>
      </c>
      <c r="E61" s="378">
        <v>10</v>
      </c>
      <c r="F61" s="378">
        <v>3400</v>
      </c>
      <c r="G61" s="378">
        <v>0</v>
      </c>
      <c r="H61" s="378">
        <v>0</v>
      </c>
      <c r="I61" s="378">
        <v>0</v>
      </c>
      <c r="J61" s="378">
        <v>0</v>
      </c>
      <c r="K61" s="378">
        <v>3400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</row>
    <row r="62" spans="3:41" x14ac:dyDescent="0.3">
      <c r="C62" s="378">
        <v>6</v>
      </c>
      <c r="D62" s="378">
        <v>8</v>
      </c>
      <c r="E62" s="378">
        <v>11</v>
      </c>
      <c r="F62" s="378">
        <v>11741.994200037021</v>
      </c>
      <c r="G62" s="378">
        <v>0</v>
      </c>
      <c r="H62" s="378">
        <v>4241.9942000370202</v>
      </c>
      <c r="I62" s="378">
        <v>0</v>
      </c>
      <c r="J62" s="378">
        <v>0</v>
      </c>
      <c r="K62" s="378">
        <v>7500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6</v>
      </c>
      <c r="D63" s="378">
        <v>9</v>
      </c>
      <c r="E63" s="378">
        <v>1</v>
      </c>
      <c r="F63" s="378">
        <v>90.75</v>
      </c>
      <c r="G63" s="378">
        <v>0</v>
      </c>
      <c r="H63" s="378">
        <v>13</v>
      </c>
      <c r="I63" s="378">
        <v>0</v>
      </c>
      <c r="J63" s="378">
        <v>0</v>
      </c>
      <c r="K63" s="378">
        <v>58.75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2</v>
      </c>
      <c r="AE63" s="378">
        <v>0</v>
      </c>
      <c r="AF63" s="378">
        <v>1</v>
      </c>
      <c r="AG63" s="378">
        <v>0</v>
      </c>
      <c r="AH63" s="378">
        <v>0</v>
      </c>
      <c r="AI63" s="378">
        <v>14</v>
      </c>
      <c r="AJ63" s="378">
        <v>0</v>
      </c>
      <c r="AK63" s="378">
        <v>0</v>
      </c>
      <c r="AL63" s="378">
        <v>0</v>
      </c>
      <c r="AM63" s="378">
        <v>0</v>
      </c>
      <c r="AN63" s="378">
        <v>2</v>
      </c>
      <c r="AO63" s="378">
        <v>0</v>
      </c>
    </row>
    <row r="64" spans="3:41" x14ac:dyDescent="0.3">
      <c r="C64" s="378">
        <v>6</v>
      </c>
      <c r="D64" s="378">
        <v>9</v>
      </c>
      <c r="E64" s="378">
        <v>2</v>
      </c>
      <c r="F64" s="378">
        <v>13418.75</v>
      </c>
      <c r="G64" s="378">
        <v>0</v>
      </c>
      <c r="H64" s="378">
        <v>2064</v>
      </c>
      <c r="I64" s="378">
        <v>0</v>
      </c>
      <c r="J64" s="378">
        <v>0</v>
      </c>
      <c r="K64" s="378">
        <v>8560.5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280</v>
      </c>
      <c r="AE64" s="378">
        <v>0</v>
      </c>
      <c r="AF64" s="378">
        <v>138</v>
      </c>
      <c r="AG64" s="378">
        <v>0</v>
      </c>
      <c r="AH64" s="378">
        <v>0</v>
      </c>
      <c r="AI64" s="378">
        <v>2040.25</v>
      </c>
      <c r="AJ64" s="378">
        <v>0</v>
      </c>
      <c r="AK64" s="378">
        <v>0</v>
      </c>
      <c r="AL64" s="378">
        <v>0</v>
      </c>
      <c r="AM64" s="378">
        <v>0</v>
      </c>
      <c r="AN64" s="378">
        <v>336</v>
      </c>
      <c r="AO64" s="378">
        <v>0</v>
      </c>
    </row>
    <row r="65" spans="3:41" x14ac:dyDescent="0.3">
      <c r="C65" s="378">
        <v>6</v>
      </c>
      <c r="D65" s="378">
        <v>9</v>
      </c>
      <c r="E65" s="378">
        <v>3</v>
      </c>
      <c r="F65" s="378">
        <v>10</v>
      </c>
      <c r="G65" s="378">
        <v>0</v>
      </c>
      <c r="H65" s="378">
        <v>0</v>
      </c>
      <c r="I65" s="378">
        <v>0</v>
      </c>
      <c r="J65" s="378">
        <v>0</v>
      </c>
      <c r="K65" s="378">
        <v>10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</row>
    <row r="66" spans="3:41" x14ac:dyDescent="0.3">
      <c r="C66" s="378">
        <v>6</v>
      </c>
      <c r="D66" s="378">
        <v>9</v>
      </c>
      <c r="E66" s="378">
        <v>4</v>
      </c>
      <c r="F66" s="378">
        <v>848.75</v>
      </c>
      <c r="G66" s="378">
        <v>0</v>
      </c>
      <c r="H66" s="378">
        <v>386.5</v>
      </c>
      <c r="I66" s="378">
        <v>0</v>
      </c>
      <c r="J66" s="378">
        <v>0</v>
      </c>
      <c r="K66" s="378">
        <v>337.75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12</v>
      </c>
      <c r="AE66" s="378">
        <v>0</v>
      </c>
      <c r="AF66" s="378">
        <v>0</v>
      </c>
      <c r="AG66" s="378">
        <v>0</v>
      </c>
      <c r="AH66" s="378">
        <v>0</v>
      </c>
      <c r="AI66" s="378">
        <v>112.5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6</v>
      </c>
      <c r="D67" s="378">
        <v>9</v>
      </c>
      <c r="E67" s="378">
        <v>6</v>
      </c>
      <c r="F67" s="378">
        <v>3363706</v>
      </c>
      <c r="G67" s="378">
        <v>0</v>
      </c>
      <c r="H67" s="378">
        <v>1156659</v>
      </c>
      <c r="I67" s="378">
        <v>0</v>
      </c>
      <c r="J67" s="378">
        <v>0</v>
      </c>
      <c r="K67" s="378">
        <v>1806824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35476</v>
      </c>
      <c r="AE67" s="378">
        <v>0</v>
      </c>
      <c r="AF67" s="378">
        <v>23768</v>
      </c>
      <c r="AG67" s="378">
        <v>0</v>
      </c>
      <c r="AH67" s="378">
        <v>0</v>
      </c>
      <c r="AI67" s="378">
        <v>297725</v>
      </c>
      <c r="AJ67" s="378">
        <v>0</v>
      </c>
      <c r="AK67" s="378">
        <v>0</v>
      </c>
      <c r="AL67" s="378">
        <v>0</v>
      </c>
      <c r="AM67" s="378">
        <v>0</v>
      </c>
      <c r="AN67" s="378">
        <v>43254</v>
      </c>
      <c r="AO67" s="378">
        <v>0</v>
      </c>
    </row>
    <row r="68" spans="3:41" x14ac:dyDescent="0.3">
      <c r="C68" s="378">
        <v>6</v>
      </c>
      <c r="D68" s="378">
        <v>9</v>
      </c>
      <c r="E68" s="378">
        <v>9</v>
      </c>
      <c r="F68" s="378">
        <v>6196</v>
      </c>
      <c r="G68" s="378">
        <v>0</v>
      </c>
      <c r="H68" s="378">
        <v>0</v>
      </c>
      <c r="I68" s="378">
        <v>0</v>
      </c>
      <c r="J68" s="378">
        <v>0</v>
      </c>
      <c r="K68" s="378">
        <v>0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6196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</row>
    <row r="69" spans="3:41" x14ac:dyDescent="0.3">
      <c r="C69" s="378">
        <v>6</v>
      </c>
      <c r="D69" s="378">
        <v>9</v>
      </c>
      <c r="E69" s="378">
        <v>10</v>
      </c>
      <c r="F69" s="378">
        <v>7930</v>
      </c>
      <c r="G69" s="378">
        <v>0</v>
      </c>
      <c r="H69" s="378">
        <v>0</v>
      </c>
      <c r="I69" s="378">
        <v>0</v>
      </c>
      <c r="J69" s="378">
        <v>0</v>
      </c>
      <c r="K69" s="378">
        <v>7930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</row>
    <row r="70" spans="3:41" x14ac:dyDescent="0.3">
      <c r="C70" s="378">
        <v>6</v>
      </c>
      <c r="D70" s="378">
        <v>9</v>
      </c>
      <c r="E70" s="378">
        <v>11</v>
      </c>
      <c r="F70" s="378">
        <v>11741.994200037021</v>
      </c>
      <c r="G70" s="378">
        <v>0</v>
      </c>
      <c r="H70" s="378">
        <v>4241.9942000370202</v>
      </c>
      <c r="I70" s="378">
        <v>0</v>
      </c>
      <c r="J70" s="378">
        <v>0</v>
      </c>
      <c r="K70" s="378">
        <v>7500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4719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1254195.6599999999</v>
      </c>
      <c r="C3" s="351">
        <f t="shared" ref="C3:R3" si="0">SUBTOTAL(9,C6:C1048576)</f>
        <v>3</v>
      </c>
      <c r="D3" s="351">
        <f>SUBTOTAL(9,D6:D1048576)/2</f>
        <v>1441427.33</v>
      </c>
      <c r="E3" s="351">
        <f t="shared" si="0"/>
        <v>3.231987322105689</v>
      </c>
      <c r="F3" s="351">
        <f>SUBTOTAL(9,F6:F1048576)/2</f>
        <v>1545727.9499999997</v>
      </c>
      <c r="G3" s="352">
        <f>IF(B3&lt;&gt;0,F3/B3,"")</f>
        <v>1.2324456217620781</v>
      </c>
      <c r="H3" s="353">
        <f t="shared" si="0"/>
        <v>3395.5699999999997</v>
      </c>
      <c r="I3" s="351">
        <f t="shared" si="0"/>
        <v>1</v>
      </c>
      <c r="J3" s="351">
        <f t="shared" si="0"/>
        <v>8717.98</v>
      </c>
      <c r="K3" s="351">
        <f t="shared" si="0"/>
        <v>2.5674570101632423</v>
      </c>
      <c r="L3" s="351">
        <f t="shared" si="0"/>
        <v>84086.64</v>
      </c>
      <c r="M3" s="354">
        <f>IF(H3&lt;&gt;0,L3/H3,"")</f>
        <v>24.763630259426254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4717</v>
      </c>
      <c r="B6" s="790">
        <v>1232210.6599999999</v>
      </c>
      <c r="C6" s="737">
        <v>1</v>
      </c>
      <c r="D6" s="790">
        <v>1420992.33</v>
      </c>
      <c r="E6" s="737">
        <v>1.1532056783212703</v>
      </c>
      <c r="F6" s="790">
        <v>1531629.9499999997</v>
      </c>
      <c r="G6" s="742">
        <v>1.2429935884502086</v>
      </c>
      <c r="H6" s="790">
        <v>3395.5699999999997</v>
      </c>
      <c r="I6" s="737">
        <v>1</v>
      </c>
      <c r="J6" s="790">
        <v>8717.98</v>
      </c>
      <c r="K6" s="737">
        <v>2.5674570101632423</v>
      </c>
      <c r="L6" s="790">
        <v>9834.6400000000012</v>
      </c>
      <c r="M6" s="742">
        <v>2.8963149044195826</v>
      </c>
      <c r="N6" s="790"/>
      <c r="O6" s="737"/>
      <c r="P6" s="790"/>
      <c r="Q6" s="737"/>
      <c r="R6" s="790"/>
      <c r="S6" s="235"/>
    </row>
    <row r="7" spans="1:19" ht="14.4" customHeight="1" thickBot="1" x14ac:dyDescent="0.35">
      <c r="A7" s="792" t="s">
        <v>4718</v>
      </c>
      <c r="B7" s="791">
        <v>21985</v>
      </c>
      <c r="C7" s="668">
        <v>1</v>
      </c>
      <c r="D7" s="791">
        <v>20435</v>
      </c>
      <c r="E7" s="668">
        <v>0.92949738458039577</v>
      </c>
      <c r="F7" s="791">
        <v>14098</v>
      </c>
      <c r="G7" s="679">
        <v>0.64125540141005233</v>
      </c>
      <c r="H7" s="791"/>
      <c r="I7" s="668"/>
      <c r="J7" s="791"/>
      <c r="K7" s="668"/>
      <c r="L7" s="791">
        <v>74252</v>
      </c>
      <c r="M7" s="679"/>
      <c r="N7" s="791"/>
      <c r="O7" s="668"/>
      <c r="P7" s="791"/>
      <c r="Q7" s="668"/>
      <c r="R7" s="791"/>
      <c r="S7" s="702"/>
    </row>
    <row r="8" spans="1:19" ht="14.4" customHeight="1" thickBot="1" x14ac:dyDescent="0.35"/>
    <row r="9" spans="1:19" ht="14.4" customHeight="1" thickBot="1" x14ac:dyDescent="0.35">
      <c r="A9" s="795" t="s">
        <v>577</v>
      </c>
      <c r="B9" s="793">
        <v>1254195.6599999999</v>
      </c>
      <c r="C9" s="794">
        <v>1</v>
      </c>
      <c r="D9" s="793">
        <v>1441427.33</v>
      </c>
      <c r="E9" s="794">
        <v>1.1492842592040227</v>
      </c>
      <c r="F9" s="793">
        <v>1545727.9499999997</v>
      </c>
      <c r="G9" s="455">
        <v>1.2324456217620781</v>
      </c>
      <c r="H9" s="793"/>
      <c r="I9" s="794"/>
      <c r="J9" s="793"/>
      <c r="K9" s="794"/>
      <c r="L9" s="793"/>
      <c r="M9" s="455"/>
      <c r="N9" s="793"/>
      <c r="O9" s="794"/>
      <c r="P9" s="793"/>
      <c r="Q9" s="794"/>
      <c r="R9" s="793"/>
      <c r="S9" s="456"/>
    </row>
    <row r="10" spans="1:19" ht="14.4" customHeight="1" x14ac:dyDescent="0.3">
      <c r="A10" s="716" t="s">
        <v>2951</v>
      </c>
    </row>
    <row r="11" spans="1:19" ht="14.4" customHeight="1" x14ac:dyDescent="0.3">
      <c r="A11" s="717" t="s">
        <v>2952</v>
      </c>
    </row>
    <row r="12" spans="1:19" ht="14.4" customHeight="1" x14ac:dyDescent="0.3">
      <c r="A12" s="716" t="s">
        <v>4720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4725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10006</v>
      </c>
      <c r="C3" s="468">
        <f t="shared" si="0"/>
        <v>10231</v>
      </c>
      <c r="D3" s="468">
        <f t="shared" si="0"/>
        <v>12760</v>
      </c>
      <c r="E3" s="353">
        <f t="shared" si="0"/>
        <v>1254195.6599999999</v>
      </c>
      <c r="F3" s="351">
        <f t="shared" si="0"/>
        <v>1441427.33</v>
      </c>
      <c r="G3" s="469">
        <f t="shared" si="0"/>
        <v>1545727.9500000002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6">
        <v>2015</v>
      </c>
    </row>
    <row r="6" spans="1:7" ht="14.4" customHeight="1" x14ac:dyDescent="0.3">
      <c r="A6" s="751" t="s">
        <v>2954</v>
      </c>
      <c r="B6" s="229">
        <v>1037</v>
      </c>
      <c r="C6" s="229">
        <v>1166</v>
      </c>
      <c r="D6" s="229">
        <v>821</v>
      </c>
      <c r="E6" s="790">
        <v>106401</v>
      </c>
      <c r="F6" s="790">
        <v>116598</v>
      </c>
      <c r="G6" s="797">
        <v>108055.66</v>
      </c>
    </row>
    <row r="7" spans="1:7" ht="14.4" customHeight="1" x14ac:dyDescent="0.3">
      <c r="A7" s="688" t="s">
        <v>4721</v>
      </c>
      <c r="B7" s="665">
        <v>2467</v>
      </c>
      <c r="C7" s="665">
        <v>495</v>
      </c>
      <c r="D7" s="665">
        <v>3825</v>
      </c>
      <c r="E7" s="798">
        <v>462158.22</v>
      </c>
      <c r="F7" s="798">
        <v>255244</v>
      </c>
      <c r="G7" s="799">
        <v>328769.67000000004</v>
      </c>
    </row>
    <row r="8" spans="1:7" ht="14.4" customHeight="1" x14ac:dyDescent="0.3">
      <c r="A8" s="688" t="s">
        <v>2961</v>
      </c>
      <c r="B8" s="665">
        <v>79</v>
      </c>
      <c r="C8" s="665">
        <v>63</v>
      </c>
      <c r="D8" s="665">
        <v>110</v>
      </c>
      <c r="E8" s="798">
        <v>14239</v>
      </c>
      <c r="F8" s="798">
        <v>9094</v>
      </c>
      <c r="G8" s="799">
        <v>15915.99</v>
      </c>
    </row>
    <row r="9" spans="1:7" ht="14.4" customHeight="1" x14ac:dyDescent="0.3">
      <c r="A9" s="688" t="s">
        <v>2964</v>
      </c>
      <c r="B9" s="665"/>
      <c r="C9" s="665">
        <v>40</v>
      </c>
      <c r="D9" s="665">
        <v>773</v>
      </c>
      <c r="E9" s="798"/>
      <c r="F9" s="798">
        <v>7196</v>
      </c>
      <c r="G9" s="799">
        <v>91556.99</v>
      </c>
    </row>
    <row r="10" spans="1:7" ht="14.4" customHeight="1" x14ac:dyDescent="0.3">
      <c r="A10" s="688" t="s">
        <v>2962</v>
      </c>
      <c r="B10" s="665">
        <v>50</v>
      </c>
      <c r="C10" s="665">
        <v>839</v>
      </c>
      <c r="D10" s="665">
        <v>938</v>
      </c>
      <c r="E10" s="798">
        <v>6326</v>
      </c>
      <c r="F10" s="798">
        <v>93323</v>
      </c>
      <c r="G10" s="799">
        <v>115688.01</v>
      </c>
    </row>
    <row r="11" spans="1:7" ht="14.4" customHeight="1" x14ac:dyDescent="0.3">
      <c r="A11" s="688" t="s">
        <v>2955</v>
      </c>
      <c r="B11" s="665">
        <v>1657</v>
      </c>
      <c r="C11" s="665">
        <v>1170</v>
      </c>
      <c r="D11" s="665">
        <v>544</v>
      </c>
      <c r="E11" s="798">
        <v>174237</v>
      </c>
      <c r="F11" s="798">
        <v>152847</v>
      </c>
      <c r="G11" s="799">
        <v>92791.32</v>
      </c>
    </row>
    <row r="12" spans="1:7" ht="14.4" customHeight="1" x14ac:dyDescent="0.3">
      <c r="A12" s="688" t="s">
        <v>2956</v>
      </c>
      <c r="B12" s="665">
        <v>1874</v>
      </c>
      <c r="C12" s="665">
        <v>1735</v>
      </c>
      <c r="D12" s="665">
        <v>1226</v>
      </c>
      <c r="E12" s="798">
        <v>129365</v>
      </c>
      <c r="F12" s="798">
        <v>135351</v>
      </c>
      <c r="G12" s="799">
        <v>151946.33000000002</v>
      </c>
    </row>
    <row r="13" spans="1:7" ht="14.4" customHeight="1" x14ac:dyDescent="0.3">
      <c r="A13" s="688" t="s">
        <v>2957</v>
      </c>
      <c r="B13" s="665">
        <v>1263</v>
      </c>
      <c r="C13" s="665">
        <v>1329</v>
      </c>
      <c r="D13" s="665">
        <v>1762</v>
      </c>
      <c r="E13" s="798">
        <v>202766</v>
      </c>
      <c r="F13" s="798">
        <v>287521</v>
      </c>
      <c r="G13" s="799">
        <v>300705.01000000007</v>
      </c>
    </row>
    <row r="14" spans="1:7" ht="14.4" customHeight="1" x14ac:dyDescent="0.3">
      <c r="A14" s="688" t="s">
        <v>2958</v>
      </c>
      <c r="B14" s="665">
        <v>60</v>
      </c>
      <c r="C14" s="665">
        <v>1064</v>
      </c>
      <c r="D14" s="665">
        <v>707</v>
      </c>
      <c r="E14" s="798">
        <v>6677</v>
      </c>
      <c r="F14" s="798">
        <v>160135.32999999999</v>
      </c>
      <c r="G14" s="799">
        <v>92316.99</v>
      </c>
    </row>
    <row r="15" spans="1:7" ht="14.4" customHeight="1" x14ac:dyDescent="0.3">
      <c r="A15" s="688" t="s">
        <v>2963</v>
      </c>
      <c r="B15" s="665">
        <v>7</v>
      </c>
      <c r="C15" s="665">
        <v>933</v>
      </c>
      <c r="D15" s="665">
        <v>1039</v>
      </c>
      <c r="E15" s="798">
        <v>580</v>
      </c>
      <c r="F15" s="798">
        <v>86325</v>
      </c>
      <c r="G15" s="799">
        <v>111857.66</v>
      </c>
    </row>
    <row r="16" spans="1:7" ht="14.4" customHeight="1" x14ac:dyDescent="0.3">
      <c r="A16" s="688" t="s">
        <v>4722</v>
      </c>
      <c r="B16" s="665">
        <v>1</v>
      </c>
      <c r="C16" s="665"/>
      <c r="D16" s="665">
        <v>6</v>
      </c>
      <c r="E16" s="798">
        <v>232</v>
      </c>
      <c r="F16" s="798"/>
      <c r="G16" s="799">
        <v>1091.33</v>
      </c>
    </row>
    <row r="17" spans="1:7" ht="14.4" customHeight="1" x14ac:dyDescent="0.3">
      <c r="A17" s="688" t="s">
        <v>2959</v>
      </c>
      <c r="B17" s="665">
        <v>54</v>
      </c>
      <c r="C17" s="665">
        <v>24</v>
      </c>
      <c r="D17" s="665">
        <v>17</v>
      </c>
      <c r="E17" s="798">
        <v>10261</v>
      </c>
      <c r="F17" s="798">
        <v>4185</v>
      </c>
      <c r="G17" s="799">
        <v>2513</v>
      </c>
    </row>
    <row r="18" spans="1:7" ht="14.4" customHeight="1" x14ac:dyDescent="0.3">
      <c r="A18" s="688" t="s">
        <v>4723</v>
      </c>
      <c r="B18" s="665">
        <v>57</v>
      </c>
      <c r="C18" s="665">
        <v>34</v>
      </c>
      <c r="D18" s="665">
        <v>42</v>
      </c>
      <c r="E18" s="798">
        <v>12180</v>
      </c>
      <c r="F18" s="798">
        <v>6542</v>
      </c>
      <c r="G18" s="799">
        <v>12318.99</v>
      </c>
    </row>
    <row r="19" spans="1:7" ht="14.4" customHeight="1" x14ac:dyDescent="0.3">
      <c r="A19" s="688" t="s">
        <v>2960</v>
      </c>
      <c r="B19" s="665">
        <v>1400</v>
      </c>
      <c r="C19" s="665">
        <v>1337</v>
      </c>
      <c r="D19" s="665">
        <v>950</v>
      </c>
      <c r="E19" s="798">
        <v>128773.44</v>
      </c>
      <c r="F19" s="798">
        <v>126696</v>
      </c>
      <c r="G19" s="799">
        <v>120201</v>
      </c>
    </row>
    <row r="20" spans="1:7" ht="14.4" customHeight="1" thickBot="1" x14ac:dyDescent="0.35">
      <c r="A20" s="792" t="s">
        <v>4724</v>
      </c>
      <c r="B20" s="671"/>
      <c r="C20" s="671">
        <v>2</v>
      </c>
      <c r="D20" s="671"/>
      <c r="E20" s="791"/>
      <c r="F20" s="791">
        <v>370</v>
      </c>
      <c r="G20" s="800"/>
    </row>
    <row r="21" spans="1:7" ht="14.4" customHeight="1" x14ac:dyDescent="0.3">
      <c r="A21" s="716" t="s">
        <v>2951</v>
      </c>
    </row>
    <row r="22" spans="1:7" ht="14.4" customHeight="1" x14ac:dyDescent="0.3">
      <c r="A22" s="717" t="s">
        <v>2952</v>
      </c>
    </row>
    <row r="23" spans="1:7" ht="14.4" customHeight="1" x14ac:dyDescent="0.3">
      <c r="A23" s="716" t="s">
        <v>4720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4791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10027.5</v>
      </c>
      <c r="G3" s="212">
        <f t="shared" si="0"/>
        <v>1257591.23</v>
      </c>
      <c r="H3" s="78"/>
      <c r="I3" s="78"/>
      <c r="J3" s="212">
        <f t="shared" si="0"/>
        <v>10304.4</v>
      </c>
      <c r="K3" s="212">
        <f t="shared" si="0"/>
        <v>1450145.31</v>
      </c>
      <c r="L3" s="78"/>
      <c r="M3" s="78"/>
      <c r="N3" s="212">
        <f t="shared" si="0"/>
        <v>12841.1</v>
      </c>
      <c r="O3" s="212">
        <f t="shared" si="0"/>
        <v>1629814.59</v>
      </c>
      <c r="P3" s="79">
        <f>IF(G3=0,0,O3/G3)</f>
        <v>1.2959811989146903</v>
      </c>
      <c r="Q3" s="213">
        <f>IF(N3=0,0,O3/N3)</f>
        <v>126.92172711060579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4726</v>
      </c>
      <c r="B6" s="737" t="s">
        <v>577</v>
      </c>
      <c r="C6" s="737" t="s">
        <v>4727</v>
      </c>
      <c r="D6" s="737" t="s">
        <v>4728</v>
      </c>
      <c r="E6" s="737" t="s">
        <v>4729</v>
      </c>
      <c r="F6" s="229">
        <v>21.500000000000004</v>
      </c>
      <c r="G6" s="229">
        <v>3395.5699999999997</v>
      </c>
      <c r="H6" s="737">
        <v>1</v>
      </c>
      <c r="I6" s="737">
        <v>157.933488372093</v>
      </c>
      <c r="J6" s="229">
        <v>73.400000000000006</v>
      </c>
      <c r="K6" s="229">
        <v>8717.98</v>
      </c>
      <c r="L6" s="737">
        <v>2.5674570101632423</v>
      </c>
      <c r="M6" s="737">
        <v>118.77356948228881</v>
      </c>
      <c r="N6" s="229">
        <v>65.099999999999994</v>
      </c>
      <c r="O6" s="229">
        <v>9834.6400000000012</v>
      </c>
      <c r="P6" s="742">
        <v>2.8963149044195826</v>
      </c>
      <c r="Q6" s="750">
        <v>151.06973886328728</v>
      </c>
    </row>
    <row r="7" spans="1:17" ht="14.4" customHeight="1" x14ac:dyDescent="0.3">
      <c r="A7" s="661" t="s">
        <v>4726</v>
      </c>
      <c r="B7" s="662" t="s">
        <v>577</v>
      </c>
      <c r="C7" s="662" t="s">
        <v>4730</v>
      </c>
      <c r="D7" s="662" t="s">
        <v>4731</v>
      </c>
      <c r="E7" s="662" t="s">
        <v>4732</v>
      </c>
      <c r="F7" s="665">
        <v>64</v>
      </c>
      <c r="G7" s="665">
        <v>5120</v>
      </c>
      <c r="H7" s="662">
        <v>1</v>
      </c>
      <c r="I7" s="662">
        <v>80</v>
      </c>
      <c r="J7" s="665">
        <v>67</v>
      </c>
      <c r="K7" s="665">
        <v>5088</v>
      </c>
      <c r="L7" s="662">
        <v>0.99375000000000002</v>
      </c>
      <c r="M7" s="662">
        <v>75.940298507462686</v>
      </c>
      <c r="N7" s="665">
        <v>153</v>
      </c>
      <c r="O7" s="665">
        <v>12393</v>
      </c>
      <c r="P7" s="678">
        <v>2.4205078124999999</v>
      </c>
      <c r="Q7" s="666">
        <v>81</v>
      </c>
    </row>
    <row r="8" spans="1:17" ht="14.4" customHeight="1" x14ac:dyDescent="0.3">
      <c r="A8" s="661" t="s">
        <v>4726</v>
      </c>
      <c r="B8" s="662" t="s">
        <v>577</v>
      </c>
      <c r="C8" s="662" t="s">
        <v>4730</v>
      </c>
      <c r="D8" s="662" t="s">
        <v>4733</v>
      </c>
      <c r="E8" s="662" t="s">
        <v>4734</v>
      </c>
      <c r="F8" s="665"/>
      <c r="G8" s="665"/>
      <c r="H8" s="662"/>
      <c r="I8" s="662"/>
      <c r="J8" s="665"/>
      <c r="K8" s="665"/>
      <c r="L8" s="662"/>
      <c r="M8" s="662"/>
      <c r="N8" s="665">
        <v>417</v>
      </c>
      <c r="O8" s="665">
        <v>14595</v>
      </c>
      <c r="P8" s="678"/>
      <c r="Q8" s="666">
        <v>35</v>
      </c>
    </row>
    <row r="9" spans="1:17" ht="14.4" customHeight="1" x14ac:dyDescent="0.3">
      <c r="A9" s="661" t="s">
        <v>4726</v>
      </c>
      <c r="B9" s="662" t="s">
        <v>577</v>
      </c>
      <c r="C9" s="662" t="s">
        <v>4730</v>
      </c>
      <c r="D9" s="662" t="s">
        <v>4735</v>
      </c>
      <c r="E9" s="662" t="s">
        <v>4736</v>
      </c>
      <c r="F9" s="665">
        <v>2</v>
      </c>
      <c r="G9" s="665">
        <v>10</v>
      </c>
      <c r="H9" s="662">
        <v>1</v>
      </c>
      <c r="I9" s="662">
        <v>5</v>
      </c>
      <c r="J9" s="665">
        <v>1</v>
      </c>
      <c r="K9" s="665">
        <v>5</v>
      </c>
      <c r="L9" s="662">
        <v>0.5</v>
      </c>
      <c r="M9" s="662">
        <v>5</v>
      </c>
      <c r="N9" s="665">
        <v>3</v>
      </c>
      <c r="O9" s="665">
        <v>15</v>
      </c>
      <c r="P9" s="678">
        <v>1.5</v>
      </c>
      <c r="Q9" s="666">
        <v>5</v>
      </c>
    </row>
    <row r="10" spans="1:17" ht="14.4" customHeight="1" x14ac:dyDescent="0.3">
      <c r="A10" s="661" t="s">
        <v>4726</v>
      </c>
      <c r="B10" s="662" t="s">
        <v>577</v>
      </c>
      <c r="C10" s="662" t="s">
        <v>4730</v>
      </c>
      <c r="D10" s="662" t="s">
        <v>4737</v>
      </c>
      <c r="E10" s="662" t="s">
        <v>4738</v>
      </c>
      <c r="F10" s="665">
        <v>1</v>
      </c>
      <c r="G10" s="665">
        <v>5</v>
      </c>
      <c r="H10" s="662">
        <v>1</v>
      </c>
      <c r="I10" s="662">
        <v>5</v>
      </c>
      <c r="J10" s="665">
        <v>1</v>
      </c>
      <c r="K10" s="665">
        <v>5</v>
      </c>
      <c r="L10" s="662">
        <v>1</v>
      </c>
      <c r="M10" s="662">
        <v>5</v>
      </c>
      <c r="N10" s="665"/>
      <c r="O10" s="665"/>
      <c r="P10" s="678"/>
      <c r="Q10" s="666"/>
    </row>
    <row r="11" spans="1:17" ht="14.4" customHeight="1" x14ac:dyDescent="0.3">
      <c r="A11" s="661" t="s">
        <v>4726</v>
      </c>
      <c r="B11" s="662" t="s">
        <v>577</v>
      </c>
      <c r="C11" s="662" t="s">
        <v>4730</v>
      </c>
      <c r="D11" s="662" t="s">
        <v>4739</v>
      </c>
      <c r="E11" s="662" t="s">
        <v>4740</v>
      </c>
      <c r="F11" s="665">
        <v>60</v>
      </c>
      <c r="G11" s="665">
        <v>211466.66</v>
      </c>
      <c r="H11" s="662">
        <v>1</v>
      </c>
      <c r="I11" s="662">
        <v>3524.4443333333334</v>
      </c>
      <c r="J11" s="665">
        <v>12</v>
      </c>
      <c r="K11" s="665">
        <v>42293.33</v>
      </c>
      <c r="L11" s="662">
        <v>0.19999999054224435</v>
      </c>
      <c r="M11" s="662">
        <v>3524.4441666666667</v>
      </c>
      <c r="N11" s="665"/>
      <c r="O11" s="665"/>
      <c r="P11" s="678"/>
      <c r="Q11" s="666"/>
    </row>
    <row r="12" spans="1:17" ht="14.4" customHeight="1" x14ac:dyDescent="0.3">
      <c r="A12" s="661" t="s">
        <v>4726</v>
      </c>
      <c r="B12" s="662" t="s">
        <v>577</v>
      </c>
      <c r="C12" s="662" t="s">
        <v>4730</v>
      </c>
      <c r="D12" s="662" t="s">
        <v>4741</v>
      </c>
      <c r="E12" s="662" t="s">
        <v>4742</v>
      </c>
      <c r="F12" s="665">
        <v>2</v>
      </c>
      <c r="G12" s="665">
        <v>216</v>
      </c>
      <c r="H12" s="662">
        <v>1</v>
      </c>
      <c r="I12" s="662">
        <v>108</v>
      </c>
      <c r="J12" s="665">
        <v>5</v>
      </c>
      <c r="K12" s="665">
        <v>545</v>
      </c>
      <c r="L12" s="662">
        <v>2.5231481481481484</v>
      </c>
      <c r="M12" s="662">
        <v>109</v>
      </c>
      <c r="N12" s="665">
        <v>8</v>
      </c>
      <c r="O12" s="665">
        <v>880</v>
      </c>
      <c r="P12" s="678">
        <v>4.0740740740740744</v>
      </c>
      <c r="Q12" s="666">
        <v>110</v>
      </c>
    </row>
    <row r="13" spans="1:17" ht="14.4" customHeight="1" x14ac:dyDescent="0.3">
      <c r="A13" s="661" t="s">
        <v>4726</v>
      </c>
      <c r="B13" s="662" t="s">
        <v>577</v>
      </c>
      <c r="C13" s="662" t="s">
        <v>4730</v>
      </c>
      <c r="D13" s="662" t="s">
        <v>4743</v>
      </c>
      <c r="E13" s="662" t="s">
        <v>4744</v>
      </c>
      <c r="F13" s="665">
        <v>3726</v>
      </c>
      <c r="G13" s="665">
        <v>432216</v>
      </c>
      <c r="H13" s="662">
        <v>1</v>
      </c>
      <c r="I13" s="662">
        <v>116</v>
      </c>
      <c r="J13" s="665">
        <v>2601</v>
      </c>
      <c r="K13" s="665">
        <v>299976</v>
      </c>
      <c r="L13" s="662">
        <v>0.69404186795491141</v>
      </c>
      <c r="M13" s="662">
        <v>115.33102652825836</v>
      </c>
      <c r="N13" s="665">
        <v>2350</v>
      </c>
      <c r="O13" s="665">
        <v>277300</v>
      </c>
      <c r="P13" s="678">
        <v>0.64157735946841399</v>
      </c>
      <c r="Q13" s="666">
        <v>118</v>
      </c>
    </row>
    <row r="14" spans="1:17" ht="14.4" customHeight="1" x14ac:dyDescent="0.3">
      <c r="A14" s="661" t="s">
        <v>4726</v>
      </c>
      <c r="B14" s="662" t="s">
        <v>577</v>
      </c>
      <c r="C14" s="662" t="s">
        <v>4730</v>
      </c>
      <c r="D14" s="662" t="s">
        <v>4745</v>
      </c>
      <c r="E14" s="662" t="s">
        <v>4746</v>
      </c>
      <c r="F14" s="665"/>
      <c r="G14" s="665"/>
      <c r="H14" s="662"/>
      <c r="I14" s="662"/>
      <c r="J14" s="665">
        <v>1</v>
      </c>
      <c r="K14" s="665">
        <v>531</v>
      </c>
      <c r="L14" s="662"/>
      <c r="M14" s="662">
        <v>531</v>
      </c>
      <c r="N14" s="665"/>
      <c r="O14" s="665"/>
      <c r="P14" s="678"/>
      <c r="Q14" s="666"/>
    </row>
    <row r="15" spans="1:17" ht="14.4" customHeight="1" x14ac:dyDescent="0.3">
      <c r="A15" s="661" t="s">
        <v>4726</v>
      </c>
      <c r="B15" s="662" t="s">
        <v>577</v>
      </c>
      <c r="C15" s="662" t="s">
        <v>4730</v>
      </c>
      <c r="D15" s="662" t="s">
        <v>4747</v>
      </c>
      <c r="E15" s="662" t="s">
        <v>4748</v>
      </c>
      <c r="F15" s="665">
        <v>56</v>
      </c>
      <c r="G15" s="665">
        <v>91000</v>
      </c>
      <c r="H15" s="662">
        <v>1</v>
      </c>
      <c r="I15" s="662">
        <v>1625</v>
      </c>
      <c r="J15" s="665">
        <v>166</v>
      </c>
      <c r="K15" s="665">
        <v>241508</v>
      </c>
      <c r="L15" s="662">
        <v>2.6539340659340658</v>
      </c>
      <c r="M15" s="662">
        <v>1454.867469879518</v>
      </c>
      <c r="N15" s="665">
        <v>156</v>
      </c>
      <c r="O15" s="665">
        <v>255372</v>
      </c>
      <c r="P15" s="678">
        <v>2.8062857142857145</v>
      </c>
      <c r="Q15" s="666">
        <v>1637</v>
      </c>
    </row>
    <row r="16" spans="1:17" ht="14.4" customHeight="1" x14ac:dyDescent="0.3">
      <c r="A16" s="661" t="s">
        <v>4726</v>
      </c>
      <c r="B16" s="662" t="s">
        <v>577</v>
      </c>
      <c r="C16" s="662" t="s">
        <v>4730</v>
      </c>
      <c r="D16" s="662" t="s">
        <v>4749</v>
      </c>
      <c r="E16" s="662" t="s">
        <v>4750</v>
      </c>
      <c r="F16" s="665">
        <v>5</v>
      </c>
      <c r="G16" s="665">
        <v>1250</v>
      </c>
      <c r="H16" s="662">
        <v>1</v>
      </c>
      <c r="I16" s="662">
        <v>250</v>
      </c>
      <c r="J16" s="665">
        <v>1</v>
      </c>
      <c r="K16" s="665">
        <v>250</v>
      </c>
      <c r="L16" s="662">
        <v>0.2</v>
      </c>
      <c r="M16" s="662">
        <v>250</v>
      </c>
      <c r="N16" s="665"/>
      <c r="O16" s="665"/>
      <c r="P16" s="678"/>
      <c r="Q16" s="666"/>
    </row>
    <row r="17" spans="1:17" ht="14.4" customHeight="1" x14ac:dyDescent="0.3">
      <c r="A17" s="661" t="s">
        <v>4726</v>
      </c>
      <c r="B17" s="662" t="s">
        <v>577</v>
      </c>
      <c r="C17" s="662" t="s">
        <v>4730</v>
      </c>
      <c r="D17" s="662" t="s">
        <v>4751</v>
      </c>
      <c r="E17" s="662" t="s">
        <v>4752</v>
      </c>
      <c r="F17" s="665">
        <v>6</v>
      </c>
      <c r="G17" s="665">
        <v>0</v>
      </c>
      <c r="H17" s="662"/>
      <c r="I17" s="662">
        <v>0</v>
      </c>
      <c r="J17" s="665">
        <v>5</v>
      </c>
      <c r="K17" s="665">
        <v>0</v>
      </c>
      <c r="L17" s="662"/>
      <c r="M17" s="662">
        <v>0</v>
      </c>
      <c r="N17" s="665"/>
      <c r="O17" s="665"/>
      <c r="P17" s="678"/>
      <c r="Q17" s="666"/>
    </row>
    <row r="18" spans="1:17" ht="14.4" customHeight="1" x14ac:dyDescent="0.3">
      <c r="A18" s="661" t="s">
        <v>4726</v>
      </c>
      <c r="B18" s="662" t="s">
        <v>577</v>
      </c>
      <c r="C18" s="662" t="s">
        <v>4730</v>
      </c>
      <c r="D18" s="662" t="s">
        <v>4753</v>
      </c>
      <c r="E18" s="662" t="s">
        <v>4754</v>
      </c>
      <c r="F18" s="665">
        <v>27</v>
      </c>
      <c r="G18" s="665">
        <v>0</v>
      </c>
      <c r="H18" s="662"/>
      <c r="I18" s="662">
        <v>0</v>
      </c>
      <c r="J18" s="665">
        <v>50</v>
      </c>
      <c r="K18" s="665">
        <v>0</v>
      </c>
      <c r="L18" s="662"/>
      <c r="M18" s="662">
        <v>0</v>
      </c>
      <c r="N18" s="665">
        <v>25</v>
      </c>
      <c r="O18" s="665">
        <v>0</v>
      </c>
      <c r="P18" s="678"/>
      <c r="Q18" s="666">
        <v>0</v>
      </c>
    </row>
    <row r="19" spans="1:17" ht="14.4" customHeight="1" x14ac:dyDescent="0.3">
      <c r="A19" s="661" t="s">
        <v>4726</v>
      </c>
      <c r="B19" s="662" t="s">
        <v>577</v>
      </c>
      <c r="C19" s="662" t="s">
        <v>4730</v>
      </c>
      <c r="D19" s="662" t="s">
        <v>4755</v>
      </c>
      <c r="E19" s="662" t="s">
        <v>4756</v>
      </c>
      <c r="F19" s="665">
        <v>3196</v>
      </c>
      <c r="G19" s="665">
        <v>0</v>
      </c>
      <c r="H19" s="662"/>
      <c r="I19" s="662">
        <v>0</v>
      </c>
      <c r="J19" s="665">
        <v>3382</v>
      </c>
      <c r="K19" s="665">
        <v>0</v>
      </c>
      <c r="L19" s="662"/>
      <c r="M19" s="662">
        <v>0</v>
      </c>
      <c r="N19" s="665">
        <v>5619</v>
      </c>
      <c r="O19" s="665">
        <v>66799.950000000026</v>
      </c>
      <c r="P19" s="678"/>
      <c r="Q19" s="666">
        <v>11.88822744260545</v>
      </c>
    </row>
    <row r="20" spans="1:17" ht="14.4" customHeight="1" x14ac:dyDescent="0.3">
      <c r="A20" s="661" t="s">
        <v>4726</v>
      </c>
      <c r="B20" s="662" t="s">
        <v>577</v>
      </c>
      <c r="C20" s="662" t="s">
        <v>4730</v>
      </c>
      <c r="D20" s="662" t="s">
        <v>4757</v>
      </c>
      <c r="E20" s="662" t="s">
        <v>4758</v>
      </c>
      <c r="F20" s="665">
        <v>1982</v>
      </c>
      <c r="G20" s="665">
        <v>459824</v>
      </c>
      <c r="H20" s="662">
        <v>1</v>
      </c>
      <c r="I20" s="662">
        <v>232</v>
      </c>
      <c r="J20" s="665">
        <v>3468</v>
      </c>
      <c r="K20" s="665">
        <v>798928</v>
      </c>
      <c r="L20" s="662">
        <v>1.7374647691290581</v>
      </c>
      <c r="M20" s="662">
        <v>230.37139561707036</v>
      </c>
      <c r="N20" s="665">
        <v>3325</v>
      </c>
      <c r="O20" s="665">
        <v>781375</v>
      </c>
      <c r="P20" s="678">
        <v>1.6992914680399458</v>
      </c>
      <c r="Q20" s="666">
        <v>235</v>
      </c>
    </row>
    <row r="21" spans="1:17" ht="14.4" customHeight="1" x14ac:dyDescent="0.3">
      <c r="A21" s="661" t="s">
        <v>4726</v>
      </c>
      <c r="B21" s="662" t="s">
        <v>577</v>
      </c>
      <c r="C21" s="662" t="s">
        <v>4730</v>
      </c>
      <c r="D21" s="662" t="s">
        <v>4759</v>
      </c>
      <c r="E21" s="662" t="s">
        <v>4760</v>
      </c>
      <c r="F21" s="665">
        <v>631</v>
      </c>
      <c r="G21" s="665">
        <v>6784</v>
      </c>
      <c r="H21" s="662">
        <v>1</v>
      </c>
      <c r="I21" s="662">
        <v>10.751188589540412</v>
      </c>
      <c r="J21" s="665">
        <v>116</v>
      </c>
      <c r="K21" s="665">
        <v>12446</v>
      </c>
      <c r="L21" s="662">
        <v>1.8346108490566038</v>
      </c>
      <c r="M21" s="662">
        <v>107.29310344827586</v>
      </c>
      <c r="N21" s="665">
        <v>130</v>
      </c>
      <c r="O21" s="665">
        <v>14040</v>
      </c>
      <c r="P21" s="678">
        <v>2.0695754716981134</v>
      </c>
      <c r="Q21" s="666">
        <v>108</v>
      </c>
    </row>
    <row r="22" spans="1:17" ht="14.4" customHeight="1" x14ac:dyDescent="0.3">
      <c r="A22" s="661" t="s">
        <v>4726</v>
      </c>
      <c r="B22" s="662" t="s">
        <v>577</v>
      </c>
      <c r="C22" s="662" t="s">
        <v>4730</v>
      </c>
      <c r="D22" s="662" t="s">
        <v>4761</v>
      </c>
      <c r="E22" s="662" t="s">
        <v>4762</v>
      </c>
      <c r="F22" s="665">
        <v>55</v>
      </c>
      <c r="G22" s="665">
        <v>4455</v>
      </c>
      <c r="H22" s="662">
        <v>1</v>
      </c>
      <c r="I22" s="662">
        <v>81</v>
      </c>
      <c r="J22" s="665">
        <v>149</v>
      </c>
      <c r="K22" s="665">
        <v>10543</v>
      </c>
      <c r="L22" s="662">
        <v>2.3665544332210997</v>
      </c>
      <c r="M22" s="662">
        <v>70.758389261744966</v>
      </c>
      <c r="N22" s="665">
        <v>157</v>
      </c>
      <c r="O22" s="665">
        <v>12874</v>
      </c>
      <c r="P22" s="678">
        <v>2.889786756453423</v>
      </c>
      <c r="Q22" s="666">
        <v>82</v>
      </c>
    </row>
    <row r="23" spans="1:17" ht="14.4" customHeight="1" x14ac:dyDescent="0.3">
      <c r="A23" s="661" t="s">
        <v>4726</v>
      </c>
      <c r="B23" s="662" t="s">
        <v>577</v>
      </c>
      <c r="C23" s="662" t="s">
        <v>4730</v>
      </c>
      <c r="D23" s="662" t="s">
        <v>4763</v>
      </c>
      <c r="E23" s="662" t="s">
        <v>4764</v>
      </c>
      <c r="F23" s="665">
        <v>3</v>
      </c>
      <c r="G23" s="665">
        <v>0</v>
      </c>
      <c r="H23" s="662"/>
      <c r="I23" s="662">
        <v>0</v>
      </c>
      <c r="J23" s="665">
        <v>5</v>
      </c>
      <c r="K23" s="665">
        <v>0</v>
      </c>
      <c r="L23" s="662"/>
      <c r="M23" s="662">
        <v>0</v>
      </c>
      <c r="N23" s="665"/>
      <c r="O23" s="665"/>
      <c r="P23" s="678"/>
      <c r="Q23" s="666"/>
    </row>
    <row r="24" spans="1:17" ht="14.4" customHeight="1" x14ac:dyDescent="0.3">
      <c r="A24" s="661" t="s">
        <v>4726</v>
      </c>
      <c r="B24" s="662" t="s">
        <v>577</v>
      </c>
      <c r="C24" s="662" t="s">
        <v>4730</v>
      </c>
      <c r="D24" s="662" t="s">
        <v>4765</v>
      </c>
      <c r="E24" s="662" t="s">
        <v>4746</v>
      </c>
      <c r="F24" s="665">
        <v>1</v>
      </c>
      <c r="G24" s="665">
        <v>668</v>
      </c>
      <c r="H24" s="662">
        <v>1</v>
      </c>
      <c r="I24" s="662">
        <v>668</v>
      </c>
      <c r="J24" s="665">
        <v>1</v>
      </c>
      <c r="K24" s="665">
        <v>673</v>
      </c>
      <c r="L24" s="662">
        <v>1.0074850299401197</v>
      </c>
      <c r="M24" s="662">
        <v>673</v>
      </c>
      <c r="N24" s="665"/>
      <c r="O24" s="665"/>
      <c r="P24" s="678"/>
      <c r="Q24" s="666"/>
    </row>
    <row r="25" spans="1:17" ht="14.4" customHeight="1" x14ac:dyDescent="0.3">
      <c r="A25" s="661" t="s">
        <v>4726</v>
      </c>
      <c r="B25" s="662" t="s">
        <v>577</v>
      </c>
      <c r="C25" s="662" t="s">
        <v>4730</v>
      </c>
      <c r="D25" s="662" t="s">
        <v>4766</v>
      </c>
      <c r="E25" s="662" t="s">
        <v>4767</v>
      </c>
      <c r="F25" s="665"/>
      <c r="G25" s="665"/>
      <c r="H25" s="662"/>
      <c r="I25" s="662"/>
      <c r="J25" s="665">
        <v>1</v>
      </c>
      <c r="K25" s="665">
        <v>435</v>
      </c>
      <c r="L25" s="662"/>
      <c r="M25" s="662">
        <v>435</v>
      </c>
      <c r="N25" s="665">
        <v>1</v>
      </c>
      <c r="O25" s="665">
        <v>436</v>
      </c>
      <c r="P25" s="678"/>
      <c r="Q25" s="666">
        <v>436</v>
      </c>
    </row>
    <row r="26" spans="1:17" ht="14.4" customHeight="1" x14ac:dyDescent="0.3">
      <c r="A26" s="661" t="s">
        <v>4726</v>
      </c>
      <c r="B26" s="662" t="s">
        <v>577</v>
      </c>
      <c r="C26" s="662" t="s">
        <v>4730</v>
      </c>
      <c r="D26" s="662" t="s">
        <v>4768</v>
      </c>
      <c r="E26" s="662" t="s">
        <v>4769</v>
      </c>
      <c r="F26" s="665"/>
      <c r="G26" s="665"/>
      <c r="H26" s="662"/>
      <c r="I26" s="662"/>
      <c r="J26" s="665">
        <v>9</v>
      </c>
      <c r="K26" s="665">
        <v>1026</v>
      </c>
      <c r="L26" s="662"/>
      <c r="M26" s="662">
        <v>114</v>
      </c>
      <c r="N26" s="665">
        <v>2</v>
      </c>
      <c r="O26" s="665">
        <v>228</v>
      </c>
      <c r="P26" s="678"/>
      <c r="Q26" s="666">
        <v>114</v>
      </c>
    </row>
    <row r="27" spans="1:17" ht="14.4" customHeight="1" x14ac:dyDescent="0.3">
      <c r="A27" s="661" t="s">
        <v>4726</v>
      </c>
      <c r="B27" s="662" t="s">
        <v>577</v>
      </c>
      <c r="C27" s="662" t="s">
        <v>4730</v>
      </c>
      <c r="D27" s="662" t="s">
        <v>4770</v>
      </c>
      <c r="E27" s="662" t="s">
        <v>4771</v>
      </c>
      <c r="F27" s="665">
        <v>38</v>
      </c>
      <c r="G27" s="665">
        <v>6726</v>
      </c>
      <c r="H27" s="662">
        <v>1</v>
      </c>
      <c r="I27" s="662">
        <v>177</v>
      </c>
      <c r="J27" s="665">
        <v>37</v>
      </c>
      <c r="K27" s="665">
        <v>6577</v>
      </c>
      <c r="L27" s="662">
        <v>0.97784716027356522</v>
      </c>
      <c r="M27" s="662">
        <v>177.75675675675674</v>
      </c>
      <c r="N27" s="665">
        <v>50</v>
      </c>
      <c r="O27" s="665">
        <v>8950</v>
      </c>
      <c r="P27" s="678">
        <v>1.3306571513529586</v>
      </c>
      <c r="Q27" s="666">
        <v>179</v>
      </c>
    </row>
    <row r="28" spans="1:17" ht="14.4" customHeight="1" x14ac:dyDescent="0.3">
      <c r="A28" s="661" t="s">
        <v>4726</v>
      </c>
      <c r="B28" s="662" t="s">
        <v>577</v>
      </c>
      <c r="C28" s="662" t="s">
        <v>4730</v>
      </c>
      <c r="D28" s="662" t="s">
        <v>4772</v>
      </c>
      <c r="E28" s="662" t="s">
        <v>4773</v>
      </c>
      <c r="F28" s="665"/>
      <c r="G28" s="665"/>
      <c r="H28" s="662"/>
      <c r="I28" s="662"/>
      <c r="J28" s="665"/>
      <c r="K28" s="665"/>
      <c r="L28" s="662"/>
      <c r="M28" s="662"/>
      <c r="N28" s="665">
        <v>1</v>
      </c>
      <c r="O28" s="665">
        <v>635</v>
      </c>
      <c r="P28" s="678"/>
      <c r="Q28" s="666">
        <v>635</v>
      </c>
    </row>
    <row r="29" spans="1:17" ht="14.4" customHeight="1" x14ac:dyDescent="0.3">
      <c r="A29" s="661" t="s">
        <v>4726</v>
      </c>
      <c r="B29" s="662" t="s">
        <v>577</v>
      </c>
      <c r="C29" s="662" t="s">
        <v>4730</v>
      </c>
      <c r="D29" s="662" t="s">
        <v>4774</v>
      </c>
      <c r="E29" s="662" t="s">
        <v>4775</v>
      </c>
      <c r="F29" s="665"/>
      <c r="G29" s="665"/>
      <c r="H29" s="662"/>
      <c r="I29" s="662"/>
      <c r="J29" s="665"/>
      <c r="K29" s="665"/>
      <c r="L29" s="662"/>
      <c r="M29" s="662"/>
      <c r="N29" s="665">
        <v>244</v>
      </c>
      <c r="O29" s="665">
        <v>85156</v>
      </c>
      <c r="P29" s="678"/>
      <c r="Q29" s="666">
        <v>349</v>
      </c>
    </row>
    <row r="30" spans="1:17" ht="14.4" customHeight="1" x14ac:dyDescent="0.3">
      <c r="A30" s="661" t="s">
        <v>4726</v>
      </c>
      <c r="B30" s="662" t="s">
        <v>577</v>
      </c>
      <c r="C30" s="662" t="s">
        <v>4730</v>
      </c>
      <c r="D30" s="662" t="s">
        <v>4776</v>
      </c>
      <c r="E30" s="662" t="s">
        <v>4777</v>
      </c>
      <c r="F30" s="665">
        <v>8</v>
      </c>
      <c r="G30" s="665">
        <v>1304</v>
      </c>
      <c r="H30" s="662">
        <v>1</v>
      </c>
      <c r="I30" s="662">
        <v>163</v>
      </c>
      <c r="J30" s="665">
        <v>1</v>
      </c>
      <c r="K30" s="665">
        <v>163</v>
      </c>
      <c r="L30" s="662">
        <v>0.125</v>
      </c>
      <c r="M30" s="662">
        <v>163</v>
      </c>
      <c r="N30" s="665"/>
      <c r="O30" s="665"/>
      <c r="P30" s="678"/>
      <c r="Q30" s="666"/>
    </row>
    <row r="31" spans="1:17" ht="14.4" customHeight="1" x14ac:dyDescent="0.3">
      <c r="A31" s="661" t="s">
        <v>4726</v>
      </c>
      <c r="B31" s="662" t="s">
        <v>577</v>
      </c>
      <c r="C31" s="662" t="s">
        <v>4730</v>
      </c>
      <c r="D31" s="662" t="s">
        <v>4778</v>
      </c>
      <c r="E31" s="662" t="s">
        <v>4779</v>
      </c>
      <c r="F31" s="665">
        <v>3</v>
      </c>
      <c r="G31" s="665">
        <v>11166</v>
      </c>
      <c r="H31" s="662">
        <v>1</v>
      </c>
      <c r="I31" s="662">
        <v>3722</v>
      </c>
      <c r="J31" s="665"/>
      <c r="K31" s="665"/>
      <c r="L31" s="662"/>
      <c r="M31" s="662"/>
      <c r="N31" s="665"/>
      <c r="O31" s="665"/>
      <c r="P31" s="678"/>
      <c r="Q31" s="666"/>
    </row>
    <row r="32" spans="1:17" ht="14.4" customHeight="1" x14ac:dyDescent="0.3">
      <c r="A32" s="661" t="s">
        <v>4726</v>
      </c>
      <c r="B32" s="662" t="s">
        <v>577</v>
      </c>
      <c r="C32" s="662" t="s">
        <v>4730</v>
      </c>
      <c r="D32" s="662" t="s">
        <v>4780</v>
      </c>
      <c r="E32" s="662" t="s">
        <v>4781</v>
      </c>
      <c r="F32" s="665">
        <v>30</v>
      </c>
      <c r="G32" s="665">
        <v>0</v>
      </c>
      <c r="H32" s="662"/>
      <c r="I32" s="662">
        <v>0</v>
      </c>
      <c r="J32" s="665">
        <v>43</v>
      </c>
      <c r="K32" s="665">
        <v>0</v>
      </c>
      <c r="L32" s="662"/>
      <c r="M32" s="662">
        <v>0</v>
      </c>
      <c r="N32" s="665">
        <v>41</v>
      </c>
      <c r="O32" s="665">
        <v>0</v>
      </c>
      <c r="P32" s="678"/>
      <c r="Q32" s="666">
        <v>0</v>
      </c>
    </row>
    <row r="33" spans="1:17" ht="14.4" customHeight="1" x14ac:dyDescent="0.3">
      <c r="A33" s="661" t="s">
        <v>4726</v>
      </c>
      <c r="B33" s="662" t="s">
        <v>577</v>
      </c>
      <c r="C33" s="662" t="s">
        <v>4730</v>
      </c>
      <c r="D33" s="662" t="s">
        <v>4782</v>
      </c>
      <c r="E33" s="662" t="s">
        <v>4783</v>
      </c>
      <c r="F33" s="665"/>
      <c r="G33" s="665"/>
      <c r="H33" s="662"/>
      <c r="I33" s="662"/>
      <c r="J33" s="665"/>
      <c r="K33" s="665"/>
      <c r="L33" s="662"/>
      <c r="M33" s="662"/>
      <c r="N33" s="665">
        <v>1</v>
      </c>
      <c r="O33" s="665">
        <v>581</v>
      </c>
      <c r="P33" s="678"/>
      <c r="Q33" s="666">
        <v>581</v>
      </c>
    </row>
    <row r="34" spans="1:17" ht="14.4" customHeight="1" x14ac:dyDescent="0.3">
      <c r="A34" s="661" t="s">
        <v>4784</v>
      </c>
      <c r="B34" s="662" t="s">
        <v>577</v>
      </c>
      <c r="C34" s="662" t="s">
        <v>4727</v>
      </c>
      <c r="D34" s="662" t="s">
        <v>4785</v>
      </c>
      <c r="E34" s="662" t="s">
        <v>4786</v>
      </c>
      <c r="F34" s="665"/>
      <c r="G34" s="665"/>
      <c r="H34" s="662"/>
      <c r="I34" s="662"/>
      <c r="J34" s="665"/>
      <c r="K34" s="665"/>
      <c r="L34" s="662"/>
      <c r="M34" s="662"/>
      <c r="N34" s="665">
        <v>16</v>
      </c>
      <c r="O34" s="665">
        <v>74252</v>
      </c>
      <c r="P34" s="678"/>
      <c r="Q34" s="666">
        <v>4640.75</v>
      </c>
    </row>
    <row r="35" spans="1:17" ht="14.4" customHeight="1" x14ac:dyDescent="0.3">
      <c r="A35" s="661" t="s">
        <v>4784</v>
      </c>
      <c r="B35" s="662" t="s">
        <v>577</v>
      </c>
      <c r="C35" s="662" t="s">
        <v>4730</v>
      </c>
      <c r="D35" s="662" t="s">
        <v>4735</v>
      </c>
      <c r="E35" s="662" t="s">
        <v>4736</v>
      </c>
      <c r="F35" s="665"/>
      <c r="G35" s="665"/>
      <c r="H35" s="662"/>
      <c r="I35" s="662"/>
      <c r="J35" s="665">
        <v>1</v>
      </c>
      <c r="K35" s="665">
        <v>5</v>
      </c>
      <c r="L35" s="662"/>
      <c r="M35" s="662">
        <v>5</v>
      </c>
      <c r="N35" s="665"/>
      <c r="O35" s="665"/>
      <c r="P35" s="678"/>
      <c r="Q35" s="666"/>
    </row>
    <row r="36" spans="1:17" ht="14.4" customHeight="1" x14ac:dyDescent="0.3">
      <c r="A36" s="661" t="s">
        <v>4784</v>
      </c>
      <c r="B36" s="662" t="s">
        <v>577</v>
      </c>
      <c r="C36" s="662" t="s">
        <v>4730</v>
      </c>
      <c r="D36" s="662" t="s">
        <v>4787</v>
      </c>
      <c r="E36" s="662" t="s">
        <v>4788</v>
      </c>
      <c r="F36" s="665">
        <v>1</v>
      </c>
      <c r="G36" s="665">
        <v>232</v>
      </c>
      <c r="H36" s="662">
        <v>1</v>
      </c>
      <c r="I36" s="662">
        <v>232</v>
      </c>
      <c r="J36" s="665">
        <v>3</v>
      </c>
      <c r="K36" s="665">
        <v>702</v>
      </c>
      <c r="L36" s="662">
        <v>3.0258620689655173</v>
      </c>
      <c r="M36" s="662">
        <v>234</v>
      </c>
      <c r="N36" s="665"/>
      <c r="O36" s="665"/>
      <c r="P36" s="678"/>
      <c r="Q36" s="666"/>
    </row>
    <row r="37" spans="1:17" ht="14.4" customHeight="1" x14ac:dyDescent="0.3">
      <c r="A37" s="661" t="s">
        <v>4784</v>
      </c>
      <c r="B37" s="662" t="s">
        <v>577</v>
      </c>
      <c r="C37" s="662" t="s">
        <v>4730</v>
      </c>
      <c r="D37" s="662" t="s">
        <v>4789</v>
      </c>
      <c r="E37" s="662" t="s">
        <v>4790</v>
      </c>
      <c r="F37" s="665">
        <v>17</v>
      </c>
      <c r="G37" s="665">
        <v>1972</v>
      </c>
      <c r="H37" s="662">
        <v>1</v>
      </c>
      <c r="I37" s="662">
        <v>116</v>
      </c>
      <c r="J37" s="665">
        <v>47</v>
      </c>
      <c r="K37" s="665">
        <v>5510</v>
      </c>
      <c r="L37" s="662">
        <v>2.7941176470588234</v>
      </c>
      <c r="M37" s="662">
        <v>117.23404255319149</v>
      </c>
      <c r="N37" s="665">
        <v>38</v>
      </c>
      <c r="O37" s="665">
        <v>4484</v>
      </c>
      <c r="P37" s="678">
        <v>2.2738336713995944</v>
      </c>
      <c r="Q37" s="666">
        <v>118</v>
      </c>
    </row>
    <row r="38" spans="1:17" ht="14.4" customHeight="1" x14ac:dyDescent="0.3">
      <c r="A38" s="661" t="s">
        <v>4784</v>
      </c>
      <c r="B38" s="662" t="s">
        <v>577</v>
      </c>
      <c r="C38" s="662" t="s">
        <v>4730</v>
      </c>
      <c r="D38" s="662" t="s">
        <v>4749</v>
      </c>
      <c r="E38" s="662" t="s">
        <v>4750</v>
      </c>
      <c r="F38" s="665">
        <v>55</v>
      </c>
      <c r="G38" s="665">
        <v>13750</v>
      </c>
      <c r="H38" s="662">
        <v>1</v>
      </c>
      <c r="I38" s="662">
        <v>250</v>
      </c>
      <c r="J38" s="665">
        <v>54</v>
      </c>
      <c r="K38" s="665">
        <v>13566</v>
      </c>
      <c r="L38" s="662">
        <v>0.98661818181818184</v>
      </c>
      <c r="M38" s="662">
        <v>251.22222222222223</v>
      </c>
      <c r="N38" s="665">
        <v>38</v>
      </c>
      <c r="O38" s="665">
        <v>9614</v>
      </c>
      <c r="P38" s="678">
        <v>0.69920000000000004</v>
      </c>
      <c r="Q38" s="666">
        <v>253</v>
      </c>
    </row>
    <row r="39" spans="1:17" ht="14.4" customHeight="1" x14ac:dyDescent="0.3">
      <c r="A39" s="661" t="s">
        <v>4784</v>
      </c>
      <c r="B39" s="662" t="s">
        <v>577</v>
      </c>
      <c r="C39" s="662" t="s">
        <v>4730</v>
      </c>
      <c r="D39" s="662" t="s">
        <v>4755</v>
      </c>
      <c r="E39" s="662" t="s">
        <v>4756</v>
      </c>
      <c r="F39" s="665"/>
      <c r="G39" s="665"/>
      <c r="H39" s="662"/>
      <c r="I39" s="662"/>
      <c r="J39" s="665"/>
      <c r="K39" s="665"/>
      <c r="L39" s="662"/>
      <c r="M39" s="662"/>
      <c r="N39" s="665">
        <v>1</v>
      </c>
      <c r="O39" s="665">
        <v>0</v>
      </c>
      <c r="P39" s="678"/>
      <c r="Q39" s="666">
        <v>0</v>
      </c>
    </row>
    <row r="40" spans="1:17" ht="14.4" customHeight="1" thickBot="1" x14ac:dyDescent="0.35">
      <c r="A40" s="667" t="s">
        <v>4784</v>
      </c>
      <c r="B40" s="668" t="s">
        <v>577</v>
      </c>
      <c r="C40" s="668" t="s">
        <v>4730</v>
      </c>
      <c r="D40" s="668" t="s">
        <v>4776</v>
      </c>
      <c r="E40" s="668" t="s">
        <v>4777</v>
      </c>
      <c r="F40" s="671">
        <v>37</v>
      </c>
      <c r="G40" s="671">
        <v>6031</v>
      </c>
      <c r="H40" s="668">
        <v>1</v>
      </c>
      <c r="I40" s="668">
        <v>163</v>
      </c>
      <c r="J40" s="671">
        <v>4</v>
      </c>
      <c r="K40" s="671">
        <v>652</v>
      </c>
      <c r="L40" s="668">
        <v>0.10810810810810811</v>
      </c>
      <c r="M40" s="668">
        <v>163</v>
      </c>
      <c r="N40" s="671"/>
      <c r="O40" s="671"/>
      <c r="P40" s="679"/>
      <c r="Q40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50392842</v>
      </c>
      <c r="C3" s="351">
        <f t="shared" ref="C3:R3" si="0">SUBTOTAL(9,C6:C1048576)</f>
        <v>25</v>
      </c>
      <c r="D3" s="351">
        <f t="shared" si="0"/>
        <v>49064141</v>
      </c>
      <c r="E3" s="351">
        <f t="shared" si="0"/>
        <v>38.737884413064485</v>
      </c>
      <c r="F3" s="351">
        <f t="shared" si="0"/>
        <v>48342452.179999985</v>
      </c>
      <c r="G3" s="354">
        <f>IF(B3&lt;&gt;0,F3/B3,"")</f>
        <v>0.9593118836202964</v>
      </c>
      <c r="H3" s="350">
        <f t="shared" si="0"/>
        <v>19980785.620000008</v>
      </c>
      <c r="I3" s="351">
        <f t="shared" si="0"/>
        <v>1</v>
      </c>
      <c r="J3" s="351">
        <f t="shared" si="0"/>
        <v>28430681.000000011</v>
      </c>
      <c r="K3" s="351">
        <f t="shared" si="0"/>
        <v>1.422901058081619</v>
      </c>
      <c r="L3" s="351">
        <f t="shared" si="0"/>
        <v>25149332.870000005</v>
      </c>
      <c r="M3" s="352">
        <f>IF(H3&lt;&gt;0,L3/H3,"")</f>
        <v>1.2586758773301925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4792</v>
      </c>
      <c r="B6" s="790">
        <v>1740</v>
      </c>
      <c r="C6" s="737">
        <v>1</v>
      </c>
      <c r="D6" s="790">
        <v>700</v>
      </c>
      <c r="E6" s="737">
        <v>0.40229885057471265</v>
      </c>
      <c r="F6" s="790">
        <v>1878</v>
      </c>
      <c r="G6" s="742">
        <v>1.0793103448275863</v>
      </c>
      <c r="H6" s="790"/>
      <c r="I6" s="737"/>
      <c r="J6" s="790"/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4793</v>
      </c>
      <c r="B7" s="798">
        <v>1044</v>
      </c>
      <c r="C7" s="662">
        <v>1</v>
      </c>
      <c r="D7" s="798">
        <v>1170</v>
      </c>
      <c r="E7" s="662">
        <v>1.1206896551724137</v>
      </c>
      <c r="F7" s="798">
        <v>1943.6599999999999</v>
      </c>
      <c r="G7" s="678">
        <v>1.861743295019157</v>
      </c>
      <c r="H7" s="798"/>
      <c r="I7" s="662"/>
      <c r="J7" s="798"/>
      <c r="K7" s="662"/>
      <c r="L7" s="798"/>
      <c r="M7" s="678"/>
      <c r="N7" s="798"/>
      <c r="O7" s="662"/>
      <c r="P7" s="798"/>
      <c r="Q7" s="662"/>
      <c r="R7" s="798"/>
      <c r="S7" s="701"/>
    </row>
    <row r="8" spans="1:19" ht="14.4" customHeight="1" x14ac:dyDescent="0.3">
      <c r="A8" s="688" t="s">
        <v>4794</v>
      </c>
      <c r="B8" s="798">
        <v>5397</v>
      </c>
      <c r="C8" s="662">
        <v>1</v>
      </c>
      <c r="D8" s="798">
        <v>7944</v>
      </c>
      <c r="E8" s="662">
        <v>1.4719288493607561</v>
      </c>
      <c r="F8" s="798">
        <v>6634</v>
      </c>
      <c r="G8" s="678">
        <v>1.2292014081897351</v>
      </c>
      <c r="H8" s="798"/>
      <c r="I8" s="662"/>
      <c r="J8" s="798"/>
      <c r="K8" s="662"/>
      <c r="L8" s="798"/>
      <c r="M8" s="678"/>
      <c r="N8" s="798"/>
      <c r="O8" s="662"/>
      <c r="P8" s="798"/>
      <c r="Q8" s="662"/>
      <c r="R8" s="798"/>
      <c r="S8" s="701"/>
    </row>
    <row r="9" spans="1:19" ht="14.4" customHeight="1" x14ac:dyDescent="0.3">
      <c r="A9" s="688" t="s">
        <v>4795</v>
      </c>
      <c r="B9" s="798">
        <v>580</v>
      </c>
      <c r="C9" s="662">
        <v>1</v>
      </c>
      <c r="D9" s="798">
        <v>1172</v>
      </c>
      <c r="E9" s="662">
        <v>2.0206896551724136</v>
      </c>
      <c r="F9" s="798">
        <v>705</v>
      </c>
      <c r="G9" s="678">
        <v>1.2155172413793103</v>
      </c>
      <c r="H9" s="798"/>
      <c r="I9" s="662"/>
      <c r="J9" s="798"/>
      <c r="K9" s="662"/>
      <c r="L9" s="798"/>
      <c r="M9" s="678"/>
      <c r="N9" s="798"/>
      <c r="O9" s="662"/>
      <c r="P9" s="798"/>
      <c r="Q9" s="662"/>
      <c r="R9" s="798"/>
      <c r="S9" s="701"/>
    </row>
    <row r="10" spans="1:19" ht="14.4" customHeight="1" x14ac:dyDescent="0.3">
      <c r="A10" s="688" t="s">
        <v>4796</v>
      </c>
      <c r="B10" s="798">
        <v>232</v>
      </c>
      <c r="C10" s="662">
        <v>1</v>
      </c>
      <c r="D10" s="798">
        <v>234</v>
      </c>
      <c r="E10" s="662">
        <v>1.0086206896551724</v>
      </c>
      <c r="F10" s="798"/>
      <c r="G10" s="678"/>
      <c r="H10" s="798"/>
      <c r="I10" s="662"/>
      <c r="J10" s="798"/>
      <c r="K10" s="662"/>
      <c r="L10" s="798"/>
      <c r="M10" s="678"/>
      <c r="N10" s="798"/>
      <c r="O10" s="662"/>
      <c r="P10" s="798"/>
      <c r="Q10" s="662"/>
      <c r="R10" s="798"/>
      <c r="S10" s="701"/>
    </row>
    <row r="11" spans="1:19" ht="14.4" customHeight="1" x14ac:dyDescent="0.3">
      <c r="A11" s="688" t="s">
        <v>2938</v>
      </c>
      <c r="B11" s="798">
        <v>50291104</v>
      </c>
      <c r="C11" s="662">
        <v>1</v>
      </c>
      <c r="D11" s="798">
        <v>48939181</v>
      </c>
      <c r="E11" s="662">
        <v>0.97311804887003472</v>
      </c>
      <c r="F11" s="798">
        <v>48195878.989999995</v>
      </c>
      <c r="G11" s="678">
        <v>0.95833805895372659</v>
      </c>
      <c r="H11" s="798">
        <v>19980785.620000008</v>
      </c>
      <c r="I11" s="662">
        <v>1</v>
      </c>
      <c r="J11" s="798">
        <v>28430681.000000011</v>
      </c>
      <c r="K11" s="662">
        <v>1.422901058081619</v>
      </c>
      <c r="L11" s="798">
        <v>25149332.870000005</v>
      </c>
      <c r="M11" s="678">
        <v>1.2586758773301925</v>
      </c>
      <c r="N11" s="798"/>
      <c r="O11" s="662"/>
      <c r="P11" s="798"/>
      <c r="Q11" s="662"/>
      <c r="R11" s="798"/>
      <c r="S11" s="701"/>
    </row>
    <row r="12" spans="1:19" ht="14.4" customHeight="1" x14ac:dyDescent="0.3">
      <c r="A12" s="688" t="s">
        <v>4797</v>
      </c>
      <c r="B12" s="798">
        <v>10783</v>
      </c>
      <c r="C12" s="662">
        <v>1</v>
      </c>
      <c r="D12" s="798">
        <v>14144</v>
      </c>
      <c r="E12" s="662">
        <v>1.3116943336733748</v>
      </c>
      <c r="F12" s="798">
        <v>9282.32</v>
      </c>
      <c r="G12" s="678">
        <v>0.86082908281554293</v>
      </c>
      <c r="H12" s="798"/>
      <c r="I12" s="662"/>
      <c r="J12" s="798"/>
      <c r="K12" s="662"/>
      <c r="L12" s="798"/>
      <c r="M12" s="678"/>
      <c r="N12" s="798"/>
      <c r="O12" s="662"/>
      <c r="P12" s="798"/>
      <c r="Q12" s="662"/>
      <c r="R12" s="798"/>
      <c r="S12" s="701"/>
    </row>
    <row r="13" spans="1:19" ht="14.4" customHeight="1" x14ac:dyDescent="0.3">
      <c r="A13" s="688" t="s">
        <v>4798</v>
      </c>
      <c r="B13" s="798">
        <v>348</v>
      </c>
      <c r="C13" s="662">
        <v>1</v>
      </c>
      <c r="D13" s="798"/>
      <c r="E13" s="662"/>
      <c r="F13" s="798">
        <v>353</v>
      </c>
      <c r="G13" s="678">
        <v>1.014367816091954</v>
      </c>
      <c r="H13" s="798"/>
      <c r="I13" s="662"/>
      <c r="J13" s="798"/>
      <c r="K13" s="662"/>
      <c r="L13" s="798"/>
      <c r="M13" s="678"/>
      <c r="N13" s="798"/>
      <c r="O13" s="662"/>
      <c r="P13" s="798"/>
      <c r="Q13" s="662"/>
      <c r="R13" s="798"/>
      <c r="S13" s="701"/>
    </row>
    <row r="14" spans="1:19" ht="14.4" customHeight="1" x14ac:dyDescent="0.3">
      <c r="A14" s="688" t="s">
        <v>4799</v>
      </c>
      <c r="B14" s="798">
        <v>1044</v>
      </c>
      <c r="C14" s="662">
        <v>1</v>
      </c>
      <c r="D14" s="798">
        <v>2564</v>
      </c>
      <c r="E14" s="662">
        <v>2.4559386973180075</v>
      </c>
      <c r="F14" s="798">
        <v>3055</v>
      </c>
      <c r="G14" s="678">
        <v>2.9262452107279695</v>
      </c>
      <c r="H14" s="798"/>
      <c r="I14" s="662"/>
      <c r="J14" s="798"/>
      <c r="K14" s="662"/>
      <c r="L14" s="798"/>
      <c r="M14" s="678"/>
      <c r="N14" s="798"/>
      <c r="O14" s="662"/>
      <c r="P14" s="798"/>
      <c r="Q14" s="662"/>
      <c r="R14" s="798"/>
      <c r="S14" s="701"/>
    </row>
    <row r="15" spans="1:19" ht="14.4" customHeight="1" x14ac:dyDescent="0.3">
      <c r="A15" s="688" t="s">
        <v>4800</v>
      </c>
      <c r="B15" s="798">
        <v>22464</v>
      </c>
      <c r="C15" s="662">
        <v>1</v>
      </c>
      <c r="D15" s="798">
        <v>14362</v>
      </c>
      <c r="E15" s="662">
        <v>0.63933404558404561</v>
      </c>
      <c r="F15" s="798">
        <v>18223</v>
      </c>
      <c r="G15" s="678">
        <v>0.81120904558404561</v>
      </c>
      <c r="H15" s="798"/>
      <c r="I15" s="662"/>
      <c r="J15" s="798"/>
      <c r="K15" s="662"/>
      <c r="L15" s="798"/>
      <c r="M15" s="678"/>
      <c r="N15" s="798"/>
      <c r="O15" s="662"/>
      <c r="P15" s="798"/>
      <c r="Q15" s="662"/>
      <c r="R15" s="798"/>
      <c r="S15" s="701"/>
    </row>
    <row r="16" spans="1:19" ht="14.4" customHeight="1" x14ac:dyDescent="0.3">
      <c r="A16" s="688" t="s">
        <v>4801</v>
      </c>
      <c r="B16" s="798">
        <v>116</v>
      </c>
      <c r="C16" s="662">
        <v>1</v>
      </c>
      <c r="D16" s="798"/>
      <c r="E16" s="662"/>
      <c r="F16" s="798">
        <v>471</v>
      </c>
      <c r="G16" s="678">
        <v>4.0603448275862073</v>
      </c>
      <c r="H16" s="798"/>
      <c r="I16" s="662"/>
      <c r="J16" s="798"/>
      <c r="K16" s="662"/>
      <c r="L16" s="798"/>
      <c r="M16" s="678"/>
      <c r="N16" s="798"/>
      <c r="O16" s="662"/>
      <c r="P16" s="798"/>
      <c r="Q16" s="662"/>
      <c r="R16" s="798"/>
      <c r="S16" s="701"/>
    </row>
    <row r="17" spans="1:19" ht="14.4" customHeight="1" x14ac:dyDescent="0.3">
      <c r="A17" s="688" t="s">
        <v>4802</v>
      </c>
      <c r="B17" s="798"/>
      <c r="C17" s="662"/>
      <c r="D17" s="798">
        <v>352</v>
      </c>
      <c r="E17" s="662"/>
      <c r="F17" s="798">
        <v>470</v>
      </c>
      <c r="G17" s="678"/>
      <c r="H17" s="798"/>
      <c r="I17" s="662"/>
      <c r="J17" s="798"/>
      <c r="K17" s="662"/>
      <c r="L17" s="798"/>
      <c r="M17" s="678"/>
      <c r="N17" s="798"/>
      <c r="O17" s="662"/>
      <c r="P17" s="798"/>
      <c r="Q17" s="662"/>
      <c r="R17" s="798"/>
      <c r="S17" s="701"/>
    </row>
    <row r="18" spans="1:19" ht="14.4" customHeight="1" x14ac:dyDescent="0.3">
      <c r="A18" s="688" t="s">
        <v>4803</v>
      </c>
      <c r="B18" s="798">
        <v>348</v>
      </c>
      <c r="C18" s="662">
        <v>1</v>
      </c>
      <c r="D18" s="798">
        <v>584</v>
      </c>
      <c r="E18" s="662">
        <v>1.6781609195402298</v>
      </c>
      <c r="F18" s="798">
        <v>353</v>
      </c>
      <c r="G18" s="678">
        <v>1.014367816091954</v>
      </c>
      <c r="H18" s="798"/>
      <c r="I18" s="662"/>
      <c r="J18" s="798"/>
      <c r="K18" s="662"/>
      <c r="L18" s="798"/>
      <c r="M18" s="678"/>
      <c r="N18" s="798"/>
      <c r="O18" s="662"/>
      <c r="P18" s="798"/>
      <c r="Q18" s="662"/>
      <c r="R18" s="798"/>
      <c r="S18" s="701"/>
    </row>
    <row r="19" spans="1:19" ht="14.4" customHeight="1" x14ac:dyDescent="0.3">
      <c r="A19" s="688" t="s">
        <v>4804</v>
      </c>
      <c r="B19" s="798">
        <v>116</v>
      </c>
      <c r="C19" s="662">
        <v>1</v>
      </c>
      <c r="D19" s="798">
        <v>118</v>
      </c>
      <c r="E19" s="662">
        <v>1.0172413793103448</v>
      </c>
      <c r="F19" s="798"/>
      <c r="G19" s="678"/>
      <c r="H19" s="798"/>
      <c r="I19" s="662"/>
      <c r="J19" s="798"/>
      <c r="K19" s="662"/>
      <c r="L19" s="798"/>
      <c r="M19" s="678"/>
      <c r="N19" s="798"/>
      <c r="O19" s="662"/>
      <c r="P19" s="798"/>
      <c r="Q19" s="662"/>
      <c r="R19" s="798"/>
      <c r="S19" s="701"/>
    </row>
    <row r="20" spans="1:19" ht="14.4" customHeight="1" x14ac:dyDescent="0.3">
      <c r="A20" s="688" t="s">
        <v>4805</v>
      </c>
      <c r="B20" s="798">
        <v>3016</v>
      </c>
      <c r="C20" s="662">
        <v>1</v>
      </c>
      <c r="D20" s="798">
        <v>2574</v>
      </c>
      <c r="E20" s="662">
        <v>0.85344827586206895</v>
      </c>
      <c r="F20" s="798">
        <v>3372.99</v>
      </c>
      <c r="G20" s="678">
        <v>1.1183653846153845</v>
      </c>
      <c r="H20" s="798"/>
      <c r="I20" s="662"/>
      <c r="J20" s="798"/>
      <c r="K20" s="662"/>
      <c r="L20" s="798"/>
      <c r="M20" s="678"/>
      <c r="N20" s="798"/>
      <c r="O20" s="662"/>
      <c r="P20" s="798"/>
      <c r="Q20" s="662"/>
      <c r="R20" s="798"/>
      <c r="S20" s="701"/>
    </row>
    <row r="21" spans="1:19" ht="14.4" customHeight="1" x14ac:dyDescent="0.3">
      <c r="A21" s="688" t="s">
        <v>4806</v>
      </c>
      <c r="B21" s="798">
        <v>31436</v>
      </c>
      <c r="C21" s="662">
        <v>1</v>
      </c>
      <c r="D21" s="798">
        <v>48044</v>
      </c>
      <c r="E21" s="662">
        <v>1.5283114900114518</v>
      </c>
      <c r="F21" s="798">
        <v>59629.960000000014</v>
      </c>
      <c r="G21" s="678">
        <v>1.8968685583407563</v>
      </c>
      <c r="H21" s="798"/>
      <c r="I21" s="662"/>
      <c r="J21" s="798"/>
      <c r="K21" s="662"/>
      <c r="L21" s="798"/>
      <c r="M21" s="678"/>
      <c r="N21" s="798"/>
      <c r="O21" s="662"/>
      <c r="P21" s="798"/>
      <c r="Q21" s="662"/>
      <c r="R21" s="798"/>
      <c r="S21" s="701"/>
    </row>
    <row r="22" spans="1:19" ht="14.4" customHeight="1" x14ac:dyDescent="0.3">
      <c r="A22" s="688" t="s">
        <v>4807</v>
      </c>
      <c r="B22" s="798">
        <v>116</v>
      </c>
      <c r="C22" s="662">
        <v>1</v>
      </c>
      <c r="D22" s="798">
        <v>700</v>
      </c>
      <c r="E22" s="662">
        <v>6.0344827586206895</v>
      </c>
      <c r="F22" s="798">
        <v>1009.3299999999999</v>
      </c>
      <c r="G22" s="678">
        <v>8.7011206896551716</v>
      </c>
      <c r="H22" s="798"/>
      <c r="I22" s="662"/>
      <c r="J22" s="798"/>
      <c r="K22" s="662"/>
      <c r="L22" s="798"/>
      <c r="M22" s="678"/>
      <c r="N22" s="798"/>
      <c r="O22" s="662"/>
      <c r="P22" s="798"/>
      <c r="Q22" s="662"/>
      <c r="R22" s="798"/>
      <c r="S22" s="701"/>
    </row>
    <row r="23" spans="1:19" ht="14.4" customHeight="1" x14ac:dyDescent="0.3">
      <c r="A23" s="688" t="s">
        <v>4808</v>
      </c>
      <c r="B23" s="798"/>
      <c r="C23" s="662"/>
      <c r="D23" s="798">
        <v>352</v>
      </c>
      <c r="E23" s="662"/>
      <c r="F23" s="798"/>
      <c r="G23" s="678"/>
      <c r="H23" s="798"/>
      <c r="I23" s="662"/>
      <c r="J23" s="798"/>
      <c r="K23" s="662"/>
      <c r="L23" s="798"/>
      <c r="M23" s="678"/>
      <c r="N23" s="798"/>
      <c r="O23" s="662"/>
      <c r="P23" s="798"/>
      <c r="Q23" s="662"/>
      <c r="R23" s="798"/>
      <c r="S23" s="701"/>
    </row>
    <row r="24" spans="1:19" ht="14.4" customHeight="1" x14ac:dyDescent="0.3">
      <c r="A24" s="688" t="s">
        <v>4809</v>
      </c>
      <c r="B24" s="798">
        <v>2436</v>
      </c>
      <c r="C24" s="662">
        <v>1</v>
      </c>
      <c r="D24" s="798">
        <v>3980</v>
      </c>
      <c r="E24" s="662">
        <v>1.6338259441707716</v>
      </c>
      <c r="F24" s="798">
        <v>6511.65</v>
      </c>
      <c r="G24" s="678">
        <v>2.6730911330049261</v>
      </c>
      <c r="H24" s="798"/>
      <c r="I24" s="662"/>
      <c r="J24" s="798"/>
      <c r="K24" s="662"/>
      <c r="L24" s="798"/>
      <c r="M24" s="678"/>
      <c r="N24" s="798"/>
      <c r="O24" s="662"/>
      <c r="P24" s="798"/>
      <c r="Q24" s="662"/>
      <c r="R24" s="798"/>
      <c r="S24" s="701"/>
    </row>
    <row r="25" spans="1:19" ht="14.4" customHeight="1" x14ac:dyDescent="0.3">
      <c r="A25" s="688" t="s">
        <v>4810</v>
      </c>
      <c r="B25" s="798">
        <v>232</v>
      </c>
      <c r="C25" s="662">
        <v>1</v>
      </c>
      <c r="D25" s="798"/>
      <c r="E25" s="662"/>
      <c r="F25" s="798"/>
      <c r="G25" s="678"/>
      <c r="H25" s="798"/>
      <c r="I25" s="662"/>
      <c r="J25" s="798"/>
      <c r="K25" s="662"/>
      <c r="L25" s="798"/>
      <c r="M25" s="678"/>
      <c r="N25" s="798"/>
      <c r="O25" s="662"/>
      <c r="P25" s="798"/>
      <c r="Q25" s="662"/>
      <c r="R25" s="798"/>
      <c r="S25" s="701"/>
    </row>
    <row r="26" spans="1:19" ht="14.4" customHeight="1" x14ac:dyDescent="0.3">
      <c r="A26" s="688" t="s">
        <v>4811</v>
      </c>
      <c r="B26" s="798">
        <v>348</v>
      </c>
      <c r="C26" s="662">
        <v>1</v>
      </c>
      <c r="D26" s="798">
        <v>936</v>
      </c>
      <c r="E26" s="662">
        <v>2.6896551724137931</v>
      </c>
      <c r="F26" s="798">
        <v>740</v>
      </c>
      <c r="G26" s="678">
        <v>2.1264367816091956</v>
      </c>
      <c r="H26" s="798"/>
      <c r="I26" s="662"/>
      <c r="J26" s="798"/>
      <c r="K26" s="662"/>
      <c r="L26" s="798"/>
      <c r="M26" s="678"/>
      <c r="N26" s="798"/>
      <c r="O26" s="662"/>
      <c r="P26" s="798"/>
      <c r="Q26" s="662"/>
      <c r="R26" s="798"/>
      <c r="S26" s="701"/>
    </row>
    <row r="27" spans="1:19" ht="14.4" customHeight="1" x14ac:dyDescent="0.3">
      <c r="A27" s="688" t="s">
        <v>4812</v>
      </c>
      <c r="B27" s="798">
        <v>1508</v>
      </c>
      <c r="C27" s="662">
        <v>1</v>
      </c>
      <c r="D27" s="798">
        <v>4680</v>
      </c>
      <c r="E27" s="662">
        <v>3.103448275862069</v>
      </c>
      <c r="F27" s="798">
        <v>2692</v>
      </c>
      <c r="G27" s="678">
        <v>1.7851458885941645</v>
      </c>
      <c r="H27" s="798"/>
      <c r="I27" s="662"/>
      <c r="J27" s="798"/>
      <c r="K27" s="662"/>
      <c r="L27" s="798"/>
      <c r="M27" s="678"/>
      <c r="N27" s="798"/>
      <c r="O27" s="662"/>
      <c r="P27" s="798"/>
      <c r="Q27" s="662"/>
      <c r="R27" s="798"/>
      <c r="S27" s="701"/>
    </row>
    <row r="28" spans="1:19" ht="14.4" customHeight="1" x14ac:dyDescent="0.3">
      <c r="A28" s="688" t="s">
        <v>4813</v>
      </c>
      <c r="B28" s="798">
        <v>1392</v>
      </c>
      <c r="C28" s="662">
        <v>1</v>
      </c>
      <c r="D28" s="798">
        <v>2114</v>
      </c>
      <c r="E28" s="662">
        <v>1.5186781609195403</v>
      </c>
      <c r="F28" s="798">
        <v>1619.33</v>
      </c>
      <c r="G28" s="678">
        <v>1.1633117816091954</v>
      </c>
      <c r="H28" s="798"/>
      <c r="I28" s="662"/>
      <c r="J28" s="798"/>
      <c r="K28" s="662"/>
      <c r="L28" s="798"/>
      <c r="M28" s="678"/>
      <c r="N28" s="798"/>
      <c r="O28" s="662"/>
      <c r="P28" s="798"/>
      <c r="Q28" s="662"/>
      <c r="R28" s="798"/>
      <c r="S28" s="701"/>
    </row>
    <row r="29" spans="1:19" ht="14.4" customHeight="1" x14ac:dyDescent="0.3">
      <c r="A29" s="688" t="s">
        <v>4814</v>
      </c>
      <c r="B29" s="798">
        <v>11590</v>
      </c>
      <c r="C29" s="662">
        <v>1</v>
      </c>
      <c r="D29" s="798">
        <v>13100</v>
      </c>
      <c r="E29" s="662">
        <v>1.1302847282139776</v>
      </c>
      <c r="F29" s="798">
        <v>16811.97</v>
      </c>
      <c r="G29" s="678">
        <v>1.4505582398619501</v>
      </c>
      <c r="H29" s="798"/>
      <c r="I29" s="662"/>
      <c r="J29" s="798"/>
      <c r="K29" s="662"/>
      <c r="L29" s="798"/>
      <c r="M29" s="678"/>
      <c r="N29" s="798"/>
      <c r="O29" s="662"/>
      <c r="P29" s="798"/>
      <c r="Q29" s="662"/>
      <c r="R29" s="798"/>
      <c r="S29" s="701"/>
    </row>
    <row r="30" spans="1:19" ht="14.4" customHeight="1" x14ac:dyDescent="0.3">
      <c r="A30" s="688" t="s">
        <v>4815</v>
      </c>
      <c r="B30" s="798">
        <v>2900</v>
      </c>
      <c r="C30" s="662">
        <v>1</v>
      </c>
      <c r="D30" s="798">
        <v>1636</v>
      </c>
      <c r="E30" s="662">
        <v>0.56413793103448273</v>
      </c>
      <c r="F30" s="798">
        <v>5996.99</v>
      </c>
      <c r="G30" s="678">
        <v>2.0679275862068964</v>
      </c>
      <c r="H30" s="798"/>
      <c r="I30" s="662"/>
      <c r="J30" s="798"/>
      <c r="K30" s="662"/>
      <c r="L30" s="798"/>
      <c r="M30" s="678"/>
      <c r="N30" s="798"/>
      <c r="O30" s="662"/>
      <c r="P30" s="798"/>
      <c r="Q30" s="662"/>
      <c r="R30" s="798"/>
      <c r="S30" s="701"/>
    </row>
    <row r="31" spans="1:19" ht="14.4" customHeight="1" x14ac:dyDescent="0.3">
      <c r="A31" s="688" t="s">
        <v>4816</v>
      </c>
      <c r="B31" s="798">
        <v>232</v>
      </c>
      <c r="C31" s="662">
        <v>1</v>
      </c>
      <c r="D31" s="798">
        <v>1050</v>
      </c>
      <c r="E31" s="662">
        <v>4.5258620689655169</v>
      </c>
      <c r="F31" s="798">
        <v>738.32999999999993</v>
      </c>
      <c r="G31" s="678">
        <v>3.1824568965517237</v>
      </c>
      <c r="H31" s="798"/>
      <c r="I31" s="662"/>
      <c r="J31" s="798"/>
      <c r="K31" s="662"/>
      <c r="L31" s="798"/>
      <c r="M31" s="678"/>
      <c r="N31" s="798"/>
      <c r="O31" s="662"/>
      <c r="P31" s="798"/>
      <c r="Q31" s="662"/>
      <c r="R31" s="798"/>
      <c r="S31" s="701"/>
    </row>
    <row r="32" spans="1:19" ht="14.4" customHeight="1" thickBot="1" x14ac:dyDescent="0.35">
      <c r="A32" s="792" t="s">
        <v>4817</v>
      </c>
      <c r="B32" s="791">
        <v>2320</v>
      </c>
      <c r="C32" s="668">
        <v>1</v>
      </c>
      <c r="D32" s="791">
        <v>2450</v>
      </c>
      <c r="E32" s="668">
        <v>1.0560344827586208</v>
      </c>
      <c r="F32" s="791">
        <v>4082.66</v>
      </c>
      <c r="G32" s="679">
        <v>1.7597672413793102</v>
      </c>
      <c r="H32" s="791"/>
      <c r="I32" s="668"/>
      <c r="J32" s="791"/>
      <c r="K32" s="668"/>
      <c r="L32" s="791"/>
      <c r="M32" s="679"/>
      <c r="N32" s="791"/>
      <c r="O32" s="668"/>
      <c r="P32" s="791"/>
      <c r="Q32" s="668"/>
      <c r="R32" s="791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3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5612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35201.400000000009</v>
      </c>
      <c r="G3" s="212">
        <f t="shared" si="0"/>
        <v>70373627.620000005</v>
      </c>
      <c r="H3" s="212"/>
      <c r="I3" s="212"/>
      <c r="J3" s="212">
        <f t="shared" si="0"/>
        <v>30861.339999999993</v>
      </c>
      <c r="K3" s="212">
        <f t="shared" si="0"/>
        <v>77494822</v>
      </c>
      <c r="L3" s="212"/>
      <c r="M3" s="212"/>
      <c r="N3" s="212">
        <f t="shared" si="0"/>
        <v>30090.809999999998</v>
      </c>
      <c r="O3" s="212">
        <f t="shared" si="0"/>
        <v>73491785.050000012</v>
      </c>
      <c r="P3" s="79">
        <f>IF(G3=0,0,O3/G3)</f>
        <v>1.0443086072930228</v>
      </c>
      <c r="Q3" s="213">
        <f>IF(N3=0,0,O3/N3)</f>
        <v>2442.3332256592635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4818</v>
      </c>
      <c r="B6" s="737" t="s">
        <v>4726</v>
      </c>
      <c r="C6" s="737" t="s">
        <v>4730</v>
      </c>
      <c r="D6" s="737" t="s">
        <v>4743</v>
      </c>
      <c r="E6" s="737" t="s">
        <v>4744</v>
      </c>
      <c r="F6" s="229">
        <v>11</v>
      </c>
      <c r="G6" s="229">
        <v>1276</v>
      </c>
      <c r="H6" s="229">
        <v>1</v>
      </c>
      <c r="I6" s="229">
        <v>116</v>
      </c>
      <c r="J6" s="229"/>
      <c r="K6" s="229"/>
      <c r="L6" s="229"/>
      <c r="M6" s="229"/>
      <c r="N6" s="229">
        <v>3</v>
      </c>
      <c r="O6" s="229">
        <v>354</v>
      </c>
      <c r="P6" s="742">
        <v>0.2774294670846395</v>
      </c>
      <c r="Q6" s="750">
        <v>118</v>
      </c>
    </row>
    <row r="7" spans="1:17" ht="14.4" customHeight="1" x14ac:dyDescent="0.3">
      <c r="A7" s="661" t="s">
        <v>4818</v>
      </c>
      <c r="B7" s="662" t="s">
        <v>4726</v>
      </c>
      <c r="C7" s="662" t="s">
        <v>4730</v>
      </c>
      <c r="D7" s="662" t="s">
        <v>4755</v>
      </c>
      <c r="E7" s="662" t="s">
        <v>4756</v>
      </c>
      <c r="F7" s="665"/>
      <c r="G7" s="665"/>
      <c r="H7" s="665"/>
      <c r="I7" s="665"/>
      <c r="J7" s="665"/>
      <c r="K7" s="665"/>
      <c r="L7" s="665"/>
      <c r="M7" s="665"/>
      <c r="N7" s="665">
        <v>2</v>
      </c>
      <c r="O7" s="665">
        <v>0</v>
      </c>
      <c r="P7" s="678"/>
      <c r="Q7" s="666">
        <v>0</v>
      </c>
    </row>
    <row r="8" spans="1:17" ht="14.4" customHeight="1" x14ac:dyDescent="0.3">
      <c r="A8" s="661" t="s">
        <v>4818</v>
      </c>
      <c r="B8" s="662" t="s">
        <v>4726</v>
      </c>
      <c r="C8" s="662" t="s">
        <v>4730</v>
      </c>
      <c r="D8" s="662" t="s">
        <v>4757</v>
      </c>
      <c r="E8" s="662" t="s">
        <v>4758</v>
      </c>
      <c r="F8" s="665">
        <v>2</v>
      </c>
      <c r="G8" s="665">
        <v>464</v>
      </c>
      <c r="H8" s="665">
        <v>1</v>
      </c>
      <c r="I8" s="665">
        <v>232</v>
      </c>
      <c r="J8" s="665">
        <v>3</v>
      </c>
      <c r="K8" s="665">
        <v>700</v>
      </c>
      <c r="L8" s="665">
        <v>1.5086206896551724</v>
      </c>
      <c r="M8" s="665">
        <v>233.33333333333334</v>
      </c>
      <c r="N8" s="665">
        <v>5</v>
      </c>
      <c r="O8" s="665">
        <v>1175</v>
      </c>
      <c r="P8" s="678">
        <v>2.5323275862068964</v>
      </c>
      <c r="Q8" s="666">
        <v>235</v>
      </c>
    </row>
    <row r="9" spans="1:17" ht="14.4" customHeight="1" x14ac:dyDescent="0.3">
      <c r="A9" s="661" t="s">
        <v>4818</v>
      </c>
      <c r="B9" s="662" t="s">
        <v>4726</v>
      </c>
      <c r="C9" s="662" t="s">
        <v>4730</v>
      </c>
      <c r="D9" s="662" t="s">
        <v>4774</v>
      </c>
      <c r="E9" s="662" t="s">
        <v>4775</v>
      </c>
      <c r="F9" s="665"/>
      <c r="G9" s="665"/>
      <c r="H9" s="665"/>
      <c r="I9" s="665"/>
      <c r="J9" s="665"/>
      <c r="K9" s="665"/>
      <c r="L9" s="665"/>
      <c r="M9" s="665"/>
      <c r="N9" s="665">
        <v>1</v>
      </c>
      <c r="O9" s="665">
        <v>349</v>
      </c>
      <c r="P9" s="678"/>
      <c r="Q9" s="666">
        <v>349</v>
      </c>
    </row>
    <row r="10" spans="1:17" ht="14.4" customHeight="1" x14ac:dyDescent="0.3">
      <c r="A10" s="661" t="s">
        <v>4819</v>
      </c>
      <c r="B10" s="662" t="s">
        <v>4726</v>
      </c>
      <c r="C10" s="662" t="s">
        <v>4730</v>
      </c>
      <c r="D10" s="662" t="s">
        <v>4743</v>
      </c>
      <c r="E10" s="662" t="s">
        <v>4744</v>
      </c>
      <c r="F10" s="665">
        <v>3</v>
      </c>
      <c r="G10" s="665">
        <v>348</v>
      </c>
      <c r="H10" s="665">
        <v>1</v>
      </c>
      <c r="I10" s="665">
        <v>116</v>
      </c>
      <c r="J10" s="665">
        <v>6</v>
      </c>
      <c r="K10" s="665">
        <v>704</v>
      </c>
      <c r="L10" s="665">
        <v>2.0229885057471266</v>
      </c>
      <c r="M10" s="665">
        <v>117.33333333333333</v>
      </c>
      <c r="N10" s="665">
        <v>1</v>
      </c>
      <c r="O10" s="665">
        <v>118</v>
      </c>
      <c r="P10" s="678">
        <v>0.33908045977011492</v>
      </c>
      <c r="Q10" s="666">
        <v>118</v>
      </c>
    </row>
    <row r="11" spans="1:17" ht="14.4" customHeight="1" x14ac:dyDescent="0.3">
      <c r="A11" s="661" t="s">
        <v>4819</v>
      </c>
      <c r="B11" s="662" t="s">
        <v>4726</v>
      </c>
      <c r="C11" s="662" t="s">
        <v>4730</v>
      </c>
      <c r="D11" s="662" t="s">
        <v>4755</v>
      </c>
      <c r="E11" s="662" t="s">
        <v>4756</v>
      </c>
      <c r="F11" s="665"/>
      <c r="G11" s="665"/>
      <c r="H11" s="665"/>
      <c r="I11" s="665"/>
      <c r="J11" s="665"/>
      <c r="K11" s="665"/>
      <c r="L11" s="665"/>
      <c r="M11" s="665"/>
      <c r="N11" s="665">
        <v>3</v>
      </c>
      <c r="O11" s="665">
        <v>66.66</v>
      </c>
      <c r="P11" s="678"/>
      <c r="Q11" s="666">
        <v>22.22</v>
      </c>
    </row>
    <row r="12" spans="1:17" ht="14.4" customHeight="1" x14ac:dyDescent="0.3">
      <c r="A12" s="661" t="s">
        <v>4819</v>
      </c>
      <c r="B12" s="662" t="s">
        <v>4726</v>
      </c>
      <c r="C12" s="662" t="s">
        <v>4730</v>
      </c>
      <c r="D12" s="662" t="s">
        <v>4757</v>
      </c>
      <c r="E12" s="662" t="s">
        <v>4758</v>
      </c>
      <c r="F12" s="665">
        <v>3</v>
      </c>
      <c r="G12" s="665">
        <v>696</v>
      </c>
      <c r="H12" s="665">
        <v>1</v>
      </c>
      <c r="I12" s="665">
        <v>232</v>
      </c>
      <c r="J12" s="665">
        <v>2</v>
      </c>
      <c r="K12" s="665">
        <v>466</v>
      </c>
      <c r="L12" s="665">
        <v>0.66954022988505746</v>
      </c>
      <c r="M12" s="665">
        <v>233</v>
      </c>
      <c r="N12" s="665">
        <v>6</v>
      </c>
      <c r="O12" s="665">
        <v>1410</v>
      </c>
      <c r="P12" s="678">
        <v>2.0258620689655173</v>
      </c>
      <c r="Q12" s="666">
        <v>235</v>
      </c>
    </row>
    <row r="13" spans="1:17" ht="14.4" customHeight="1" x14ac:dyDescent="0.3">
      <c r="A13" s="661" t="s">
        <v>4819</v>
      </c>
      <c r="B13" s="662" t="s">
        <v>4726</v>
      </c>
      <c r="C13" s="662" t="s">
        <v>4730</v>
      </c>
      <c r="D13" s="662" t="s">
        <v>4759</v>
      </c>
      <c r="E13" s="662" t="s">
        <v>4760</v>
      </c>
      <c r="F13" s="665">
        <v>0</v>
      </c>
      <c r="G13" s="665">
        <v>0</v>
      </c>
      <c r="H13" s="665"/>
      <c r="I13" s="665"/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4819</v>
      </c>
      <c r="B14" s="662" t="s">
        <v>4726</v>
      </c>
      <c r="C14" s="662" t="s">
        <v>4730</v>
      </c>
      <c r="D14" s="662" t="s">
        <v>4774</v>
      </c>
      <c r="E14" s="662" t="s">
        <v>4775</v>
      </c>
      <c r="F14" s="665"/>
      <c r="G14" s="665"/>
      <c r="H14" s="665"/>
      <c r="I14" s="665"/>
      <c r="J14" s="665"/>
      <c r="K14" s="665"/>
      <c r="L14" s="665"/>
      <c r="M14" s="665"/>
      <c r="N14" s="665">
        <v>1</v>
      </c>
      <c r="O14" s="665">
        <v>349</v>
      </c>
      <c r="P14" s="678"/>
      <c r="Q14" s="666">
        <v>349</v>
      </c>
    </row>
    <row r="15" spans="1:17" ht="14.4" customHeight="1" x14ac:dyDescent="0.3">
      <c r="A15" s="661" t="s">
        <v>4820</v>
      </c>
      <c r="B15" s="662" t="s">
        <v>4726</v>
      </c>
      <c r="C15" s="662" t="s">
        <v>4730</v>
      </c>
      <c r="D15" s="662" t="s">
        <v>4733</v>
      </c>
      <c r="E15" s="662" t="s">
        <v>4734</v>
      </c>
      <c r="F15" s="665"/>
      <c r="G15" s="665"/>
      <c r="H15" s="665"/>
      <c r="I15" s="665"/>
      <c r="J15" s="665"/>
      <c r="K15" s="665"/>
      <c r="L15" s="665"/>
      <c r="M15" s="665"/>
      <c r="N15" s="665">
        <v>2</v>
      </c>
      <c r="O15" s="665">
        <v>70</v>
      </c>
      <c r="P15" s="678"/>
      <c r="Q15" s="666">
        <v>35</v>
      </c>
    </row>
    <row r="16" spans="1:17" ht="14.4" customHeight="1" x14ac:dyDescent="0.3">
      <c r="A16" s="661" t="s">
        <v>4820</v>
      </c>
      <c r="B16" s="662" t="s">
        <v>4726</v>
      </c>
      <c r="C16" s="662" t="s">
        <v>4730</v>
      </c>
      <c r="D16" s="662" t="s">
        <v>4743</v>
      </c>
      <c r="E16" s="662" t="s">
        <v>4744</v>
      </c>
      <c r="F16" s="665">
        <v>29</v>
      </c>
      <c r="G16" s="665">
        <v>3364</v>
      </c>
      <c r="H16" s="665">
        <v>1</v>
      </c>
      <c r="I16" s="665">
        <v>116</v>
      </c>
      <c r="J16" s="665">
        <v>12</v>
      </c>
      <c r="K16" s="665">
        <v>1408</v>
      </c>
      <c r="L16" s="665">
        <v>0.41854934601664684</v>
      </c>
      <c r="M16" s="665">
        <v>117.33333333333333</v>
      </c>
      <c r="N16" s="665">
        <v>10</v>
      </c>
      <c r="O16" s="665">
        <v>1180</v>
      </c>
      <c r="P16" s="678">
        <v>0.35077288941736029</v>
      </c>
      <c r="Q16" s="666">
        <v>118</v>
      </c>
    </row>
    <row r="17" spans="1:17" ht="14.4" customHeight="1" x14ac:dyDescent="0.3">
      <c r="A17" s="661" t="s">
        <v>4820</v>
      </c>
      <c r="B17" s="662" t="s">
        <v>4726</v>
      </c>
      <c r="C17" s="662" t="s">
        <v>4730</v>
      </c>
      <c r="D17" s="662" t="s">
        <v>4755</v>
      </c>
      <c r="E17" s="662" t="s">
        <v>4756</v>
      </c>
      <c r="F17" s="665"/>
      <c r="G17" s="665"/>
      <c r="H17" s="665"/>
      <c r="I17" s="665"/>
      <c r="J17" s="665">
        <v>1</v>
      </c>
      <c r="K17" s="665">
        <v>0</v>
      </c>
      <c r="L17" s="665"/>
      <c r="M17" s="665">
        <v>0</v>
      </c>
      <c r="N17" s="665">
        <v>10</v>
      </c>
      <c r="O17" s="665">
        <v>100</v>
      </c>
      <c r="P17" s="678"/>
      <c r="Q17" s="666">
        <v>10</v>
      </c>
    </row>
    <row r="18" spans="1:17" ht="14.4" customHeight="1" x14ac:dyDescent="0.3">
      <c r="A18" s="661" t="s">
        <v>4820</v>
      </c>
      <c r="B18" s="662" t="s">
        <v>4726</v>
      </c>
      <c r="C18" s="662" t="s">
        <v>4730</v>
      </c>
      <c r="D18" s="662" t="s">
        <v>4757</v>
      </c>
      <c r="E18" s="662" t="s">
        <v>4758</v>
      </c>
      <c r="F18" s="665">
        <v>8</v>
      </c>
      <c r="G18" s="665">
        <v>1856</v>
      </c>
      <c r="H18" s="665">
        <v>1</v>
      </c>
      <c r="I18" s="665">
        <v>232</v>
      </c>
      <c r="J18" s="665">
        <v>28</v>
      </c>
      <c r="K18" s="665">
        <v>6536</v>
      </c>
      <c r="L18" s="665">
        <v>3.521551724137931</v>
      </c>
      <c r="M18" s="665">
        <v>233.42857142857142</v>
      </c>
      <c r="N18" s="665">
        <v>21</v>
      </c>
      <c r="O18" s="665">
        <v>4935</v>
      </c>
      <c r="P18" s="678">
        <v>2.6589439655172415</v>
      </c>
      <c r="Q18" s="666">
        <v>235</v>
      </c>
    </row>
    <row r="19" spans="1:17" ht="14.4" customHeight="1" x14ac:dyDescent="0.3">
      <c r="A19" s="661" t="s">
        <v>4820</v>
      </c>
      <c r="B19" s="662" t="s">
        <v>4726</v>
      </c>
      <c r="C19" s="662" t="s">
        <v>4730</v>
      </c>
      <c r="D19" s="662" t="s">
        <v>4759</v>
      </c>
      <c r="E19" s="662" t="s">
        <v>4760</v>
      </c>
      <c r="F19" s="665">
        <v>1</v>
      </c>
      <c r="G19" s="665">
        <v>0</v>
      </c>
      <c r="H19" s="665"/>
      <c r="I19" s="665">
        <v>0</v>
      </c>
      <c r="J19" s="665"/>
      <c r="K19" s="665"/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4820</v>
      </c>
      <c r="B20" s="662" t="s">
        <v>4726</v>
      </c>
      <c r="C20" s="662" t="s">
        <v>4730</v>
      </c>
      <c r="D20" s="662" t="s">
        <v>4770</v>
      </c>
      <c r="E20" s="662" t="s">
        <v>4771</v>
      </c>
      <c r="F20" s="665">
        <v>1</v>
      </c>
      <c r="G20" s="665">
        <v>177</v>
      </c>
      <c r="H20" s="665">
        <v>1</v>
      </c>
      <c r="I20" s="665">
        <v>177</v>
      </c>
      <c r="J20" s="665"/>
      <c r="K20" s="665"/>
      <c r="L20" s="665"/>
      <c r="M20" s="665"/>
      <c r="N20" s="665"/>
      <c r="O20" s="665"/>
      <c r="P20" s="678"/>
      <c r="Q20" s="666"/>
    </row>
    <row r="21" spans="1:17" ht="14.4" customHeight="1" x14ac:dyDescent="0.3">
      <c r="A21" s="661" t="s">
        <v>4820</v>
      </c>
      <c r="B21" s="662" t="s">
        <v>4726</v>
      </c>
      <c r="C21" s="662" t="s">
        <v>4730</v>
      </c>
      <c r="D21" s="662" t="s">
        <v>4774</v>
      </c>
      <c r="E21" s="662" t="s">
        <v>4775</v>
      </c>
      <c r="F21" s="665"/>
      <c r="G21" s="665"/>
      <c r="H21" s="665"/>
      <c r="I21" s="665"/>
      <c r="J21" s="665"/>
      <c r="K21" s="665"/>
      <c r="L21" s="665"/>
      <c r="M21" s="665"/>
      <c r="N21" s="665">
        <v>1</v>
      </c>
      <c r="O21" s="665">
        <v>349</v>
      </c>
      <c r="P21" s="678"/>
      <c r="Q21" s="666">
        <v>349</v>
      </c>
    </row>
    <row r="22" spans="1:17" ht="14.4" customHeight="1" x14ac:dyDescent="0.3">
      <c r="A22" s="661" t="s">
        <v>4821</v>
      </c>
      <c r="B22" s="662" t="s">
        <v>4726</v>
      </c>
      <c r="C22" s="662" t="s">
        <v>4730</v>
      </c>
      <c r="D22" s="662" t="s">
        <v>4743</v>
      </c>
      <c r="E22" s="662" t="s">
        <v>4744</v>
      </c>
      <c r="F22" s="665">
        <v>3</v>
      </c>
      <c r="G22" s="665">
        <v>348</v>
      </c>
      <c r="H22" s="665">
        <v>1</v>
      </c>
      <c r="I22" s="665">
        <v>116</v>
      </c>
      <c r="J22" s="665">
        <v>4</v>
      </c>
      <c r="K22" s="665">
        <v>472</v>
      </c>
      <c r="L22" s="665">
        <v>1.3563218390804597</v>
      </c>
      <c r="M22" s="665">
        <v>118</v>
      </c>
      <c r="N22" s="665"/>
      <c r="O22" s="665"/>
      <c r="P22" s="678"/>
      <c r="Q22" s="666"/>
    </row>
    <row r="23" spans="1:17" ht="14.4" customHeight="1" x14ac:dyDescent="0.3">
      <c r="A23" s="661" t="s">
        <v>4821</v>
      </c>
      <c r="B23" s="662" t="s">
        <v>4726</v>
      </c>
      <c r="C23" s="662" t="s">
        <v>4730</v>
      </c>
      <c r="D23" s="662" t="s">
        <v>4755</v>
      </c>
      <c r="E23" s="662" t="s">
        <v>4756</v>
      </c>
      <c r="F23" s="665">
        <v>1</v>
      </c>
      <c r="G23" s="665">
        <v>0</v>
      </c>
      <c r="H23" s="665"/>
      <c r="I23" s="665">
        <v>0</v>
      </c>
      <c r="J23" s="665"/>
      <c r="K23" s="665"/>
      <c r="L23" s="665"/>
      <c r="M23" s="665"/>
      <c r="N23" s="665"/>
      <c r="O23" s="665"/>
      <c r="P23" s="678"/>
      <c r="Q23" s="666"/>
    </row>
    <row r="24" spans="1:17" ht="14.4" customHeight="1" x14ac:dyDescent="0.3">
      <c r="A24" s="661" t="s">
        <v>4821</v>
      </c>
      <c r="B24" s="662" t="s">
        <v>4726</v>
      </c>
      <c r="C24" s="662" t="s">
        <v>4730</v>
      </c>
      <c r="D24" s="662" t="s">
        <v>4757</v>
      </c>
      <c r="E24" s="662" t="s">
        <v>4758</v>
      </c>
      <c r="F24" s="665">
        <v>1</v>
      </c>
      <c r="G24" s="665">
        <v>232</v>
      </c>
      <c r="H24" s="665">
        <v>1</v>
      </c>
      <c r="I24" s="665">
        <v>232</v>
      </c>
      <c r="J24" s="665">
        <v>3</v>
      </c>
      <c r="K24" s="665">
        <v>700</v>
      </c>
      <c r="L24" s="665">
        <v>3.0172413793103448</v>
      </c>
      <c r="M24" s="665">
        <v>233.33333333333334</v>
      </c>
      <c r="N24" s="665">
        <v>3</v>
      </c>
      <c r="O24" s="665">
        <v>705</v>
      </c>
      <c r="P24" s="678">
        <v>3.0387931034482758</v>
      </c>
      <c r="Q24" s="666">
        <v>235</v>
      </c>
    </row>
    <row r="25" spans="1:17" ht="14.4" customHeight="1" x14ac:dyDescent="0.3">
      <c r="A25" s="661" t="s">
        <v>4821</v>
      </c>
      <c r="B25" s="662" t="s">
        <v>4726</v>
      </c>
      <c r="C25" s="662" t="s">
        <v>4730</v>
      </c>
      <c r="D25" s="662" t="s">
        <v>4759</v>
      </c>
      <c r="E25" s="662" t="s">
        <v>4760</v>
      </c>
      <c r="F25" s="665">
        <v>1</v>
      </c>
      <c r="G25" s="665">
        <v>0</v>
      </c>
      <c r="H25" s="665"/>
      <c r="I25" s="665">
        <v>0</v>
      </c>
      <c r="J25" s="665"/>
      <c r="K25" s="665"/>
      <c r="L25" s="665"/>
      <c r="M25" s="665"/>
      <c r="N25" s="665"/>
      <c r="O25" s="665"/>
      <c r="P25" s="678"/>
      <c r="Q25" s="666"/>
    </row>
    <row r="26" spans="1:17" ht="14.4" customHeight="1" x14ac:dyDescent="0.3">
      <c r="A26" s="661" t="s">
        <v>4822</v>
      </c>
      <c r="B26" s="662" t="s">
        <v>4726</v>
      </c>
      <c r="C26" s="662" t="s">
        <v>4730</v>
      </c>
      <c r="D26" s="662" t="s">
        <v>4757</v>
      </c>
      <c r="E26" s="662" t="s">
        <v>4758</v>
      </c>
      <c r="F26" s="665">
        <v>1</v>
      </c>
      <c r="G26" s="665">
        <v>232</v>
      </c>
      <c r="H26" s="665">
        <v>1</v>
      </c>
      <c r="I26" s="665">
        <v>232</v>
      </c>
      <c r="J26" s="665">
        <v>1</v>
      </c>
      <c r="K26" s="665">
        <v>234</v>
      </c>
      <c r="L26" s="665">
        <v>1.0086206896551724</v>
      </c>
      <c r="M26" s="665">
        <v>234</v>
      </c>
      <c r="N26" s="665"/>
      <c r="O26" s="665"/>
      <c r="P26" s="678"/>
      <c r="Q26" s="666"/>
    </row>
    <row r="27" spans="1:17" ht="14.4" customHeight="1" x14ac:dyDescent="0.3">
      <c r="A27" s="661" t="s">
        <v>563</v>
      </c>
      <c r="B27" s="662" t="s">
        <v>4726</v>
      </c>
      <c r="C27" s="662" t="s">
        <v>4730</v>
      </c>
      <c r="D27" s="662" t="s">
        <v>4733</v>
      </c>
      <c r="E27" s="662" t="s">
        <v>4734</v>
      </c>
      <c r="F27" s="665"/>
      <c r="G27" s="665"/>
      <c r="H27" s="665"/>
      <c r="I27" s="665"/>
      <c r="J27" s="665"/>
      <c r="K27" s="665"/>
      <c r="L27" s="665"/>
      <c r="M27" s="665"/>
      <c r="N27" s="665">
        <v>2</v>
      </c>
      <c r="O27" s="665">
        <v>70</v>
      </c>
      <c r="P27" s="678"/>
      <c r="Q27" s="666">
        <v>35</v>
      </c>
    </row>
    <row r="28" spans="1:17" ht="14.4" customHeight="1" x14ac:dyDescent="0.3">
      <c r="A28" s="661" t="s">
        <v>563</v>
      </c>
      <c r="B28" s="662" t="s">
        <v>4726</v>
      </c>
      <c r="C28" s="662" t="s">
        <v>4730</v>
      </c>
      <c r="D28" s="662" t="s">
        <v>4735</v>
      </c>
      <c r="E28" s="662" t="s">
        <v>4736</v>
      </c>
      <c r="F28" s="665">
        <v>90</v>
      </c>
      <c r="G28" s="665">
        <v>450</v>
      </c>
      <c r="H28" s="665">
        <v>1</v>
      </c>
      <c r="I28" s="665">
        <v>5</v>
      </c>
      <c r="J28" s="665">
        <v>84</v>
      </c>
      <c r="K28" s="665">
        <v>420</v>
      </c>
      <c r="L28" s="665">
        <v>0.93333333333333335</v>
      </c>
      <c r="M28" s="665">
        <v>5</v>
      </c>
      <c r="N28" s="665">
        <v>134</v>
      </c>
      <c r="O28" s="665">
        <v>670</v>
      </c>
      <c r="P28" s="678">
        <v>1.4888888888888889</v>
      </c>
      <c r="Q28" s="666">
        <v>5</v>
      </c>
    </row>
    <row r="29" spans="1:17" ht="14.4" customHeight="1" x14ac:dyDescent="0.3">
      <c r="A29" s="661" t="s">
        <v>563</v>
      </c>
      <c r="B29" s="662" t="s">
        <v>4726</v>
      </c>
      <c r="C29" s="662" t="s">
        <v>4730</v>
      </c>
      <c r="D29" s="662" t="s">
        <v>4737</v>
      </c>
      <c r="E29" s="662" t="s">
        <v>4738</v>
      </c>
      <c r="F29" s="665">
        <v>4</v>
      </c>
      <c r="G29" s="665">
        <v>20</v>
      </c>
      <c r="H29" s="665">
        <v>1</v>
      </c>
      <c r="I29" s="665">
        <v>5</v>
      </c>
      <c r="J29" s="665"/>
      <c r="K29" s="665"/>
      <c r="L29" s="665"/>
      <c r="M29" s="665"/>
      <c r="N29" s="665">
        <v>1</v>
      </c>
      <c r="O29" s="665">
        <v>5</v>
      </c>
      <c r="P29" s="678">
        <v>0.25</v>
      </c>
      <c r="Q29" s="666">
        <v>5</v>
      </c>
    </row>
    <row r="30" spans="1:17" ht="14.4" customHeight="1" x14ac:dyDescent="0.3">
      <c r="A30" s="661" t="s">
        <v>563</v>
      </c>
      <c r="B30" s="662" t="s">
        <v>4726</v>
      </c>
      <c r="C30" s="662" t="s">
        <v>4730</v>
      </c>
      <c r="D30" s="662" t="s">
        <v>4743</v>
      </c>
      <c r="E30" s="662" t="s">
        <v>4744</v>
      </c>
      <c r="F30" s="665">
        <v>8</v>
      </c>
      <c r="G30" s="665">
        <v>928</v>
      </c>
      <c r="H30" s="665">
        <v>1</v>
      </c>
      <c r="I30" s="665">
        <v>116</v>
      </c>
      <c r="J30" s="665">
        <v>10</v>
      </c>
      <c r="K30" s="665">
        <v>1176</v>
      </c>
      <c r="L30" s="665">
        <v>1.2672413793103448</v>
      </c>
      <c r="M30" s="665">
        <v>117.6</v>
      </c>
      <c r="N30" s="665">
        <v>5</v>
      </c>
      <c r="O30" s="665">
        <v>590</v>
      </c>
      <c r="P30" s="678">
        <v>0.63577586206896552</v>
      </c>
      <c r="Q30" s="666">
        <v>118</v>
      </c>
    </row>
    <row r="31" spans="1:17" ht="14.4" customHeight="1" x14ac:dyDescent="0.3">
      <c r="A31" s="661" t="s">
        <v>563</v>
      </c>
      <c r="B31" s="662" t="s">
        <v>4726</v>
      </c>
      <c r="C31" s="662" t="s">
        <v>4730</v>
      </c>
      <c r="D31" s="662" t="s">
        <v>4755</v>
      </c>
      <c r="E31" s="662" t="s">
        <v>4756</v>
      </c>
      <c r="F31" s="665">
        <v>3</v>
      </c>
      <c r="G31" s="665">
        <v>0</v>
      </c>
      <c r="H31" s="665"/>
      <c r="I31" s="665">
        <v>0</v>
      </c>
      <c r="J31" s="665">
        <v>10</v>
      </c>
      <c r="K31" s="665">
        <v>0</v>
      </c>
      <c r="L31" s="665"/>
      <c r="M31" s="665">
        <v>0</v>
      </c>
      <c r="N31" s="665">
        <v>34</v>
      </c>
      <c r="O31" s="665">
        <v>199.98999999999995</v>
      </c>
      <c r="P31" s="678"/>
      <c r="Q31" s="666">
        <v>5.8820588235294107</v>
      </c>
    </row>
    <row r="32" spans="1:17" ht="14.4" customHeight="1" x14ac:dyDescent="0.3">
      <c r="A32" s="661" t="s">
        <v>563</v>
      </c>
      <c r="B32" s="662" t="s">
        <v>4726</v>
      </c>
      <c r="C32" s="662" t="s">
        <v>4730</v>
      </c>
      <c r="D32" s="662" t="s">
        <v>4757</v>
      </c>
      <c r="E32" s="662" t="s">
        <v>4758</v>
      </c>
      <c r="F32" s="665">
        <v>4</v>
      </c>
      <c r="G32" s="665">
        <v>928</v>
      </c>
      <c r="H32" s="665">
        <v>1</v>
      </c>
      <c r="I32" s="665">
        <v>232</v>
      </c>
      <c r="J32" s="665">
        <v>16</v>
      </c>
      <c r="K32" s="665">
        <v>3734</v>
      </c>
      <c r="L32" s="665">
        <v>4.0237068965517242</v>
      </c>
      <c r="M32" s="665">
        <v>233.375</v>
      </c>
      <c r="N32" s="665">
        <v>13</v>
      </c>
      <c r="O32" s="665">
        <v>3055</v>
      </c>
      <c r="P32" s="678">
        <v>3.2920258620689653</v>
      </c>
      <c r="Q32" s="666">
        <v>235</v>
      </c>
    </row>
    <row r="33" spans="1:17" ht="14.4" customHeight="1" x14ac:dyDescent="0.3">
      <c r="A33" s="661" t="s">
        <v>563</v>
      </c>
      <c r="B33" s="662" t="s">
        <v>4726</v>
      </c>
      <c r="C33" s="662" t="s">
        <v>4730</v>
      </c>
      <c r="D33" s="662" t="s">
        <v>4763</v>
      </c>
      <c r="E33" s="662" t="s">
        <v>4764</v>
      </c>
      <c r="F33" s="665"/>
      <c r="G33" s="665"/>
      <c r="H33" s="665"/>
      <c r="I33" s="665"/>
      <c r="J33" s="665">
        <v>2</v>
      </c>
      <c r="K33" s="665">
        <v>0</v>
      </c>
      <c r="L33" s="665"/>
      <c r="M33" s="665">
        <v>0</v>
      </c>
      <c r="N33" s="665"/>
      <c r="O33" s="665"/>
      <c r="P33" s="678"/>
      <c r="Q33" s="666"/>
    </row>
    <row r="34" spans="1:17" ht="14.4" customHeight="1" x14ac:dyDescent="0.3">
      <c r="A34" s="661" t="s">
        <v>563</v>
      </c>
      <c r="B34" s="662" t="s">
        <v>4726</v>
      </c>
      <c r="C34" s="662" t="s">
        <v>4730</v>
      </c>
      <c r="D34" s="662" t="s">
        <v>4774</v>
      </c>
      <c r="E34" s="662" t="s">
        <v>4775</v>
      </c>
      <c r="F34" s="665"/>
      <c r="G34" s="665"/>
      <c r="H34" s="665"/>
      <c r="I34" s="665"/>
      <c r="J34" s="665"/>
      <c r="K34" s="665"/>
      <c r="L34" s="665"/>
      <c r="M34" s="665"/>
      <c r="N34" s="665">
        <v>2</v>
      </c>
      <c r="O34" s="665">
        <v>698</v>
      </c>
      <c r="P34" s="678"/>
      <c r="Q34" s="666">
        <v>349</v>
      </c>
    </row>
    <row r="35" spans="1:17" ht="14.4" customHeight="1" x14ac:dyDescent="0.3">
      <c r="A35" s="661" t="s">
        <v>563</v>
      </c>
      <c r="B35" s="662" t="s">
        <v>4823</v>
      </c>
      <c r="C35" s="662" t="s">
        <v>4730</v>
      </c>
      <c r="D35" s="662" t="s">
        <v>4824</v>
      </c>
      <c r="E35" s="662" t="s">
        <v>4825</v>
      </c>
      <c r="F35" s="665">
        <v>1</v>
      </c>
      <c r="G35" s="665">
        <v>2678</v>
      </c>
      <c r="H35" s="665">
        <v>1</v>
      </c>
      <c r="I35" s="665">
        <v>2678</v>
      </c>
      <c r="J35" s="665"/>
      <c r="K35" s="665"/>
      <c r="L35" s="665"/>
      <c r="M35" s="665"/>
      <c r="N35" s="665"/>
      <c r="O35" s="665"/>
      <c r="P35" s="678"/>
      <c r="Q35" s="666"/>
    </row>
    <row r="36" spans="1:17" ht="14.4" customHeight="1" x14ac:dyDescent="0.3">
      <c r="A36" s="661" t="s">
        <v>563</v>
      </c>
      <c r="B36" s="662" t="s">
        <v>4823</v>
      </c>
      <c r="C36" s="662" t="s">
        <v>4730</v>
      </c>
      <c r="D36" s="662" t="s">
        <v>4826</v>
      </c>
      <c r="E36" s="662" t="s">
        <v>4827</v>
      </c>
      <c r="F36" s="665"/>
      <c r="G36" s="665"/>
      <c r="H36" s="665"/>
      <c r="I36" s="665"/>
      <c r="J36" s="665"/>
      <c r="K36" s="665"/>
      <c r="L36" s="665"/>
      <c r="M36" s="665"/>
      <c r="N36" s="665">
        <v>1</v>
      </c>
      <c r="O36" s="665">
        <v>917</v>
      </c>
      <c r="P36" s="678"/>
      <c r="Q36" s="666">
        <v>917</v>
      </c>
    </row>
    <row r="37" spans="1:17" ht="14.4" customHeight="1" x14ac:dyDescent="0.3">
      <c r="A37" s="661" t="s">
        <v>563</v>
      </c>
      <c r="B37" s="662" t="s">
        <v>4823</v>
      </c>
      <c r="C37" s="662" t="s">
        <v>4730</v>
      </c>
      <c r="D37" s="662" t="s">
        <v>4828</v>
      </c>
      <c r="E37" s="662" t="s">
        <v>4829</v>
      </c>
      <c r="F37" s="665"/>
      <c r="G37" s="665"/>
      <c r="H37" s="665"/>
      <c r="I37" s="665"/>
      <c r="J37" s="665">
        <v>2</v>
      </c>
      <c r="K37" s="665">
        <v>2091</v>
      </c>
      <c r="L37" s="665"/>
      <c r="M37" s="665">
        <v>1045.5</v>
      </c>
      <c r="N37" s="665"/>
      <c r="O37" s="665"/>
      <c r="P37" s="678"/>
      <c r="Q37" s="666"/>
    </row>
    <row r="38" spans="1:17" ht="14.4" customHeight="1" x14ac:dyDescent="0.3">
      <c r="A38" s="661" t="s">
        <v>563</v>
      </c>
      <c r="B38" s="662" t="s">
        <v>4823</v>
      </c>
      <c r="C38" s="662" t="s">
        <v>4730</v>
      </c>
      <c r="D38" s="662" t="s">
        <v>4830</v>
      </c>
      <c r="E38" s="662" t="s">
        <v>4831</v>
      </c>
      <c r="F38" s="665"/>
      <c r="G38" s="665"/>
      <c r="H38" s="665"/>
      <c r="I38" s="665"/>
      <c r="J38" s="665"/>
      <c r="K38" s="665"/>
      <c r="L38" s="665"/>
      <c r="M38" s="665"/>
      <c r="N38" s="665">
        <v>1</v>
      </c>
      <c r="O38" s="665">
        <v>15023</v>
      </c>
      <c r="P38" s="678"/>
      <c r="Q38" s="666">
        <v>15023</v>
      </c>
    </row>
    <row r="39" spans="1:17" ht="14.4" customHeight="1" x14ac:dyDescent="0.3">
      <c r="A39" s="661" t="s">
        <v>563</v>
      </c>
      <c r="B39" s="662" t="s">
        <v>4823</v>
      </c>
      <c r="C39" s="662" t="s">
        <v>4730</v>
      </c>
      <c r="D39" s="662" t="s">
        <v>4832</v>
      </c>
      <c r="E39" s="662" t="s">
        <v>4833</v>
      </c>
      <c r="F39" s="665">
        <v>13</v>
      </c>
      <c r="G39" s="665">
        <v>88322</v>
      </c>
      <c r="H39" s="665">
        <v>1</v>
      </c>
      <c r="I39" s="665">
        <v>6794</v>
      </c>
      <c r="J39" s="665">
        <v>7</v>
      </c>
      <c r="K39" s="665">
        <v>47798</v>
      </c>
      <c r="L39" s="665">
        <v>0.54117886823215056</v>
      </c>
      <c r="M39" s="665">
        <v>6828.2857142857147</v>
      </c>
      <c r="N39" s="665">
        <v>14</v>
      </c>
      <c r="O39" s="665">
        <v>95928</v>
      </c>
      <c r="P39" s="678">
        <v>1.0861167093136479</v>
      </c>
      <c r="Q39" s="666">
        <v>6852</v>
      </c>
    </row>
    <row r="40" spans="1:17" ht="14.4" customHeight="1" x14ac:dyDescent="0.3">
      <c r="A40" s="661" t="s">
        <v>563</v>
      </c>
      <c r="B40" s="662" t="s">
        <v>4823</v>
      </c>
      <c r="C40" s="662" t="s">
        <v>4730</v>
      </c>
      <c r="D40" s="662" t="s">
        <v>4834</v>
      </c>
      <c r="E40" s="662" t="s">
        <v>4835</v>
      </c>
      <c r="F40" s="665"/>
      <c r="G40" s="665"/>
      <c r="H40" s="665"/>
      <c r="I40" s="665"/>
      <c r="J40" s="665"/>
      <c r="K40" s="665"/>
      <c r="L40" s="665"/>
      <c r="M40" s="665"/>
      <c r="N40" s="665">
        <v>1</v>
      </c>
      <c r="O40" s="665">
        <v>8684</v>
      </c>
      <c r="P40" s="678"/>
      <c r="Q40" s="666">
        <v>8684</v>
      </c>
    </row>
    <row r="41" spans="1:17" ht="14.4" customHeight="1" x14ac:dyDescent="0.3">
      <c r="A41" s="661" t="s">
        <v>563</v>
      </c>
      <c r="B41" s="662" t="s">
        <v>4823</v>
      </c>
      <c r="C41" s="662" t="s">
        <v>4730</v>
      </c>
      <c r="D41" s="662" t="s">
        <v>4836</v>
      </c>
      <c r="E41" s="662" t="s">
        <v>4837</v>
      </c>
      <c r="F41" s="665"/>
      <c r="G41" s="665"/>
      <c r="H41" s="665"/>
      <c r="I41" s="665"/>
      <c r="J41" s="665"/>
      <c r="K41" s="665"/>
      <c r="L41" s="665"/>
      <c r="M41" s="665"/>
      <c r="N41" s="665">
        <v>1</v>
      </c>
      <c r="O41" s="665">
        <v>9052</v>
      </c>
      <c r="P41" s="678"/>
      <c r="Q41" s="666">
        <v>9052</v>
      </c>
    </row>
    <row r="42" spans="1:17" ht="14.4" customHeight="1" x14ac:dyDescent="0.3">
      <c r="A42" s="661" t="s">
        <v>563</v>
      </c>
      <c r="B42" s="662" t="s">
        <v>4823</v>
      </c>
      <c r="C42" s="662" t="s">
        <v>4730</v>
      </c>
      <c r="D42" s="662" t="s">
        <v>4838</v>
      </c>
      <c r="E42" s="662" t="s">
        <v>4839</v>
      </c>
      <c r="F42" s="665">
        <v>6</v>
      </c>
      <c r="G42" s="665">
        <v>27162</v>
      </c>
      <c r="H42" s="665">
        <v>1</v>
      </c>
      <c r="I42" s="665">
        <v>4527</v>
      </c>
      <c r="J42" s="665">
        <v>6</v>
      </c>
      <c r="K42" s="665">
        <v>27267</v>
      </c>
      <c r="L42" s="665">
        <v>1.0038656947205655</v>
      </c>
      <c r="M42" s="665">
        <v>4544.5</v>
      </c>
      <c r="N42" s="665">
        <v>5</v>
      </c>
      <c r="O42" s="665">
        <v>22785</v>
      </c>
      <c r="P42" s="678">
        <v>0.83885575436271265</v>
      </c>
      <c r="Q42" s="666">
        <v>4557</v>
      </c>
    </row>
    <row r="43" spans="1:17" ht="14.4" customHeight="1" x14ac:dyDescent="0.3">
      <c r="A43" s="661" t="s">
        <v>563</v>
      </c>
      <c r="B43" s="662" t="s">
        <v>4823</v>
      </c>
      <c r="C43" s="662" t="s">
        <v>4730</v>
      </c>
      <c r="D43" s="662" t="s">
        <v>4840</v>
      </c>
      <c r="E43" s="662" t="s">
        <v>4841</v>
      </c>
      <c r="F43" s="665">
        <v>1</v>
      </c>
      <c r="G43" s="665">
        <v>5098</v>
      </c>
      <c r="H43" s="665">
        <v>1</v>
      </c>
      <c r="I43" s="665">
        <v>5098</v>
      </c>
      <c r="J43" s="665"/>
      <c r="K43" s="665"/>
      <c r="L43" s="665"/>
      <c r="M43" s="665"/>
      <c r="N43" s="665"/>
      <c r="O43" s="665"/>
      <c r="P43" s="678"/>
      <c r="Q43" s="666"/>
    </row>
    <row r="44" spans="1:17" ht="14.4" customHeight="1" x14ac:dyDescent="0.3">
      <c r="A44" s="661" t="s">
        <v>563</v>
      </c>
      <c r="B44" s="662" t="s">
        <v>4823</v>
      </c>
      <c r="C44" s="662" t="s">
        <v>4730</v>
      </c>
      <c r="D44" s="662" t="s">
        <v>4842</v>
      </c>
      <c r="E44" s="662" t="s">
        <v>4843</v>
      </c>
      <c r="F44" s="665">
        <v>1</v>
      </c>
      <c r="G44" s="665">
        <v>9046</v>
      </c>
      <c r="H44" s="665">
        <v>1</v>
      </c>
      <c r="I44" s="665">
        <v>9046</v>
      </c>
      <c r="J44" s="665"/>
      <c r="K44" s="665"/>
      <c r="L44" s="665"/>
      <c r="M44" s="665"/>
      <c r="N44" s="665"/>
      <c r="O44" s="665"/>
      <c r="P44" s="678"/>
      <c r="Q44" s="666"/>
    </row>
    <row r="45" spans="1:17" ht="14.4" customHeight="1" x14ac:dyDescent="0.3">
      <c r="A45" s="661" t="s">
        <v>563</v>
      </c>
      <c r="B45" s="662" t="s">
        <v>4844</v>
      </c>
      <c r="C45" s="662" t="s">
        <v>4730</v>
      </c>
      <c r="D45" s="662" t="s">
        <v>4845</v>
      </c>
      <c r="E45" s="662" t="s">
        <v>4846</v>
      </c>
      <c r="F45" s="665"/>
      <c r="G45" s="665"/>
      <c r="H45" s="665"/>
      <c r="I45" s="665"/>
      <c r="J45" s="665"/>
      <c r="K45" s="665"/>
      <c r="L45" s="665"/>
      <c r="M45" s="665"/>
      <c r="N45" s="665">
        <v>1</v>
      </c>
      <c r="O45" s="665">
        <v>696</v>
      </c>
      <c r="P45" s="678"/>
      <c r="Q45" s="666">
        <v>696</v>
      </c>
    </row>
    <row r="46" spans="1:17" ht="14.4" customHeight="1" x14ac:dyDescent="0.3">
      <c r="A46" s="661" t="s">
        <v>563</v>
      </c>
      <c r="B46" s="662" t="s">
        <v>4844</v>
      </c>
      <c r="C46" s="662" t="s">
        <v>4730</v>
      </c>
      <c r="D46" s="662" t="s">
        <v>4847</v>
      </c>
      <c r="E46" s="662" t="s">
        <v>4848</v>
      </c>
      <c r="F46" s="665">
        <v>1</v>
      </c>
      <c r="G46" s="665">
        <v>3466</v>
      </c>
      <c r="H46" s="665">
        <v>1</v>
      </c>
      <c r="I46" s="665">
        <v>3466</v>
      </c>
      <c r="J46" s="665"/>
      <c r="K46" s="665"/>
      <c r="L46" s="665"/>
      <c r="M46" s="665"/>
      <c r="N46" s="665"/>
      <c r="O46" s="665"/>
      <c r="P46" s="678"/>
      <c r="Q46" s="666"/>
    </row>
    <row r="47" spans="1:17" ht="14.4" customHeight="1" x14ac:dyDescent="0.3">
      <c r="A47" s="661" t="s">
        <v>563</v>
      </c>
      <c r="B47" s="662" t="s">
        <v>4844</v>
      </c>
      <c r="C47" s="662" t="s">
        <v>4730</v>
      </c>
      <c r="D47" s="662" t="s">
        <v>4849</v>
      </c>
      <c r="E47" s="662" t="s">
        <v>4850</v>
      </c>
      <c r="F47" s="665"/>
      <c r="G47" s="665"/>
      <c r="H47" s="665"/>
      <c r="I47" s="665"/>
      <c r="J47" s="665">
        <v>1</v>
      </c>
      <c r="K47" s="665">
        <v>113</v>
      </c>
      <c r="L47" s="665"/>
      <c r="M47" s="665">
        <v>113</v>
      </c>
      <c r="N47" s="665">
        <v>1</v>
      </c>
      <c r="O47" s="665">
        <v>114</v>
      </c>
      <c r="P47" s="678"/>
      <c r="Q47" s="666">
        <v>114</v>
      </c>
    </row>
    <row r="48" spans="1:17" ht="14.4" customHeight="1" x14ac:dyDescent="0.3">
      <c r="A48" s="661" t="s">
        <v>563</v>
      </c>
      <c r="B48" s="662" t="s">
        <v>4844</v>
      </c>
      <c r="C48" s="662" t="s">
        <v>4730</v>
      </c>
      <c r="D48" s="662" t="s">
        <v>4851</v>
      </c>
      <c r="E48" s="662" t="s">
        <v>4852</v>
      </c>
      <c r="F48" s="665"/>
      <c r="G48" s="665"/>
      <c r="H48" s="665"/>
      <c r="I48" s="665"/>
      <c r="J48" s="665">
        <v>1</v>
      </c>
      <c r="K48" s="665">
        <v>4311</v>
      </c>
      <c r="L48" s="665"/>
      <c r="M48" s="665">
        <v>4311</v>
      </c>
      <c r="N48" s="665"/>
      <c r="O48" s="665"/>
      <c r="P48" s="678"/>
      <c r="Q48" s="666"/>
    </row>
    <row r="49" spans="1:17" ht="14.4" customHeight="1" x14ac:dyDescent="0.3">
      <c r="A49" s="661" t="s">
        <v>563</v>
      </c>
      <c r="B49" s="662" t="s">
        <v>4844</v>
      </c>
      <c r="C49" s="662" t="s">
        <v>4730</v>
      </c>
      <c r="D49" s="662" t="s">
        <v>4853</v>
      </c>
      <c r="E49" s="662" t="s">
        <v>4854</v>
      </c>
      <c r="F49" s="665"/>
      <c r="G49" s="665"/>
      <c r="H49" s="665"/>
      <c r="I49" s="665"/>
      <c r="J49" s="665"/>
      <c r="K49" s="665"/>
      <c r="L49" s="665"/>
      <c r="M49" s="665"/>
      <c r="N49" s="665">
        <v>2</v>
      </c>
      <c r="O49" s="665">
        <v>2908</v>
      </c>
      <c r="P49" s="678"/>
      <c r="Q49" s="666">
        <v>1454</v>
      </c>
    </row>
    <row r="50" spans="1:17" ht="14.4" customHeight="1" x14ac:dyDescent="0.3">
      <c r="A50" s="661" t="s">
        <v>563</v>
      </c>
      <c r="B50" s="662" t="s">
        <v>4844</v>
      </c>
      <c r="C50" s="662" t="s">
        <v>4730</v>
      </c>
      <c r="D50" s="662" t="s">
        <v>4855</v>
      </c>
      <c r="E50" s="662" t="s">
        <v>4856</v>
      </c>
      <c r="F50" s="665"/>
      <c r="G50" s="665"/>
      <c r="H50" s="665"/>
      <c r="I50" s="665"/>
      <c r="J50" s="665">
        <v>1</v>
      </c>
      <c r="K50" s="665">
        <v>4067</v>
      </c>
      <c r="L50" s="665"/>
      <c r="M50" s="665">
        <v>4067</v>
      </c>
      <c r="N50" s="665">
        <v>1</v>
      </c>
      <c r="O50" s="665">
        <v>4082</v>
      </c>
      <c r="P50" s="678"/>
      <c r="Q50" s="666">
        <v>4082</v>
      </c>
    </row>
    <row r="51" spans="1:17" ht="14.4" customHeight="1" x14ac:dyDescent="0.3">
      <c r="A51" s="661" t="s">
        <v>563</v>
      </c>
      <c r="B51" s="662" t="s">
        <v>4844</v>
      </c>
      <c r="C51" s="662" t="s">
        <v>4730</v>
      </c>
      <c r="D51" s="662" t="s">
        <v>4857</v>
      </c>
      <c r="E51" s="662" t="s">
        <v>4858</v>
      </c>
      <c r="F51" s="665">
        <v>1</v>
      </c>
      <c r="G51" s="665">
        <v>932</v>
      </c>
      <c r="H51" s="665">
        <v>1</v>
      </c>
      <c r="I51" s="665">
        <v>932</v>
      </c>
      <c r="J51" s="665"/>
      <c r="K51" s="665"/>
      <c r="L51" s="665"/>
      <c r="M51" s="665"/>
      <c r="N51" s="665"/>
      <c r="O51" s="665"/>
      <c r="P51" s="678"/>
      <c r="Q51" s="666"/>
    </row>
    <row r="52" spans="1:17" ht="14.4" customHeight="1" x14ac:dyDescent="0.3">
      <c r="A52" s="661" t="s">
        <v>563</v>
      </c>
      <c r="B52" s="662" t="s">
        <v>4844</v>
      </c>
      <c r="C52" s="662" t="s">
        <v>4730</v>
      </c>
      <c r="D52" s="662" t="s">
        <v>4859</v>
      </c>
      <c r="E52" s="662" t="s">
        <v>4860</v>
      </c>
      <c r="F52" s="665"/>
      <c r="G52" s="665"/>
      <c r="H52" s="665"/>
      <c r="I52" s="665"/>
      <c r="J52" s="665">
        <v>1</v>
      </c>
      <c r="K52" s="665">
        <v>2841</v>
      </c>
      <c r="L52" s="665"/>
      <c r="M52" s="665">
        <v>2841</v>
      </c>
      <c r="N52" s="665"/>
      <c r="O52" s="665"/>
      <c r="P52" s="678"/>
      <c r="Q52" s="666"/>
    </row>
    <row r="53" spans="1:17" ht="14.4" customHeight="1" x14ac:dyDescent="0.3">
      <c r="A53" s="661" t="s">
        <v>563</v>
      </c>
      <c r="B53" s="662" t="s">
        <v>4844</v>
      </c>
      <c r="C53" s="662" t="s">
        <v>4730</v>
      </c>
      <c r="D53" s="662" t="s">
        <v>4861</v>
      </c>
      <c r="E53" s="662" t="s">
        <v>4862</v>
      </c>
      <c r="F53" s="665"/>
      <c r="G53" s="665"/>
      <c r="H53" s="665"/>
      <c r="I53" s="665"/>
      <c r="J53" s="665">
        <v>2</v>
      </c>
      <c r="K53" s="665">
        <v>1700</v>
      </c>
      <c r="L53" s="665"/>
      <c r="M53" s="665">
        <v>850</v>
      </c>
      <c r="N53" s="665"/>
      <c r="O53" s="665"/>
      <c r="P53" s="678"/>
      <c r="Q53" s="666"/>
    </row>
    <row r="54" spans="1:17" ht="14.4" customHeight="1" x14ac:dyDescent="0.3">
      <c r="A54" s="661" t="s">
        <v>563</v>
      </c>
      <c r="B54" s="662" t="s">
        <v>4844</v>
      </c>
      <c r="C54" s="662" t="s">
        <v>4730</v>
      </c>
      <c r="D54" s="662" t="s">
        <v>4863</v>
      </c>
      <c r="E54" s="662" t="s">
        <v>4864</v>
      </c>
      <c r="F54" s="665">
        <v>1</v>
      </c>
      <c r="G54" s="665">
        <v>112</v>
      </c>
      <c r="H54" s="665">
        <v>1</v>
      </c>
      <c r="I54" s="665">
        <v>112</v>
      </c>
      <c r="J54" s="665">
        <v>2</v>
      </c>
      <c r="K54" s="665">
        <v>226</v>
      </c>
      <c r="L54" s="665">
        <v>2.0178571428571428</v>
      </c>
      <c r="M54" s="665">
        <v>113</v>
      </c>
      <c r="N54" s="665">
        <v>1</v>
      </c>
      <c r="O54" s="665">
        <v>114</v>
      </c>
      <c r="P54" s="678">
        <v>1.0178571428571428</v>
      </c>
      <c r="Q54" s="666">
        <v>114</v>
      </c>
    </row>
    <row r="55" spans="1:17" ht="14.4" customHeight="1" x14ac:dyDescent="0.3">
      <c r="A55" s="661" t="s">
        <v>563</v>
      </c>
      <c r="B55" s="662" t="s">
        <v>4844</v>
      </c>
      <c r="C55" s="662" t="s">
        <v>4730</v>
      </c>
      <c r="D55" s="662" t="s">
        <v>4865</v>
      </c>
      <c r="E55" s="662" t="s">
        <v>4866</v>
      </c>
      <c r="F55" s="665">
        <v>1</v>
      </c>
      <c r="G55" s="665">
        <v>161</v>
      </c>
      <c r="H55" s="665">
        <v>1</v>
      </c>
      <c r="I55" s="665">
        <v>161</v>
      </c>
      <c r="J55" s="665"/>
      <c r="K55" s="665"/>
      <c r="L55" s="665"/>
      <c r="M55" s="665"/>
      <c r="N55" s="665"/>
      <c r="O55" s="665"/>
      <c r="P55" s="678"/>
      <c r="Q55" s="666"/>
    </row>
    <row r="56" spans="1:17" ht="14.4" customHeight="1" x14ac:dyDescent="0.3">
      <c r="A56" s="661" t="s">
        <v>563</v>
      </c>
      <c r="B56" s="662" t="s">
        <v>4844</v>
      </c>
      <c r="C56" s="662" t="s">
        <v>4730</v>
      </c>
      <c r="D56" s="662" t="s">
        <v>4867</v>
      </c>
      <c r="E56" s="662" t="s">
        <v>4868</v>
      </c>
      <c r="F56" s="665">
        <v>1</v>
      </c>
      <c r="G56" s="665">
        <v>7947</v>
      </c>
      <c r="H56" s="665">
        <v>1</v>
      </c>
      <c r="I56" s="665">
        <v>7947</v>
      </c>
      <c r="J56" s="665"/>
      <c r="K56" s="665"/>
      <c r="L56" s="665"/>
      <c r="M56" s="665"/>
      <c r="N56" s="665"/>
      <c r="O56" s="665"/>
      <c r="P56" s="678"/>
      <c r="Q56" s="666"/>
    </row>
    <row r="57" spans="1:17" ht="14.4" customHeight="1" x14ac:dyDescent="0.3">
      <c r="A57" s="661" t="s">
        <v>563</v>
      </c>
      <c r="B57" s="662" t="s">
        <v>4844</v>
      </c>
      <c r="C57" s="662" t="s">
        <v>4730</v>
      </c>
      <c r="D57" s="662" t="s">
        <v>4869</v>
      </c>
      <c r="E57" s="662" t="s">
        <v>4870</v>
      </c>
      <c r="F57" s="665"/>
      <c r="G57" s="665"/>
      <c r="H57" s="665"/>
      <c r="I57" s="665"/>
      <c r="J57" s="665">
        <v>1</v>
      </c>
      <c r="K57" s="665">
        <v>690</v>
      </c>
      <c r="L57" s="665"/>
      <c r="M57" s="665">
        <v>690</v>
      </c>
      <c r="N57" s="665"/>
      <c r="O57" s="665"/>
      <c r="P57" s="678"/>
      <c r="Q57" s="666"/>
    </row>
    <row r="58" spans="1:17" ht="14.4" customHeight="1" x14ac:dyDescent="0.3">
      <c r="A58" s="661" t="s">
        <v>563</v>
      </c>
      <c r="B58" s="662" t="s">
        <v>4844</v>
      </c>
      <c r="C58" s="662" t="s">
        <v>4730</v>
      </c>
      <c r="D58" s="662" t="s">
        <v>4871</v>
      </c>
      <c r="E58" s="662" t="s">
        <v>4872</v>
      </c>
      <c r="F58" s="665"/>
      <c r="G58" s="665"/>
      <c r="H58" s="665"/>
      <c r="I58" s="665"/>
      <c r="J58" s="665">
        <v>1</v>
      </c>
      <c r="K58" s="665">
        <v>1065</v>
      </c>
      <c r="L58" s="665"/>
      <c r="M58" s="665">
        <v>1065</v>
      </c>
      <c r="N58" s="665"/>
      <c r="O58" s="665"/>
      <c r="P58" s="678"/>
      <c r="Q58" s="666"/>
    </row>
    <row r="59" spans="1:17" ht="14.4" customHeight="1" x14ac:dyDescent="0.3">
      <c r="A59" s="661" t="s">
        <v>563</v>
      </c>
      <c r="B59" s="662" t="s">
        <v>4844</v>
      </c>
      <c r="C59" s="662" t="s">
        <v>4730</v>
      </c>
      <c r="D59" s="662" t="s">
        <v>4873</v>
      </c>
      <c r="E59" s="662" t="s">
        <v>4874</v>
      </c>
      <c r="F59" s="665"/>
      <c r="G59" s="665"/>
      <c r="H59" s="665"/>
      <c r="I59" s="665"/>
      <c r="J59" s="665">
        <v>1</v>
      </c>
      <c r="K59" s="665">
        <v>1801</v>
      </c>
      <c r="L59" s="665"/>
      <c r="M59" s="665">
        <v>1801</v>
      </c>
      <c r="N59" s="665"/>
      <c r="O59" s="665"/>
      <c r="P59" s="678"/>
      <c r="Q59" s="666"/>
    </row>
    <row r="60" spans="1:17" ht="14.4" customHeight="1" x14ac:dyDescent="0.3">
      <c r="A60" s="661" t="s">
        <v>563</v>
      </c>
      <c r="B60" s="662" t="s">
        <v>4875</v>
      </c>
      <c r="C60" s="662" t="s">
        <v>4727</v>
      </c>
      <c r="D60" s="662" t="s">
        <v>4876</v>
      </c>
      <c r="E60" s="662" t="s">
        <v>2798</v>
      </c>
      <c r="F60" s="665">
        <v>11</v>
      </c>
      <c r="G60" s="665">
        <v>912.12</v>
      </c>
      <c r="H60" s="665">
        <v>1</v>
      </c>
      <c r="I60" s="665">
        <v>82.92</v>
      </c>
      <c r="J60" s="665">
        <v>9</v>
      </c>
      <c r="K60" s="665">
        <v>746.28</v>
      </c>
      <c r="L60" s="665">
        <v>0.81818181818181812</v>
      </c>
      <c r="M60" s="665">
        <v>82.92</v>
      </c>
      <c r="N60" s="665">
        <v>12</v>
      </c>
      <c r="O60" s="665">
        <v>951.72</v>
      </c>
      <c r="P60" s="678">
        <v>1.0434153400868307</v>
      </c>
      <c r="Q60" s="666">
        <v>79.31</v>
      </c>
    </row>
    <row r="61" spans="1:17" ht="14.4" customHeight="1" x14ac:dyDescent="0.3">
      <c r="A61" s="661" t="s">
        <v>563</v>
      </c>
      <c r="B61" s="662" t="s">
        <v>4875</v>
      </c>
      <c r="C61" s="662" t="s">
        <v>4727</v>
      </c>
      <c r="D61" s="662" t="s">
        <v>4877</v>
      </c>
      <c r="E61" s="662" t="s">
        <v>2798</v>
      </c>
      <c r="F61" s="665">
        <v>62</v>
      </c>
      <c r="G61" s="665">
        <v>7567.7999999999993</v>
      </c>
      <c r="H61" s="665">
        <v>1</v>
      </c>
      <c r="I61" s="665">
        <v>122.06129032258063</v>
      </c>
      <c r="J61" s="665">
        <v>97</v>
      </c>
      <c r="K61" s="665">
        <v>11206.199999999999</v>
      </c>
      <c r="L61" s="665">
        <v>1.4807738048045667</v>
      </c>
      <c r="M61" s="665">
        <v>115.52783505154638</v>
      </c>
      <c r="N61" s="665">
        <v>102</v>
      </c>
      <c r="O61" s="665">
        <v>11508.66</v>
      </c>
      <c r="P61" s="678">
        <v>1.5207405058273211</v>
      </c>
      <c r="Q61" s="666">
        <v>112.83</v>
      </c>
    </row>
    <row r="62" spans="1:17" ht="14.4" customHeight="1" x14ac:dyDescent="0.3">
      <c r="A62" s="661" t="s">
        <v>563</v>
      </c>
      <c r="B62" s="662" t="s">
        <v>4875</v>
      </c>
      <c r="C62" s="662" t="s">
        <v>4727</v>
      </c>
      <c r="D62" s="662" t="s">
        <v>4878</v>
      </c>
      <c r="E62" s="662" t="s">
        <v>2798</v>
      </c>
      <c r="F62" s="665">
        <v>10</v>
      </c>
      <c r="G62" s="665">
        <v>1530.4199999999998</v>
      </c>
      <c r="H62" s="665">
        <v>1</v>
      </c>
      <c r="I62" s="665">
        <v>153.04199999999997</v>
      </c>
      <c r="J62" s="665">
        <v>35</v>
      </c>
      <c r="K62" s="665">
        <v>2785.65</v>
      </c>
      <c r="L62" s="665">
        <v>1.8201866154388995</v>
      </c>
      <c r="M62" s="665">
        <v>79.59</v>
      </c>
      <c r="N62" s="665">
        <v>84</v>
      </c>
      <c r="O62" s="665">
        <v>6394.92</v>
      </c>
      <c r="P62" s="678">
        <v>4.1785392245266006</v>
      </c>
      <c r="Q62" s="666">
        <v>76.13</v>
      </c>
    </row>
    <row r="63" spans="1:17" ht="14.4" customHeight="1" x14ac:dyDescent="0.3">
      <c r="A63" s="661" t="s">
        <v>563</v>
      </c>
      <c r="B63" s="662" t="s">
        <v>4875</v>
      </c>
      <c r="C63" s="662" t="s">
        <v>4727</v>
      </c>
      <c r="D63" s="662" t="s">
        <v>4879</v>
      </c>
      <c r="E63" s="662" t="s">
        <v>4880</v>
      </c>
      <c r="F63" s="665">
        <v>2.4</v>
      </c>
      <c r="G63" s="665">
        <v>1535.88</v>
      </c>
      <c r="H63" s="665">
        <v>1</v>
      </c>
      <c r="I63" s="665">
        <v>639.95000000000005</v>
      </c>
      <c r="J63" s="665"/>
      <c r="K63" s="665"/>
      <c r="L63" s="665"/>
      <c r="M63" s="665"/>
      <c r="N63" s="665"/>
      <c r="O63" s="665"/>
      <c r="P63" s="678"/>
      <c r="Q63" s="666"/>
    </row>
    <row r="64" spans="1:17" ht="14.4" customHeight="1" x14ac:dyDescent="0.3">
      <c r="A64" s="661" t="s">
        <v>563</v>
      </c>
      <c r="B64" s="662" t="s">
        <v>4875</v>
      </c>
      <c r="C64" s="662" t="s">
        <v>4727</v>
      </c>
      <c r="D64" s="662" t="s">
        <v>4881</v>
      </c>
      <c r="E64" s="662" t="s">
        <v>4882</v>
      </c>
      <c r="F64" s="665"/>
      <c r="G64" s="665"/>
      <c r="H64" s="665"/>
      <c r="I64" s="665"/>
      <c r="J64" s="665">
        <v>7</v>
      </c>
      <c r="K64" s="665">
        <v>588.55999999999995</v>
      </c>
      <c r="L64" s="665"/>
      <c r="M64" s="665">
        <v>84.08</v>
      </c>
      <c r="N64" s="665"/>
      <c r="O64" s="665"/>
      <c r="P64" s="678"/>
      <c r="Q64" s="666"/>
    </row>
    <row r="65" spans="1:17" ht="14.4" customHeight="1" x14ac:dyDescent="0.3">
      <c r="A65" s="661" t="s">
        <v>563</v>
      </c>
      <c r="B65" s="662" t="s">
        <v>4875</v>
      </c>
      <c r="C65" s="662" t="s">
        <v>4727</v>
      </c>
      <c r="D65" s="662" t="s">
        <v>4883</v>
      </c>
      <c r="E65" s="662"/>
      <c r="F65" s="665">
        <v>1.8</v>
      </c>
      <c r="G65" s="665">
        <v>1942.78</v>
      </c>
      <c r="H65" s="665">
        <v>1</v>
      </c>
      <c r="I65" s="665">
        <v>1079.3222222222221</v>
      </c>
      <c r="J65" s="665"/>
      <c r="K65" s="665"/>
      <c r="L65" s="665"/>
      <c r="M65" s="665"/>
      <c r="N65" s="665"/>
      <c r="O65" s="665"/>
      <c r="P65" s="678"/>
      <c r="Q65" s="666"/>
    </row>
    <row r="66" spans="1:17" ht="14.4" customHeight="1" x14ac:dyDescent="0.3">
      <c r="A66" s="661" t="s">
        <v>563</v>
      </c>
      <c r="B66" s="662" t="s">
        <v>4875</v>
      </c>
      <c r="C66" s="662" t="s">
        <v>4727</v>
      </c>
      <c r="D66" s="662" t="s">
        <v>4884</v>
      </c>
      <c r="E66" s="662" t="s">
        <v>1755</v>
      </c>
      <c r="F66" s="665">
        <v>44</v>
      </c>
      <c r="G66" s="665">
        <v>2720.88</v>
      </c>
      <c r="H66" s="665">
        <v>1</v>
      </c>
      <c r="I66" s="665">
        <v>61.838181818181823</v>
      </c>
      <c r="J66" s="665">
        <v>128</v>
      </c>
      <c r="K66" s="665">
        <v>7814.4</v>
      </c>
      <c r="L66" s="665">
        <v>2.8720119961189026</v>
      </c>
      <c r="M66" s="665">
        <v>61.05</v>
      </c>
      <c r="N66" s="665">
        <v>99</v>
      </c>
      <c r="O66" s="665">
        <v>5789.55</v>
      </c>
      <c r="P66" s="678">
        <v>2.1278226162124017</v>
      </c>
      <c r="Q66" s="666">
        <v>58.480303030303034</v>
      </c>
    </row>
    <row r="67" spans="1:17" ht="14.4" customHeight="1" x14ac:dyDescent="0.3">
      <c r="A67" s="661" t="s">
        <v>563</v>
      </c>
      <c r="B67" s="662" t="s">
        <v>4875</v>
      </c>
      <c r="C67" s="662" t="s">
        <v>4727</v>
      </c>
      <c r="D67" s="662" t="s">
        <v>4885</v>
      </c>
      <c r="E67" s="662" t="s">
        <v>2519</v>
      </c>
      <c r="F67" s="665"/>
      <c r="G67" s="665"/>
      <c r="H67" s="665"/>
      <c r="I67" s="665"/>
      <c r="J67" s="665">
        <v>0.3</v>
      </c>
      <c r="K67" s="665">
        <v>242.88</v>
      </c>
      <c r="L67" s="665"/>
      <c r="M67" s="665">
        <v>809.6</v>
      </c>
      <c r="N67" s="665"/>
      <c r="O67" s="665"/>
      <c r="P67" s="678"/>
      <c r="Q67" s="666"/>
    </row>
    <row r="68" spans="1:17" ht="14.4" customHeight="1" x14ac:dyDescent="0.3">
      <c r="A68" s="661" t="s">
        <v>563</v>
      </c>
      <c r="B68" s="662" t="s">
        <v>4875</v>
      </c>
      <c r="C68" s="662" t="s">
        <v>4727</v>
      </c>
      <c r="D68" s="662" t="s">
        <v>4886</v>
      </c>
      <c r="E68" s="662" t="s">
        <v>1543</v>
      </c>
      <c r="F68" s="665">
        <v>8.1</v>
      </c>
      <c r="G68" s="665">
        <v>1317.53</v>
      </c>
      <c r="H68" s="665">
        <v>1</v>
      </c>
      <c r="I68" s="665">
        <v>162.65802469135804</v>
      </c>
      <c r="J68" s="665">
        <v>2.6</v>
      </c>
      <c r="K68" s="665">
        <v>422.90000000000003</v>
      </c>
      <c r="L68" s="665">
        <v>0.32097940843851758</v>
      </c>
      <c r="M68" s="665">
        <v>162.65384615384616</v>
      </c>
      <c r="N68" s="665">
        <v>11</v>
      </c>
      <c r="O68" s="665">
        <v>1711.48</v>
      </c>
      <c r="P68" s="678">
        <v>1.2990064742358809</v>
      </c>
      <c r="Q68" s="666">
        <v>155.58909090909091</v>
      </c>
    </row>
    <row r="69" spans="1:17" ht="14.4" customHeight="1" x14ac:dyDescent="0.3">
      <c r="A69" s="661" t="s">
        <v>563</v>
      </c>
      <c r="B69" s="662" t="s">
        <v>4875</v>
      </c>
      <c r="C69" s="662" t="s">
        <v>4727</v>
      </c>
      <c r="D69" s="662" t="s">
        <v>4887</v>
      </c>
      <c r="E69" s="662" t="s">
        <v>4888</v>
      </c>
      <c r="F69" s="665">
        <v>26</v>
      </c>
      <c r="G69" s="665">
        <v>1508.26</v>
      </c>
      <c r="H69" s="665">
        <v>1</v>
      </c>
      <c r="I69" s="665">
        <v>58.01</v>
      </c>
      <c r="J69" s="665">
        <v>20</v>
      </c>
      <c r="K69" s="665">
        <v>807.2</v>
      </c>
      <c r="L69" s="665">
        <v>0.5351862410990148</v>
      </c>
      <c r="M69" s="665">
        <v>40.36</v>
      </c>
      <c r="N69" s="665"/>
      <c r="O69" s="665"/>
      <c r="P69" s="678"/>
      <c r="Q69" s="666"/>
    </row>
    <row r="70" spans="1:17" ht="14.4" customHeight="1" x14ac:dyDescent="0.3">
      <c r="A70" s="661" t="s">
        <v>563</v>
      </c>
      <c r="B70" s="662" t="s">
        <v>4875</v>
      </c>
      <c r="C70" s="662" t="s">
        <v>4727</v>
      </c>
      <c r="D70" s="662" t="s">
        <v>4889</v>
      </c>
      <c r="E70" s="662" t="s">
        <v>4890</v>
      </c>
      <c r="F70" s="665">
        <v>0.4</v>
      </c>
      <c r="G70" s="665">
        <v>161.68</v>
      </c>
      <c r="H70" s="665">
        <v>1</v>
      </c>
      <c r="I70" s="665">
        <v>404.2</v>
      </c>
      <c r="J70" s="665">
        <v>0.2</v>
      </c>
      <c r="K70" s="665">
        <v>80.84</v>
      </c>
      <c r="L70" s="665">
        <v>0.5</v>
      </c>
      <c r="M70" s="665">
        <v>404.2</v>
      </c>
      <c r="N70" s="665"/>
      <c r="O70" s="665"/>
      <c r="P70" s="678"/>
      <c r="Q70" s="666"/>
    </row>
    <row r="71" spans="1:17" ht="14.4" customHeight="1" x14ac:dyDescent="0.3">
      <c r="A71" s="661" t="s">
        <v>563</v>
      </c>
      <c r="B71" s="662" t="s">
        <v>4875</v>
      </c>
      <c r="C71" s="662" t="s">
        <v>4727</v>
      </c>
      <c r="D71" s="662" t="s">
        <v>4891</v>
      </c>
      <c r="E71" s="662" t="s">
        <v>2923</v>
      </c>
      <c r="F71" s="665">
        <v>12</v>
      </c>
      <c r="G71" s="665">
        <v>570</v>
      </c>
      <c r="H71" s="665">
        <v>1</v>
      </c>
      <c r="I71" s="665">
        <v>47.5</v>
      </c>
      <c r="J71" s="665">
        <v>2</v>
      </c>
      <c r="K71" s="665">
        <v>95</v>
      </c>
      <c r="L71" s="665">
        <v>0.16666666666666666</v>
      </c>
      <c r="M71" s="665">
        <v>47.5</v>
      </c>
      <c r="N71" s="665"/>
      <c r="O71" s="665"/>
      <c r="P71" s="678"/>
      <c r="Q71" s="666"/>
    </row>
    <row r="72" spans="1:17" ht="14.4" customHeight="1" x14ac:dyDescent="0.3">
      <c r="A72" s="661" t="s">
        <v>563</v>
      </c>
      <c r="B72" s="662" t="s">
        <v>4875</v>
      </c>
      <c r="C72" s="662" t="s">
        <v>4727</v>
      </c>
      <c r="D72" s="662" t="s">
        <v>4892</v>
      </c>
      <c r="E72" s="662" t="s">
        <v>2530</v>
      </c>
      <c r="F72" s="665">
        <v>2</v>
      </c>
      <c r="G72" s="665">
        <v>232</v>
      </c>
      <c r="H72" s="665">
        <v>1</v>
      </c>
      <c r="I72" s="665">
        <v>116</v>
      </c>
      <c r="J72" s="665">
        <v>12</v>
      </c>
      <c r="K72" s="665">
        <v>968.76</v>
      </c>
      <c r="L72" s="665">
        <v>4.1756896551724134</v>
      </c>
      <c r="M72" s="665">
        <v>80.73</v>
      </c>
      <c r="N72" s="665"/>
      <c r="O72" s="665"/>
      <c r="P72" s="678"/>
      <c r="Q72" s="666"/>
    </row>
    <row r="73" spans="1:17" ht="14.4" customHeight="1" x14ac:dyDescent="0.3">
      <c r="A73" s="661" t="s">
        <v>563</v>
      </c>
      <c r="B73" s="662" t="s">
        <v>4875</v>
      </c>
      <c r="C73" s="662" t="s">
        <v>4727</v>
      </c>
      <c r="D73" s="662" t="s">
        <v>4893</v>
      </c>
      <c r="E73" s="662" t="s">
        <v>2784</v>
      </c>
      <c r="F73" s="665">
        <v>18</v>
      </c>
      <c r="G73" s="665">
        <v>6835.4999999999991</v>
      </c>
      <c r="H73" s="665">
        <v>1</v>
      </c>
      <c r="I73" s="665">
        <v>379.74999999999994</v>
      </c>
      <c r="J73" s="665">
        <v>69.699999999999989</v>
      </c>
      <c r="K73" s="665">
        <v>26469.03</v>
      </c>
      <c r="L73" s="665">
        <v>3.8722887864823354</v>
      </c>
      <c r="M73" s="665">
        <v>379.75652797704453</v>
      </c>
      <c r="N73" s="665">
        <v>26</v>
      </c>
      <c r="O73" s="665">
        <v>9444.5</v>
      </c>
      <c r="P73" s="678">
        <v>1.3816838563382343</v>
      </c>
      <c r="Q73" s="666">
        <v>363.25</v>
      </c>
    </row>
    <row r="74" spans="1:17" ht="14.4" customHeight="1" x14ac:dyDescent="0.3">
      <c r="A74" s="661" t="s">
        <v>563</v>
      </c>
      <c r="B74" s="662" t="s">
        <v>4875</v>
      </c>
      <c r="C74" s="662" t="s">
        <v>4727</v>
      </c>
      <c r="D74" s="662" t="s">
        <v>4894</v>
      </c>
      <c r="E74" s="662" t="s">
        <v>2868</v>
      </c>
      <c r="F74" s="665">
        <v>957</v>
      </c>
      <c r="G74" s="665">
        <v>39189.15</v>
      </c>
      <c r="H74" s="665">
        <v>1</v>
      </c>
      <c r="I74" s="665">
        <v>40.950000000000003</v>
      </c>
      <c r="J74" s="665">
        <v>1047</v>
      </c>
      <c r="K74" s="665">
        <v>59001.48</v>
      </c>
      <c r="L74" s="665">
        <v>1.5055565124530641</v>
      </c>
      <c r="M74" s="665">
        <v>56.352893982808027</v>
      </c>
      <c r="N74" s="665">
        <v>73</v>
      </c>
      <c r="O74" s="665">
        <v>4511.49</v>
      </c>
      <c r="P74" s="678">
        <v>0.11512089443123925</v>
      </c>
      <c r="Q74" s="666">
        <v>61.801232876712326</v>
      </c>
    </row>
    <row r="75" spans="1:17" ht="14.4" customHeight="1" x14ac:dyDescent="0.3">
      <c r="A75" s="661" t="s">
        <v>563</v>
      </c>
      <c r="B75" s="662" t="s">
        <v>4875</v>
      </c>
      <c r="C75" s="662" t="s">
        <v>4727</v>
      </c>
      <c r="D75" s="662" t="s">
        <v>4895</v>
      </c>
      <c r="E75" s="662" t="s">
        <v>2497</v>
      </c>
      <c r="F75" s="665">
        <v>198</v>
      </c>
      <c r="G75" s="665">
        <v>13610.52</v>
      </c>
      <c r="H75" s="665">
        <v>1</v>
      </c>
      <c r="I75" s="665">
        <v>68.740000000000009</v>
      </c>
      <c r="J75" s="665">
        <v>58</v>
      </c>
      <c r="K75" s="665">
        <v>3986.92</v>
      </c>
      <c r="L75" s="665">
        <v>0.29292929292929293</v>
      </c>
      <c r="M75" s="665">
        <v>68.739999999999995</v>
      </c>
      <c r="N75" s="665"/>
      <c r="O75" s="665"/>
      <c r="P75" s="678"/>
      <c r="Q75" s="666"/>
    </row>
    <row r="76" spans="1:17" ht="14.4" customHeight="1" x14ac:dyDescent="0.3">
      <c r="A76" s="661" t="s">
        <v>563</v>
      </c>
      <c r="B76" s="662" t="s">
        <v>4875</v>
      </c>
      <c r="C76" s="662" t="s">
        <v>4727</v>
      </c>
      <c r="D76" s="662" t="s">
        <v>4896</v>
      </c>
      <c r="E76" s="662" t="s">
        <v>4897</v>
      </c>
      <c r="F76" s="665"/>
      <c r="G76" s="665"/>
      <c r="H76" s="665"/>
      <c r="I76" s="665"/>
      <c r="J76" s="665">
        <v>4.7</v>
      </c>
      <c r="K76" s="665">
        <v>18451.79</v>
      </c>
      <c r="L76" s="665"/>
      <c r="M76" s="665">
        <v>3925.9127659574469</v>
      </c>
      <c r="N76" s="665"/>
      <c r="O76" s="665"/>
      <c r="P76" s="678"/>
      <c r="Q76" s="666"/>
    </row>
    <row r="77" spans="1:17" ht="14.4" customHeight="1" x14ac:dyDescent="0.3">
      <c r="A77" s="661" t="s">
        <v>563</v>
      </c>
      <c r="B77" s="662" t="s">
        <v>4875</v>
      </c>
      <c r="C77" s="662" t="s">
        <v>4727</v>
      </c>
      <c r="D77" s="662" t="s">
        <v>4898</v>
      </c>
      <c r="E77" s="662" t="s">
        <v>4899</v>
      </c>
      <c r="F77" s="665"/>
      <c r="G77" s="665"/>
      <c r="H77" s="665"/>
      <c r="I77" s="665"/>
      <c r="J77" s="665">
        <v>14</v>
      </c>
      <c r="K77" s="665">
        <v>3208.24</v>
      </c>
      <c r="L77" s="665"/>
      <c r="M77" s="665">
        <v>229.16</v>
      </c>
      <c r="N77" s="665">
        <v>26</v>
      </c>
      <c r="O77" s="665">
        <v>5699.2</v>
      </c>
      <c r="P77" s="678"/>
      <c r="Q77" s="666">
        <v>219.2</v>
      </c>
    </row>
    <row r="78" spans="1:17" ht="14.4" customHeight="1" x14ac:dyDescent="0.3">
      <c r="A78" s="661" t="s">
        <v>563</v>
      </c>
      <c r="B78" s="662" t="s">
        <v>4875</v>
      </c>
      <c r="C78" s="662" t="s">
        <v>4727</v>
      </c>
      <c r="D78" s="662" t="s">
        <v>4900</v>
      </c>
      <c r="E78" s="662" t="s">
        <v>1220</v>
      </c>
      <c r="F78" s="665"/>
      <c r="G78" s="665"/>
      <c r="H78" s="665"/>
      <c r="I78" s="665"/>
      <c r="J78" s="665"/>
      <c r="K78" s="665"/>
      <c r="L78" s="665"/>
      <c r="M78" s="665"/>
      <c r="N78" s="665">
        <v>260</v>
      </c>
      <c r="O78" s="665">
        <v>17095</v>
      </c>
      <c r="P78" s="678"/>
      <c r="Q78" s="666">
        <v>65.75</v>
      </c>
    </row>
    <row r="79" spans="1:17" ht="14.4" customHeight="1" x14ac:dyDescent="0.3">
      <c r="A79" s="661" t="s">
        <v>563</v>
      </c>
      <c r="B79" s="662" t="s">
        <v>4875</v>
      </c>
      <c r="C79" s="662" t="s">
        <v>4727</v>
      </c>
      <c r="D79" s="662" t="s">
        <v>4901</v>
      </c>
      <c r="E79" s="662" t="s">
        <v>2912</v>
      </c>
      <c r="F79" s="665"/>
      <c r="G79" s="665"/>
      <c r="H79" s="665"/>
      <c r="I79" s="665"/>
      <c r="J79" s="665"/>
      <c r="K79" s="665"/>
      <c r="L79" s="665"/>
      <c r="M79" s="665"/>
      <c r="N79" s="665">
        <v>1.1000000000000001</v>
      </c>
      <c r="O79" s="665">
        <v>51.02</v>
      </c>
      <c r="P79" s="678"/>
      <c r="Q79" s="666">
        <v>46.381818181818183</v>
      </c>
    </row>
    <row r="80" spans="1:17" ht="14.4" customHeight="1" x14ac:dyDescent="0.3">
      <c r="A80" s="661" t="s">
        <v>563</v>
      </c>
      <c r="B80" s="662" t="s">
        <v>4875</v>
      </c>
      <c r="C80" s="662" t="s">
        <v>4727</v>
      </c>
      <c r="D80" s="662" t="s">
        <v>4902</v>
      </c>
      <c r="E80" s="662" t="s">
        <v>1192</v>
      </c>
      <c r="F80" s="665">
        <v>2.5</v>
      </c>
      <c r="G80" s="665">
        <v>242.41</v>
      </c>
      <c r="H80" s="665">
        <v>1</v>
      </c>
      <c r="I80" s="665">
        <v>96.963999999999999</v>
      </c>
      <c r="J80" s="665">
        <v>10.100000000000001</v>
      </c>
      <c r="K80" s="665">
        <v>979.36</v>
      </c>
      <c r="L80" s="665">
        <v>4.0400973557196487</v>
      </c>
      <c r="M80" s="665">
        <v>96.96633663366336</v>
      </c>
      <c r="N80" s="665">
        <v>8.6000000000000014</v>
      </c>
      <c r="O80" s="665">
        <v>797.64</v>
      </c>
      <c r="P80" s="678">
        <v>3.2904583144259725</v>
      </c>
      <c r="Q80" s="666">
        <v>92.748837209302309</v>
      </c>
    </row>
    <row r="81" spans="1:17" ht="14.4" customHeight="1" x14ac:dyDescent="0.3">
      <c r="A81" s="661" t="s">
        <v>563</v>
      </c>
      <c r="B81" s="662" t="s">
        <v>4875</v>
      </c>
      <c r="C81" s="662" t="s">
        <v>4727</v>
      </c>
      <c r="D81" s="662" t="s">
        <v>4903</v>
      </c>
      <c r="E81" s="662" t="s">
        <v>2804</v>
      </c>
      <c r="F81" s="665"/>
      <c r="G81" s="665"/>
      <c r="H81" s="665"/>
      <c r="I81" s="665"/>
      <c r="J81" s="665">
        <v>67</v>
      </c>
      <c r="K81" s="665">
        <v>4288</v>
      </c>
      <c r="L81" s="665"/>
      <c r="M81" s="665">
        <v>64</v>
      </c>
      <c r="N81" s="665">
        <v>106</v>
      </c>
      <c r="O81" s="665">
        <v>7435.9</v>
      </c>
      <c r="P81" s="678"/>
      <c r="Q81" s="666">
        <v>70.149999999999991</v>
      </c>
    </row>
    <row r="82" spans="1:17" ht="14.4" customHeight="1" x14ac:dyDescent="0.3">
      <c r="A82" s="661" t="s">
        <v>563</v>
      </c>
      <c r="B82" s="662" t="s">
        <v>4875</v>
      </c>
      <c r="C82" s="662" t="s">
        <v>4727</v>
      </c>
      <c r="D82" s="662" t="s">
        <v>4904</v>
      </c>
      <c r="E82" s="662" t="s">
        <v>1214</v>
      </c>
      <c r="F82" s="665"/>
      <c r="G82" s="665"/>
      <c r="H82" s="665"/>
      <c r="I82" s="665"/>
      <c r="J82" s="665"/>
      <c r="K82" s="665"/>
      <c r="L82" s="665"/>
      <c r="M82" s="665"/>
      <c r="N82" s="665">
        <v>2.5</v>
      </c>
      <c r="O82" s="665">
        <v>4639.12</v>
      </c>
      <c r="P82" s="678"/>
      <c r="Q82" s="666">
        <v>1855.6479999999999</v>
      </c>
    </row>
    <row r="83" spans="1:17" ht="14.4" customHeight="1" x14ac:dyDescent="0.3">
      <c r="A83" s="661" t="s">
        <v>563</v>
      </c>
      <c r="B83" s="662" t="s">
        <v>4875</v>
      </c>
      <c r="C83" s="662" t="s">
        <v>4727</v>
      </c>
      <c r="D83" s="662" t="s">
        <v>4905</v>
      </c>
      <c r="E83" s="662"/>
      <c r="F83" s="665">
        <v>21</v>
      </c>
      <c r="G83" s="665">
        <v>1755.81</v>
      </c>
      <c r="H83" s="665">
        <v>1</v>
      </c>
      <c r="I83" s="665">
        <v>83.61</v>
      </c>
      <c r="J83" s="665"/>
      <c r="K83" s="665"/>
      <c r="L83" s="665"/>
      <c r="M83" s="665"/>
      <c r="N83" s="665"/>
      <c r="O83" s="665"/>
      <c r="P83" s="678"/>
      <c r="Q83" s="666"/>
    </row>
    <row r="84" spans="1:17" ht="14.4" customHeight="1" x14ac:dyDescent="0.3">
      <c r="A84" s="661" t="s">
        <v>563</v>
      </c>
      <c r="B84" s="662" t="s">
        <v>4875</v>
      </c>
      <c r="C84" s="662" t="s">
        <v>4727</v>
      </c>
      <c r="D84" s="662" t="s">
        <v>4906</v>
      </c>
      <c r="E84" s="662" t="s">
        <v>2907</v>
      </c>
      <c r="F84" s="665"/>
      <c r="G84" s="665"/>
      <c r="H84" s="665"/>
      <c r="I84" s="665"/>
      <c r="J84" s="665">
        <v>4.4000000000000004</v>
      </c>
      <c r="K84" s="665">
        <v>3588.01</v>
      </c>
      <c r="L84" s="665"/>
      <c r="M84" s="665">
        <v>815.45681818181822</v>
      </c>
      <c r="N84" s="665">
        <v>0.1</v>
      </c>
      <c r="O84" s="665">
        <v>79.97</v>
      </c>
      <c r="P84" s="678"/>
      <c r="Q84" s="666">
        <v>799.69999999999993</v>
      </c>
    </row>
    <row r="85" spans="1:17" ht="14.4" customHeight="1" x14ac:dyDescent="0.3">
      <c r="A85" s="661" t="s">
        <v>563</v>
      </c>
      <c r="B85" s="662" t="s">
        <v>4875</v>
      </c>
      <c r="C85" s="662" t="s">
        <v>4727</v>
      </c>
      <c r="D85" s="662" t="s">
        <v>4907</v>
      </c>
      <c r="E85" s="662" t="s">
        <v>2545</v>
      </c>
      <c r="F85" s="665">
        <v>7</v>
      </c>
      <c r="G85" s="665">
        <v>1919.89</v>
      </c>
      <c r="H85" s="665">
        <v>1</v>
      </c>
      <c r="I85" s="665">
        <v>274.27000000000004</v>
      </c>
      <c r="J85" s="665"/>
      <c r="K85" s="665"/>
      <c r="L85" s="665"/>
      <c r="M85" s="665"/>
      <c r="N85" s="665">
        <v>6</v>
      </c>
      <c r="O85" s="665">
        <v>554.94000000000005</v>
      </c>
      <c r="P85" s="678">
        <v>0.289047810030783</v>
      </c>
      <c r="Q85" s="666">
        <v>92.490000000000009</v>
      </c>
    </row>
    <row r="86" spans="1:17" ht="14.4" customHeight="1" x14ac:dyDescent="0.3">
      <c r="A86" s="661" t="s">
        <v>563</v>
      </c>
      <c r="B86" s="662" t="s">
        <v>4875</v>
      </c>
      <c r="C86" s="662" t="s">
        <v>4727</v>
      </c>
      <c r="D86" s="662" t="s">
        <v>4908</v>
      </c>
      <c r="E86" s="662" t="s">
        <v>1223</v>
      </c>
      <c r="F86" s="665"/>
      <c r="G86" s="665"/>
      <c r="H86" s="665"/>
      <c r="I86" s="665"/>
      <c r="J86" s="665"/>
      <c r="K86" s="665"/>
      <c r="L86" s="665"/>
      <c r="M86" s="665"/>
      <c r="N86" s="665">
        <v>90.700000000000017</v>
      </c>
      <c r="O86" s="665">
        <v>35536.259999999995</v>
      </c>
      <c r="P86" s="678"/>
      <c r="Q86" s="666">
        <v>391.79999999999984</v>
      </c>
    </row>
    <row r="87" spans="1:17" ht="14.4" customHeight="1" x14ac:dyDescent="0.3">
      <c r="A87" s="661" t="s">
        <v>563</v>
      </c>
      <c r="B87" s="662" t="s">
        <v>4875</v>
      </c>
      <c r="C87" s="662" t="s">
        <v>4727</v>
      </c>
      <c r="D87" s="662" t="s">
        <v>4909</v>
      </c>
      <c r="E87" s="662" t="s">
        <v>1189</v>
      </c>
      <c r="F87" s="665">
        <v>4.5999999999999996</v>
      </c>
      <c r="G87" s="665">
        <v>5289.8099999999995</v>
      </c>
      <c r="H87" s="665">
        <v>1</v>
      </c>
      <c r="I87" s="665">
        <v>1149.9586956521739</v>
      </c>
      <c r="J87" s="665">
        <v>2.2999999999999998</v>
      </c>
      <c r="K87" s="665">
        <v>1856.67</v>
      </c>
      <c r="L87" s="665">
        <v>0.35098992213330921</v>
      </c>
      <c r="M87" s="665">
        <v>807.24782608695659</v>
      </c>
      <c r="N87" s="665">
        <v>3.7</v>
      </c>
      <c r="O87" s="665">
        <v>2857</v>
      </c>
      <c r="P87" s="678">
        <v>0.54009501286435624</v>
      </c>
      <c r="Q87" s="666">
        <v>772.16216216216208</v>
      </c>
    </row>
    <row r="88" spans="1:17" ht="14.4" customHeight="1" x14ac:dyDescent="0.3">
      <c r="A88" s="661" t="s">
        <v>563</v>
      </c>
      <c r="B88" s="662" t="s">
        <v>4875</v>
      </c>
      <c r="C88" s="662" t="s">
        <v>4727</v>
      </c>
      <c r="D88" s="662" t="s">
        <v>4910</v>
      </c>
      <c r="E88" s="662" t="s">
        <v>4911</v>
      </c>
      <c r="F88" s="665"/>
      <c r="G88" s="665"/>
      <c r="H88" s="665"/>
      <c r="I88" s="665"/>
      <c r="J88" s="665">
        <v>0.9</v>
      </c>
      <c r="K88" s="665">
        <v>1237.1099999999999</v>
      </c>
      <c r="L88" s="665"/>
      <c r="M88" s="665">
        <v>1374.5666666666666</v>
      </c>
      <c r="N88" s="665"/>
      <c r="O88" s="665"/>
      <c r="P88" s="678"/>
      <c r="Q88" s="666"/>
    </row>
    <row r="89" spans="1:17" ht="14.4" customHeight="1" x14ac:dyDescent="0.3">
      <c r="A89" s="661" t="s">
        <v>563</v>
      </c>
      <c r="B89" s="662" t="s">
        <v>4875</v>
      </c>
      <c r="C89" s="662" t="s">
        <v>4727</v>
      </c>
      <c r="D89" s="662" t="s">
        <v>4912</v>
      </c>
      <c r="E89" s="662" t="s">
        <v>4913</v>
      </c>
      <c r="F89" s="665"/>
      <c r="G89" s="665"/>
      <c r="H89" s="665"/>
      <c r="I89" s="665"/>
      <c r="J89" s="665">
        <v>0.90999999999999992</v>
      </c>
      <c r="K89" s="665">
        <v>3301.51</v>
      </c>
      <c r="L89" s="665"/>
      <c r="M89" s="665">
        <v>3628.0329670329675</v>
      </c>
      <c r="N89" s="665"/>
      <c r="O89" s="665"/>
      <c r="P89" s="678"/>
      <c r="Q89" s="666"/>
    </row>
    <row r="90" spans="1:17" ht="14.4" customHeight="1" x14ac:dyDescent="0.3">
      <c r="A90" s="661" t="s">
        <v>563</v>
      </c>
      <c r="B90" s="662" t="s">
        <v>4875</v>
      </c>
      <c r="C90" s="662" t="s">
        <v>4727</v>
      </c>
      <c r="D90" s="662" t="s">
        <v>4914</v>
      </c>
      <c r="E90" s="662" t="s">
        <v>1789</v>
      </c>
      <c r="F90" s="665">
        <v>10</v>
      </c>
      <c r="G90" s="665">
        <v>2291.6</v>
      </c>
      <c r="H90" s="665">
        <v>1</v>
      </c>
      <c r="I90" s="665">
        <v>229.16</v>
      </c>
      <c r="J90" s="665"/>
      <c r="K90" s="665"/>
      <c r="L90" s="665"/>
      <c r="M90" s="665"/>
      <c r="N90" s="665"/>
      <c r="O90" s="665"/>
      <c r="P90" s="678"/>
      <c r="Q90" s="666"/>
    </row>
    <row r="91" spans="1:17" ht="14.4" customHeight="1" x14ac:dyDescent="0.3">
      <c r="A91" s="661" t="s">
        <v>563</v>
      </c>
      <c r="B91" s="662" t="s">
        <v>4875</v>
      </c>
      <c r="C91" s="662" t="s">
        <v>4727</v>
      </c>
      <c r="D91" s="662" t="s">
        <v>4915</v>
      </c>
      <c r="E91" s="662" t="s">
        <v>4916</v>
      </c>
      <c r="F91" s="665"/>
      <c r="G91" s="665"/>
      <c r="H91" s="665"/>
      <c r="I91" s="665"/>
      <c r="J91" s="665">
        <v>1.1000000000000001</v>
      </c>
      <c r="K91" s="665">
        <v>624.98</v>
      </c>
      <c r="L91" s="665"/>
      <c r="M91" s="665">
        <v>568.16363636363633</v>
      </c>
      <c r="N91" s="665"/>
      <c r="O91" s="665"/>
      <c r="P91" s="678"/>
      <c r="Q91" s="666"/>
    </row>
    <row r="92" spans="1:17" ht="14.4" customHeight="1" x14ac:dyDescent="0.3">
      <c r="A92" s="661" t="s">
        <v>563</v>
      </c>
      <c r="B92" s="662" t="s">
        <v>4875</v>
      </c>
      <c r="C92" s="662" t="s">
        <v>4727</v>
      </c>
      <c r="D92" s="662" t="s">
        <v>4917</v>
      </c>
      <c r="E92" s="662" t="s">
        <v>1217</v>
      </c>
      <c r="F92" s="665"/>
      <c r="G92" s="665"/>
      <c r="H92" s="665"/>
      <c r="I92" s="665"/>
      <c r="J92" s="665"/>
      <c r="K92" s="665"/>
      <c r="L92" s="665"/>
      <c r="M92" s="665"/>
      <c r="N92" s="665">
        <v>3</v>
      </c>
      <c r="O92" s="665">
        <v>6376.8</v>
      </c>
      <c r="P92" s="678"/>
      <c r="Q92" s="666">
        <v>2125.6</v>
      </c>
    </row>
    <row r="93" spans="1:17" ht="14.4" customHeight="1" x14ac:dyDescent="0.3">
      <c r="A93" s="661" t="s">
        <v>563</v>
      </c>
      <c r="B93" s="662" t="s">
        <v>4875</v>
      </c>
      <c r="C93" s="662" t="s">
        <v>4727</v>
      </c>
      <c r="D93" s="662" t="s">
        <v>4918</v>
      </c>
      <c r="E93" s="662" t="s">
        <v>2795</v>
      </c>
      <c r="F93" s="665"/>
      <c r="G93" s="665"/>
      <c r="H93" s="665"/>
      <c r="I93" s="665"/>
      <c r="J93" s="665"/>
      <c r="K93" s="665"/>
      <c r="L93" s="665"/>
      <c r="M93" s="665"/>
      <c r="N93" s="665">
        <v>0.89999999999999991</v>
      </c>
      <c r="O93" s="665">
        <v>567</v>
      </c>
      <c r="P93" s="678"/>
      <c r="Q93" s="666">
        <v>630.00000000000011</v>
      </c>
    </row>
    <row r="94" spans="1:17" ht="14.4" customHeight="1" x14ac:dyDescent="0.3">
      <c r="A94" s="661" t="s">
        <v>563</v>
      </c>
      <c r="B94" s="662" t="s">
        <v>4875</v>
      </c>
      <c r="C94" s="662" t="s">
        <v>4727</v>
      </c>
      <c r="D94" s="662" t="s">
        <v>4919</v>
      </c>
      <c r="E94" s="662" t="s">
        <v>2795</v>
      </c>
      <c r="F94" s="665"/>
      <c r="G94" s="665"/>
      <c r="H94" s="665"/>
      <c r="I94" s="665"/>
      <c r="J94" s="665"/>
      <c r="K94" s="665"/>
      <c r="L94" s="665"/>
      <c r="M94" s="665"/>
      <c r="N94" s="665">
        <v>2.4</v>
      </c>
      <c r="O94" s="665">
        <v>2748</v>
      </c>
      <c r="P94" s="678"/>
      <c r="Q94" s="666">
        <v>1145</v>
      </c>
    </row>
    <row r="95" spans="1:17" ht="14.4" customHeight="1" x14ac:dyDescent="0.3">
      <c r="A95" s="661" t="s">
        <v>563</v>
      </c>
      <c r="B95" s="662" t="s">
        <v>4875</v>
      </c>
      <c r="C95" s="662" t="s">
        <v>4727</v>
      </c>
      <c r="D95" s="662" t="s">
        <v>4920</v>
      </c>
      <c r="E95" s="662" t="s">
        <v>4921</v>
      </c>
      <c r="F95" s="665"/>
      <c r="G95" s="665"/>
      <c r="H95" s="665"/>
      <c r="I95" s="665"/>
      <c r="J95" s="665"/>
      <c r="K95" s="665"/>
      <c r="L95" s="665"/>
      <c r="M95" s="665"/>
      <c r="N95" s="665">
        <v>0.2</v>
      </c>
      <c r="O95" s="665">
        <v>289.36</v>
      </c>
      <c r="P95" s="678"/>
      <c r="Q95" s="666">
        <v>1446.8</v>
      </c>
    </row>
    <row r="96" spans="1:17" ht="14.4" customHeight="1" x14ac:dyDescent="0.3">
      <c r="A96" s="661" t="s">
        <v>563</v>
      </c>
      <c r="B96" s="662" t="s">
        <v>4875</v>
      </c>
      <c r="C96" s="662" t="s">
        <v>4727</v>
      </c>
      <c r="D96" s="662" t="s">
        <v>4922</v>
      </c>
      <c r="E96" s="662" t="s">
        <v>2499</v>
      </c>
      <c r="F96" s="665"/>
      <c r="G96" s="665"/>
      <c r="H96" s="665"/>
      <c r="I96" s="665"/>
      <c r="J96" s="665"/>
      <c r="K96" s="665"/>
      <c r="L96" s="665"/>
      <c r="M96" s="665"/>
      <c r="N96" s="665">
        <v>1.1000000000000001</v>
      </c>
      <c r="O96" s="665">
        <v>642.33000000000004</v>
      </c>
      <c r="P96" s="678"/>
      <c r="Q96" s="666">
        <v>583.93636363636358</v>
      </c>
    </row>
    <row r="97" spans="1:17" ht="14.4" customHeight="1" x14ac:dyDescent="0.3">
      <c r="A97" s="661" t="s">
        <v>563</v>
      </c>
      <c r="B97" s="662" t="s">
        <v>4875</v>
      </c>
      <c r="C97" s="662" t="s">
        <v>4923</v>
      </c>
      <c r="D97" s="662" t="s">
        <v>4924</v>
      </c>
      <c r="E97" s="662" t="s">
        <v>4925</v>
      </c>
      <c r="F97" s="665">
        <v>52</v>
      </c>
      <c r="G97" s="665">
        <v>96709.760000000009</v>
      </c>
      <c r="H97" s="665">
        <v>1</v>
      </c>
      <c r="I97" s="665">
        <v>1859.803076923077</v>
      </c>
      <c r="J97" s="665">
        <v>49</v>
      </c>
      <c r="K97" s="665">
        <v>91413.420000000013</v>
      </c>
      <c r="L97" s="665">
        <v>0.94523468985963777</v>
      </c>
      <c r="M97" s="665">
        <v>1865.5800000000002</v>
      </c>
      <c r="N97" s="665">
        <v>29</v>
      </c>
      <c r="O97" s="665">
        <v>54101.82</v>
      </c>
      <c r="P97" s="678">
        <v>0.55942461236590801</v>
      </c>
      <c r="Q97" s="666">
        <v>1865.58</v>
      </c>
    </row>
    <row r="98" spans="1:17" ht="14.4" customHeight="1" x14ac:dyDescent="0.3">
      <c r="A98" s="661" t="s">
        <v>563</v>
      </c>
      <c r="B98" s="662" t="s">
        <v>4875</v>
      </c>
      <c r="C98" s="662" t="s">
        <v>4923</v>
      </c>
      <c r="D98" s="662" t="s">
        <v>4926</v>
      </c>
      <c r="E98" s="662" t="s">
        <v>4927</v>
      </c>
      <c r="F98" s="665">
        <v>1</v>
      </c>
      <c r="G98" s="665">
        <v>2728.71</v>
      </c>
      <c r="H98" s="665">
        <v>1</v>
      </c>
      <c r="I98" s="665">
        <v>2728.71</v>
      </c>
      <c r="J98" s="665">
        <v>1</v>
      </c>
      <c r="K98" s="665">
        <v>2728.71</v>
      </c>
      <c r="L98" s="665">
        <v>1</v>
      </c>
      <c r="M98" s="665">
        <v>2728.71</v>
      </c>
      <c r="N98" s="665">
        <v>11</v>
      </c>
      <c r="O98" s="665">
        <v>30015.81</v>
      </c>
      <c r="P98" s="678">
        <v>11</v>
      </c>
      <c r="Q98" s="666">
        <v>2728.71</v>
      </c>
    </row>
    <row r="99" spans="1:17" ht="14.4" customHeight="1" x14ac:dyDescent="0.3">
      <c r="A99" s="661" t="s">
        <v>563</v>
      </c>
      <c r="B99" s="662" t="s">
        <v>4875</v>
      </c>
      <c r="C99" s="662" t="s">
        <v>4923</v>
      </c>
      <c r="D99" s="662" t="s">
        <v>4928</v>
      </c>
      <c r="E99" s="662" t="s">
        <v>4929</v>
      </c>
      <c r="F99" s="665"/>
      <c r="G99" s="665"/>
      <c r="H99" s="665"/>
      <c r="I99" s="665"/>
      <c r="J99" s="665"/>
      <c r="K99" s="665"/>
      <c r="L99" s="665"/>
      <c r="M99" s="665"/>
      <c r="N99" s="665">
        <v>2</v>
      </c>
      <c r="O99" s="665">
        <v>3731.16</v>
      </c>
      <c r="P99" s="678"/>
      <c r="Q99" s="666">
        <v>1865.58</v>
      </c>
    </row>
    <row r="100" spans="1:17" ht="14.4" customHeight="1" x14ac:dyDescent="0.3">
      <c r="A100" s="661" t="s">
        <v>563</v>
      </c>
      <c r="B100" s="662" t="s">
        <v>4875</v>
      </c>
      <c r="C100" s="662" t="s">
        <v>4923</v>
      </c>
      <c r="D100" s="662" t="s">
        <v>4930</v>
      </c>
      <c r="E100" s="662" t="s">
        <v>4931</v>
      </c>
      <c r="F100" s="665"/>
      <c r="G100" s="665"/>
      <c r="H100" s="665"/>
      <c r="I100" s="665"/>
      <c r="J100" s="665"/>
      <c r="K100" s="665"/>
      <c r="L100" s="665"/>
      <c r="M100" s="665"/>
      <c r="N100" s="665">
        <v>5</v>
      </c>
      <c r="O100" s="665">
        <v>48430.5</v>
      </c>
      <c r="P100" s="678"/>
      <c r="Q100" s="666">
        <v>9686.1</v>
      </c>
    </row>
    <row r="101" spans="1:17" ht="14.4" customHeight="1" x14ac:dyDescent="0.3">
      <c r="A101" s="661" t="s">
        <v>563</v>
      </c>
      <c r="B101" s="662" t="s">
        <v>4875</v>
      </c>
      <c r="C101" s="662" t="s">
        <v>4923</v>
      </c>
      <c r="D101" s="662" t="s">
        <v>4932</v>
      </c>
      <c r="E101" s="662" t="s">
        <v>4933</v>
      </c>
      <c r="F101" s="665">
        <v>38</v>
      </c>
      <c r="G101" s="665">
        <v>34951.699999999997</v>
      </c>
      <c r="H101" s="665">
        <v>1</v>
      </c>
      <c r="I101" s="665">
        <v>919.7815789473683</v>
      </c>
      <c r="J101" s="665">
        <v>37</v>
      </c>
      <c r="K101" s="665">
        <v>34246.089999999997</v>
      </c>
      <c r="L101" s="665">
        <v>0.97981185464512455</v>
      </c>
      <c r="M101" s="665">
        <v>925.56999999999994</v>
      </c>
      <c r="N101" s="665">
        <v>28</v>
      </c>
      <c r="O101" s="665">
        <v>25915.96</v>
      </c>
      <c r="P101" s="678">
        <v>0.74147924135306731</v>
      </c>
      <c r="Q101" s="666">
        <v>925.56999999999994</v>
      </c>
    </row>
    <row r="102" spans="1:17" ht="14.4" customHeight="1" x14ac:dyDescent="0.3">
      <c r="A102" s="661" t="s">
        <v>563</v>
      </c>
      <c r="B102" s="662" t="s">
        <v>4875</v>
      </c>
      <c r="C102" s="662" t="s">
        <v>4923</v>
      </c>
      <c r="D102" s="662" t="s">
        <v>4934</v>
      </c>
      <c r="E102" s="662" t="s">
        <v>4935</v>
      </c>
      <c r="F102" s="665"/>
      <c r="G102" s="665"/>
      <c r="H102" s="665"/>
      <c r="I102" s="665"/>
      <c r="J102" s="665"/>
      <c r="K102" s="665"/>
      <c r="L102" s="665"/>
      <c r="M102" s="665"/>
      <c r="N102" s="665">
        <v>12</v>
      </c>
      <c r="O102" s="665">
        <v>2864.16</v>
      </c>
      <c r="P102" s="678"/>
      <c r="Q102" s="666">
        <v>238.67999999999998</v>
      </c>
    </row>
    <row r="103" spans="1:17" ht="14.4" customHeight="1" x14ac:dyDescent="0.3">
      <c r="A103" s="661" t="s">
        <v>563</v>
      </c>
      <c r="B103" s="662" t="s">
        <v>4875</v>
      </c>
      <c r="C103" s="662" t="s">
        <v>4936</v>
      </c>
      <c r="D103" s="662" t="s">
        <v>4937</v>
      </c>
      <c r="E103" s="662" t="s">
        <v>4938</v>
      </c>
      <c r="F103" s="665">
        <v>449</v>
      </c>
      <c r="G103" s="665">
        <v>308463</v>
      </c>
      <c r="H103" s="665">
        <v>1</v>
      </c>
      <c r="I103" s="665">
        <v>687</v>
      </c>
      <c r="J103" s="665">
        <v>449</v>
      </c>
      <c r="K103" s="665">
        <v>305715</v>
      </c>
      <c r="L103" s="665">
        <v>0.99109131403118045</v>
      </c>
      <c r="M103" s="665">
        <v>680.87973273942089</v>
      </c>
      <c r="N103" s="665">
        <v>470</v>
      </c>
      <c r="O103" s="665">
        <v>322890</v>
      </c>
      <c r="P103" s="678">
        <v>1.046770601336303</v>
      </c>
      <c r="Q103" s="666">
        <v>687</v>
      </c>
    </row>
    <row r="104" spans="1:17" ht="14.4" customHeight="1" x14ac:dyDescent="0.3">
      <c r="A104" s="661" t="s">
        <v>563</v>
      </c>
      <c r="B104" s="662" t="s">
        <v>4875</v>
      </c>
      <c r="C104" s="662" t="s">
        <v>4936</v>
      </c>
      <c r="D104" s="662" t="s">
        <v>4939</v>
      </c>
      <c r="E104" s="662" t="s">
        <v>4940</v>
      </c>
      <c r="F104" s="665">
        <v>586</v>
      </c>
      <c r="G104" s="665">
        <v>140640</v>
      </c>
      <c r="H104" s="665">
        <v>1</v>
      </c>
      <c r="I104" s="665">
        <v>240</v>
      </c>
      <c r="J104" s="665">
        <v>649</v>
      </c>
      <c r="K104" s="665">
        <v>152880</v>
      </c>
      <c r="L104" s="665">
        <v>1.0870307167235496</v>
      </c>
      <c r="M104" s="665">
        <v>235.56240369799693</v>
      </c>
      <c r="N104" s="665">
        <v>706.38</v>
      </c>
      <c r="O104" s="665">
        <v>169531.2</v>
      </c>
      <c r="P104" s="678">
        <v>1.2054266211604097</v>
      </c>
      <c r="Q104" s="666">
        <v>240.00000000000003</v>
      </c>
    </row>
    <row r="105" spans="1:17" ht="14.4" customHeight="1" x14ac:dyDescent="0.3">
      <c r="A105" s="661" t="s">
        <v>563</v>
      </c>
      <c r="B105" s="662" t="s">
        <v>4875</v>
      </c>
      <c r="C105" s="662" t="s">
        <v>4936</v>
      </c>
      <c r="D105" s="662" t="s">
        <v>4941</v>
      </c>
      <c r="E105" s="662" t="s">
        <v>4940</v>
      </c>
      <c r="F105" s="665">
        <v>25</v>
      </c>
      <c r="G105" s="665">
        <v>6175</v>
      </c>
      <c r="H105" s="665">
        <v>1</v>
      </c>
      <c r="I105" s="665">
        <v>247</v>
      </c>
      <c r="J105" s="665">
        <v>23</v>
      </c>
      <c r="K105" s="665">
        <v>5681</v>
      </c>
      <c r="L105" s="665">
        <v>0.92</v>
      </c>
      <c r="M105" s="665">
        <v>247</v>
      </c>
      <c r="N105" s="665">
        <v>22</v>
      </c>
      <c r="O105" s="665">
        <v>5434</v>
      </c>
      <c r="P105" s="678">
        <v>0.88</v>
      </c>
      <c r="Q105" s="666">
        <v>247</v>
      </c>
    </row>
    <row r="106" spans="1:17" ht="14.4" customHeight="1" x14ac:dyDescent="0.3">
      <c r="A106" s="661" t="s">
        <v>563</v>
      </c>
      <c r="B106" s="662" t="s">
        <v>4875</v>
      </c>
      <c r="C106" s="662" t="s">
        <v>4936</v>
      </c>
      <c r="D106" s="662" t="s">
        <v>4942</v>
      </c>
      <c r="E106" s="662" t="s">
        <v>4940</v>
      </c>
      <c r="F106" s="665">
        <v>31.63</v>
      </c>
      <c r="G106" s="665">
        <v>38426.849999999991</v>
      </c>
      <c r="H106" s="665">
        <v>1</v>
      </c>
      <c r="I106" s="665">
        <v>1214.886184002529</v>
      </c>
      <c r="J106" s="665">
        <v>35.54</v>
      </c>
      <c r="K106" s="665">
        <v>42285.16</v>
      </c>
      <c r="L106" s="665">
        <v>1.100406616727627</v>
      </c>
      <c r="M106" s="665">
        <v>1189.7906584130558</v>
      </c>
      <c r="N106" s="665">
        <v>39.620000000000005</v>
      </c>
      <c r="O106" s="665">
        <v>48175.48</v>
      </c>
      <c r="P106" s="678">
        <v>1.2536931858843494</v>
      </c>
      <c r="Q106" s="666">
        <v>1215.9384149419484</v>
      </c>
    </row>
    <row r="107" spans="1:17" ht="14.4" customHeight="1" x14ac:dyDescent="0.3">
      <c r="A107" s="661" t="s">
        <v>563</v>
      </c>
      <c r="B107" s="662" t="s">
        <v>4875</v>
      </c>
      <c r="C107" s="662" t="s">
        <v>4936</v>
      </c>
      <c r="D107" s="662" t="s">
        <v>4943</v>
      </c>
      <c r="E107" s="662" t="s">
        <v>4944</v>
      </c>
      <c r="F107" s="665">
        <v>2.5</v>
      </c>
      <c r="G107" s="665">
        <v>11130.150000000001</v>
      </c>
      <c r="H107" s="665">
        <v>1</v>
      </c>
      <c r="I107" s="665">
        <v>4452.0600000000004</v>
      </c>
      <c r="J107" s="665">
        <v>6</v>
      </c>
      <c r="K107" s="665">
        <v>26712.36</v>
      </c>
      <c r="L107" s="665">
        <v>2.4</v>
      </c>
      <c r="M107" s="665">
        <v>4452.0600000000004</v>
      </c>
      <c r="N107" s="665">
        <v>16.5</v>
      </c>
      <c r="O107" s="665">
        <v>73458.990000000005</v>
      </c>
      <c r="P107" s="678">
        <v>6.6</v>
      </c>
      <c r="Q107" s="666">
        <v>4452.0600000000004</v>
      </c>
    </row>
    <row r="108" spans="1:17" ht="14.4" customHeight="1" x14ac:dyDescent="0.3">
      <c r="A108" s="661" t="s">
        <v>563</v>
      </c>
      <c r="B108" s="662" t="s">
        <v>4875</v>
      </c>
      <c r="C108" s="662" t="s">
        <v>4936</v>
      </c>
      <c r="D108" s="662" t="s">
        <v>4945</v>
      </c>
      <c r="E108" s="662" t="s">
        <v>4946</v>
      </c>
      <c r="F108" s="665">
        <v>1</v>
      </c>
      <c r="G108" s="665">
        <v>518.70000000000005</v>
      </c>
      <c r="H108" s="665">
        <v>1</v>
      </c>
      <c r="I108" s="665">
        <v>518.70000000000005</v>
      </c>
      <c r="J108" s="665">
        <v>1</v>
      </c>
      <c r="K108" s="665">
        <v>518.70000000000005</v>
      </c>
      <c r="L108" s="665">
        <v>1</v>
      </c>
      <c r="M108" s="665">
        <v>518.70000000000005</v>
      </c>
      <c r="N108" s="665">
        <v>1</v>
      </c>
      <c r="O108" s="665">
        <v>518.70000000000005</v>
      </c>
      <c r="P108" s="678">
        <v>1</v>
      </c>
      <c r="Q108" s="666">
        <v>518.70000000000005</v>
      </c>
    </row>
    <row r="109" spans="1:17" ht="14.4" customHeight="1" x14ac:dyDescent="0.3">
      <c r="A109" s="661" t="s">
        <v>563</v>
      </c>
      <c r="B109" s="662" t="s">
        <v>4875</v>
      </c>
      <c r="C109" s="662" t="s">
        <v>4936</v>
      </c>
      <c r="D109" s="662" t="s">
        <v>4947</v>
      </c>
      <c r="E109" s="662" t="s">
        <v>4948</v>
      </c>
      <c r="F109" s="665">
        <v>322</v>
      </c>
      <c r="G109" s="665">
        <v>72079.7</v>
      </c>
      <c r="H109" s="665">
        <v>1</v>
      </c>
      <c r="I109" s="665">
        <v>223.85</v>
      </c>
      <c r="J109" s="665">
        <v>379</v>
      </c>
      <c r="K109" s="665">
        <v>82600.649999999994</v>
      </c>
      <c r="L109" s="665">
        <v>1.1459627329192545</v>
      </c>
      <c r="M109" s="665">
        <v>217.94366754617414</v>
      </c>
      <c r="N109" s="665">
        <v>367</v>
      </c>
      <c r="O109" s="665">
        <v>82152.950000000012</v>
      </c>
      <c r="P109" s="678">
        <v>1.1397515527950313</v>
      </c>
      <c r="Q109" s="666">
        <v>223.85000000000002</v>
      </c>
    </row>
    <row r="110" spans="1:17" ht="14.4" customHeight="1" x14ac:dyDescent="0.3">
      <c r="A110" s="661" t="s">
        <v>563</v>
      </c>
      <c r="B110" s="662" t="s">
        <v>4875</v>
      </c>
      <c r="C110" s="662" t="s">
        <v>4936</v>
      </c>
      <c r="D110" s="662" t="s">
        <v>4949</v>
      </c>
      <c r="E110" s="662" t="s">
        <v>4950</v>
      </c>
      <c r="F110" s="665"/>
      <c r="G110" s="665"/>
      <c r="H110" s="665"/>
      <c r="I110" s="665"/>
      <c r="J110" s="665"/>
      <c r="K110" s="665"/>
      <c r="L110" s="665"/>
      <c r="M110" s="665"/>
      <c r="N110" s="665">
        <v>1</v>
      </c>
      <c r="O110" s="665">
        <v>9375.98</v>
      </c>
      <c r="P110" s="678"/>
      <c r="Q110" s="666">
        <v>9375.98</v>
      </c>
    </row>
    <row r="111" spans="1:17" ht="14.4" customHeight="1" x14ac:dyDescent="0.3">
      <c r="A111" s="661" t="s">
        <v>563</v>
      </c>
      <c r="B111" s="662" t="s">
        <v>4875</v>
      </c>
      <c r="C111" s="662" t="s">
        <v>4936</v>
      </c>
      <c r="D111" s="662" t="s">
        <v>4951</v>
      </c>
      <c r="E111" s="662" t="s">
        <v>4952</v>
      </c>
      <c r="F111" s="665"/>
      <c r="G111" s="665"/>
      <c r="H111" s="665"/>
      <c r="I111" s="665"/>
      <c r="J111" s="665"/>
      <c r="K111" s="665"/>
      <c r="L111" s="665"/>
      <c r="M111" s="665"/>
      <c r="N111" s="665">
        <v>2</v>
      </c>
      <c r="O111" s="665">
        <v>13194.16</v>
      </c>
      <c r="P111" s="678"/>
      <c r="Q111" s="666">
        <v>6597.08</v>
      </c>
    </row>
    <row r="112" spans="1:17" ht="14.4" customHeight="1" x14ac:dyDescent="0.3">
      <c r="A112" s="661" t="s">
        <v>563</v>
      </c>
      <c r="B112" s="662" t="s">
        <v>4875</v>
      </c>
      <c r="C112" s="662" t="s">
        <v>4936</v>
      </c>
      <c r="D112" s="662" t="s">
        <v>4953</v>
      </c>
      <c r="E112" s="662" t="s">
        <v>4954</v>
      </c>
      <c r="F112" s="665"/>
      <c r="G112" s="665"/>
      <c r="H112" s="665"/>
      <c r="I112" s="665"/>
      <c r="J112" s="665">
        <v>2</v>
      </c>
      <c r="K112" s="665">
        <v>40122</v>
      </c>
      <c r="L112" s="665"/>
      <c r="M112" s="665">
        <v>20061</v>
      </c>
      <c r="N112" s="665">
        <v>1</v>
      </c>
      <c r="O112" s="665">
        <v>20061</v>
      </c>
      <c r="P112" s="678"/>
      <c r="Q112" s="666">
        <v>20061</v>
      </c>
    </row>
    <row r="113" spans="1:17" ht="14.4" customHeight="1" x14ac:dyDescent="0.3">
      <c r="A113" s="661" t="s">
        <v>563</v>
      </c>
      <c r="B113" s="662" t="s">
        <v>4875</v>
      </c>
      <c r="C113" s="662" t="s">
        <v>4936</v>
      </c>
      <c r="D113" s="662" t="s">
        <v>4955</v>
      </c>
      <c r="E113" s="662" t="s">
        <v>4956</v>
      </c>
      <c r="F113" s="665"/>
      <c r="G113" s="665"/>
      <c r="H113" s="665"/>
      <c r="I113" s="665"/>
      <c r="J113" s="665"/>
      <c r="K113" s="665"/>
      <c r="L113" s="665"/>
      <c r="M113" s="665"/>
      <c r="N113" s="665">
        <v>1</v>
      </c>
      <c r="O113" s="665">
        <v>4101.82</v>
      </c>
      <c r="P113" s="678"/>
      <c r="Q113" s="666">
        <v>4101.82</v>
      </c>
    </row>
    <row r="114" spans="1:17" ht="14.4" customHeight="1" x14ac:dyDescent="0.3">
      <c r="A114" s="661" t="s">
        <v>563</v>
      </c>
      <c r="B114" s="662" t="s">
        <v>4875</v>
      </c>
      <c r="C114" s="662" t="s">
        <v>4936</v>
      </c>
      <c r="D114" s="662" t="s">
        <v>4957</v>
      </c>
      <c r="E114" s="662" t="s">
        <v>4958</v>
      </c>
      <c r="F114" s="665">
        <v>1</v>
      </c>
      <c r="G114" s="665">
        <v>2156.67</v>
      </c>
      <c r="H114" s="665">
        <v>1</v>
      </c>
      <c r="I114" s="665">
        <v>2156.67</v>
      </c>
      <c r="J114" s="665">
        <v>3</v>
      </c>
      <c r="K114" s="665">
        <v>6470.01</v>
      </c>
      <c r="L114" s="665">
        <v>3</v>
      </c>
      <c r="M114" s="665">
        <v>2156.67</v>
      </c>
      <c r="N114" s="665">
        <v>4</v>
      </c>
      <c r="O114" s="665">
        <v>8626.68</v>
      </c>
      <c r="P114" s="678">
        <v>4</v>
      </c>
      <c r="Q114" s="666">
        <v>2156.67</v>
      </c>
    </row>
    <row r="115" spans="1:17" ht="14.4" customHeight="1" x14ac:dyDescent="0.3">
      <c r="A115" s="661" t="s">
        <v>563</v>
      </c>
      <c r="B115" s="662" t="s">
        <v>4875</v>
      </c>
      <c r="C115" s="662" t="s">
        <v>4936</v>
      </c>
      <c r="D115" s="662" t="s">
        <v>4959</v>
      </c>
      <c r="E115" s="662" t="s">
        <v>4958</v>
      </c>
      <c r="F115" s="665">
        <v>6</v>
      </c>
      <c r="G115" s="665">
        <v>34249.74</v>
      </c>
      <c r="H115" s="665">
        <v>1</v>
      </c>
      <c r="I115" s="665">
        <v>5708.29</v>
      </c>
      <c r="J115" s="665">
        <v>3</v>
      </c>
      <c r="K115" s="665">
        <v>17124.87</v>
      </c>
      <c r="L115" s="665">
        <v>0.5</v>
      </c>
      <c r="M115" s="665">
        <v>5708.29</v>
      </c>
      <c r="N115" s="665">
        <v>1</v>
      </c>
      <c r="O115" s="665">
        <v>5708.29</v>
      </c>
      <c r="P115" s="678">
        <v>0.16666666666666669</v>
      </c>
      <c r="Q115" s="666">
        <v>5708.29</v>
      </c>
    </row>
    <row r="116" spans="1:17" ht="14.4" customHeight="1" x14ac:dyDescent="0.3">
      <c r="A116" s="661" t="s">
        <v>563</v>
      </c>
      <c r="B116" s="662" t="s">
        <v>4875</v>
      </c>
      <c r="C116" s="662" t="s">
        <v>4936</v>
      </c>
      <c r="D116" s="662" t="s">
        <v>4960</v>
      </c>
      <c r="E116" s="662" t="s">
        <v>4961</v>
      </c>
      <c r="F116" s="665">
        <v>2</v>
      </c>
      <c r="G116" s="665">
        <v>7876.36</v>
      </c>
      <c r="H116" s="665">
        <v>1</v>
      </c>
      <c r="I116" s="665">
        <v>3938.18</v>
      </c>
      <c r="J116" s="665">
        <v>3</v>
      </c>
      <c r="K116" s="665">
        <v>11814.539999999999</v>
      </c>
      <c r="L116" s="665">
        <v>1.5</v>
      </c>
      <c r="M116" s="665">
        <v>3938.18</v>
      </c>
      <c r="N116" s="665">
        <v>3</v>
      </c>
      <c r="O116" s="665">
        <v>11814.539999999999</v>
      </c>
      <c r="P116" s="678">
        <v>1.5</v>
      </c>
      <c r="Q116" s="666">
        <v>3938.18</v>
      </c>
    </row>
    <row r="117" spans="1:17" ht="14.4" customHeight="1" x14ac:dyDescent="0.3">
      <c r="A117" s="661" t="s">
        <v>563</v>
      </c>
      <c r="B117" s="662" t="s">
        <v>4875</v>
      </c>
      <c r="C117" s="662" t="s">
        <v>4936</v>
      </c>
      <c r="D117" s="662" t="s">
        <v>4962</v>
      </c>
      <c r="E117" s="662" t="s">
        <v>4963</v>
      </c>
      <c r="F117" s="665">
        <v>1</v>
      </c>
      <c r="G117" s="665">
        <v>6257.05</v>
      </c>
      <c r="H117" s="665">
        <v>1</v>
      </c>
      <c r="I117" s="665">
        <v>6257.05</v>
      </c>
      <c r="J117" s="665"/>
      <c r="K117" s="665"/>
      <c r="L117" s="665"/>
      <c r="M117" s="665"/>
      <c r="N117" s="665"/>
      <c r="O117" s="665"/>
      <c r="P117" s="678"/>
      <c r="Q117" s="666"/>
    </row>
    <row r="118" spans="1:17" ht="14.4" customHeight="1" x14ac:dyDescent="0.3">
      <c r="A118" s="661" t="s">
        <v>563</v>
      </c>
      <c r="B118" s="662" t="s">
        <v>4875</v>
      </c>
      <c r="C118" s="662" t="s">
        <v>4936</v>
      </c>
      <c r="D118" s="662" t="s">
        <v>4964</v>
      </c>
      <c r="E118" s="662" t="s">
        <v>4965</v>
      </c>
      <c r="F118" s="665">
        <v>2</v>
      </c>
      <c r="G118" s="665">
        <v>7856.68</v>
      </c>
      <c r="H118" s="665">
        <v>1</v>
      </c>
      <c r="I118" s="665">
        <v>3928.34</v>
      </c>
      <c r="J118" s="665">
        <v>7</v>
      </c>
      <c r="K118" s="665">
        <v>27498.38</v>
      </c>
      <c r="L118" s="665">
        <v>3.5</v>
      </c>
      <c r="M118" s="665">
        <v>3928.34</v>
      </c>
      <c r="N118" s="665">
        <v>4</v>
      </c>
      <c r="O118" s="665">
        <v>15713.36</v>
      </c>
      <c r="P118" s="678">
        <v>2</v>
      </c>
      <c r="Q118" s="666">
        <v>3928.34</v>
      </c>
    </row>
    <row r="119" spans="1:17" ht="14.4" customHeight="1" x14ac:dyDescent="0.3">
      <c r="A119" s="661" t="s">
        <v>563</v>
      </c>
      <c r="B119" s="662" t="s">
        <v>4875</v>
      </c>
      <c r="C119" s="662" t="s">
        <v>4936</v>
      </c>
      <c r="D119" s="662" t="s">
        <v>4966</v>
      </c>
      <c r="E119" s="662" t="s">
        <v>4967</v>
      </c>
      <c r="F119" s="665">
        <v>2</v>
      </c>
      <c r="G119" s="665">
        <v>7878.44</v>
      </c>
      <c r="H119" s="665">
        <v>1</v>
      </c>
      <c r="I119" s="665">
        <v>3939.22</v>
      </c>
      <c r="J119" s="665"/>
      <c r="K119" s="665"/>
      <c r="L119" s="665"/>
      <c r="M119" s="665"/>
      <c r="N119" s="665">
        <v>2</v>
      </c>
      <c r="O119" s="665">
        <v>7878.44</v>
      </c>
      <c r="P119" s="678">
        <v>1</v>
      </c>
      <c r="Q119" s="666">
        <v>3939.22</v>
      </c>
    </row>
    <row r="120" spans="1:17" ht="14.4" customHeight="1" x14ac:dyDescent="0.3">
      <c r="A120" s="661" t="s">
        <v>563</v>
      </c>
      <c r="B120" s="662" t="s">
        <v>4875</v>
      </c>
      <c r="C120" s="662" t="s">
        <v>4936</v>
      </c>
      <c r="D120" s="662" t="s">
        <v>4968</v>
      </c>
      <c r="E120" s="662" t="s">
        <v>4969</v>
      </c>
      <c r="F120" s="665">
        <v>1</v>
      </c>
      <c r="G120" s="665">
        <v>4385.37</v>
      </c>
      <c r="H120" s="665">
        <v>1</v>
      </c>
      <c r="I120" s="665">
        <v>4385.37</v>
      </c>
      <c r="J120" s="665"/>
      <c r="K120" s="665"/>
      <c r="L120" s="665"/>
      <c r="M120" s="665"/>
      <c r="N120" s="665">
        <v>3</v>
      </c>
      <c r="O120" s="665">
        <v>13156.11</v>
      </c>
      <c r="P120" s="678">
        <v>3</v>
      </c>
      <c r="Q120" s="666">
        <v>4385.37</v>
      </c>
    </row>
    <row r="121" spans="1:17" ht="14.4" customHeight="1" x14ac:dyDescent="0.3">
      <c r="A121" s="661" t="s">
        <v>563</v>
      </c>
      <c r="B121" s="662" t="s">
        <v>4875</v>
      </c>
      <c r="C121" s="662" t="s">
        <v>4936</v>
      </c>
      <c r="D121" s="662" t="s">
        <v>4970</v>
      </c>
      <c r="E121" s="662" t="s">
        <v>4971</v>
      </c>
      <c r="F121" s="665">
        <v>1</v>
      </c>
      <c r="G121" s="665">
        <v>5255.92</v>
      </c>
      <c r="H121" s="665">
        <v>1</v>
      </c>
      <c r="I121" s="665">
        <v>5255.92</v>
      </c>
      <c r="J121" s="665">
        <v>1</v>
      </c>
      <c r="K121" s="665">
        <v>5255.92</v>
      </c>
      <c r="L121" s="665">
        <v>1</v>
      </c>
      <c r="M121" s="665">
        <v>5255.92</v>
      </c>
      <c r="N121" s="665">
        <v>1</v>
      </c>
      <c r="O121" s="665">
        <v>5255.92</v>
      </c>
      <c r="P121" s="678">
        <v>1</v>
      </c>
      <c r="Q121" s="666">
        <v>5255.92</v>
      </c>
    </row>
    <row r="122" spans="1:17" ht="14.4" customHeight="1" x14ac:dyDescent="0.3">
      <c r="A122" s="661" t="s">
        <v>563</v>
      </c>
      <c r="B122" s="662" t="s">
        <v>4875</v>
      </c>
      <c r="C122" s="662" t="s">
        <v>4936</v>
      </c>
      <c r="D122" s="662" t="s">
        <v>4972</v>
      </c>
      <c r="E122" s="662" t="s">
        <v>4973</v>
      </c>
      <c r="F122" s="665">
        <v>3</v>
      </c>
      <c r="G122" s="665">
        <v>11785.02</v>
      </c>
      <c r="H122" s="665">
        <v>1</v>
      </c>
      <c r="I122" s="665">
        <v>3928.34</v>
      </c>
      <c r="J122" s="665">
        <v>5</v>
      </c>
      <c r="K122" s="665">
        <v>19641.7</v>
      </c>
      <c r="L122" s="665">
        <v>1.6666666666666667</v>
      </c>
      <c r="M122" s="665">
        <v>3928.34</v>
      </c>
      <c r="N122" s="665">
        <v>3</v>
      </c>
      <c r="O122" s="665">
        <v>11785.02</v>
      </c>
      <c r="P122" s="678">
        <v>1</v>
      </c>
      <c r="Q122" s="666">
        <v>3928.34</v>
      </c>
    </row>
    <row r="123" spans="1:17" ht="14.4" customHeight="1" x14ac:dyDescent="0.3">
      <c r="A123" s="661" t="s">
        <v>563</v>
      </c>
      <c r="B123" s="662" t="s">
        <v>4875</v>
      </c>
      <c r="C123" s="662" t="s">
        <v>4936</v>
      </c>
      <c r="D123" s="662" t="s">
        <v>4974</v>
      </c>
      <c r="E123" s="662" t="s">
        <v>4975</v>
      </c>
      <c r="F123" s="665"/>
      <c r="G123" s="665"/>
      <c r="H123" s="665"/>
      <c r="I123" s="665"/>
      <c r="J123" s="665">
        <v>2</v>
      </c>
      <c r="K123" s="665">
        <v>7856.68</v>
      </c>
      <c r="L123" s="665"/>
      <c r="M123" s="665">
        <v>3928.34</v>
      </c>
      <c r="N123" s="665"/>
      <c r="O123" s="665"/>
      <c r="P123" s="678"/>
      <c r="Q123" s="666"/>
    </row>
    <row r="124" spans="1:17" ht="14.4" customHeight="1" x14ac:dyDescent="0.3">
      <c r="A124" s="661" t="s">
        <v>563</v>
      </c>
      <c r="B124" s="662" t="s">
        <v>4875</v>
      </c>
      <c r="C124" s="662" t="s">
        <v>4936</v>
      </c>
      <c r="D124" s="662" t="s">
        <v>4976</v>
      </c>
      <c r="E124" s="662" t="s">
        <v>4977</v>
      </c>
      <c r="F124" s="665">
        <v>1</v>
      </c>
      <c r="G124" s="665">
        <v>6520</v>
      </c>
      <c r="H124" s="665">
        <v>1</v>
      </c>
      <c r="I124" s="665">
        <v>6520</v>
      </c>
      <c r="J124" s="665"/>
      <c r="K124" s="665"/>
      <c r="L124" s="665"/>
      <c r="M124" s="665"/>
      <c r="N124" s="665"/>
      <c r="O124" s="665"/>
      <c r="P124" s="678"/>
      <c r="Q124" s="666"/>
    </row>
    <row r="125" spans="1:17" ht="14.4" customHeight="1" x14ac:dyDescent="0.3">
      <c r="A125" s="661" t="s">
        <v>563</v>
      </c>
      <c r="B125" s="662" t="s">
        <v>4875</v>
      </c>
      <c r="C125" s="662" t="s">
        <v>4936</v>
      </c>
      <c r="D125" s="662" t="s">
        <v>4978</v>
      </c>
      <c r="E125" s="662" t="s">
        <v>4979</v>
      </c>
      <c r="F125" s="665">
        <v>2</v>
      </c>
      <c r="G125" s="665">
        <v>34518</v>
      </c>
      <c r="H125" s="665">
        <v>1</v>
      </c>
      <c r="I125" s="665">
        <v>17259</v>
      </c>
      <c r="J125" s="665">
        <v>1</v>
      </c>
      <c r="K125" s="665">
        <v>17259</v>
      </c>
      <c r="L125" s="665">
        <v>0.5</v>
      </c>
      <c r="M125" s="665">
        <v>17259</v>
      </c>
      <c r="N125" s="665">
        <v>1</v>
      </c>
      <c r="O125" s="665">
        <v>17259</v>
      </c>
      <c r="P125" s="678">
        <v>0.5</v>
      </c>
      <c r="Q125" s="666">
        <v>17259</v>
      </c>
    </row>
    <row r="126" spans="1:17" ht="14.4" customHeight="1" x14ac:dyDescent="0.3">
      <c r="A126" s="661" t="s">
        <v>563</v>
      </c>
      <c r="B126" s="662" t="s">
        <v>4875</v>
      </c>
      <c r="C126" s="662" t="s">
        <v>4936</v>
      </c>
      <c r="D126" s="662" t="s">
        <v>4980</v>
      </c>
      <c r="E126" s="662" t="s">
        <v>4981</v>
      </c>
      <c r="F126" s="665">
        <v>24</v>
      </c>
      <c r="G126" s="665">
        <v>336799.19999999995</v>
      </c>
      <c r="H126" s="665">
        <v>1</v>
      </c>
      <c r="I126" s="665">
        <v>14033.299999999997</v>
      </c>
      <c r="J126" s="665">
        <v>6</v>
      </c>
      <c r="K126" s="665">
        <v>84199.799999999988</v>
      </c>
      <c r="L126" s="665">
        <v>0.25</v>
      </c>
      <c r="M126" s="665">
        <v>14033.299999999997</v>
      </c>
      <c r="N126" s="665">
        <v>29</v>
      </c>
      <c r="O126" s="665">
        <v>406965.7</v>
      </c>
      <c r="P126" s="678">
        <v>1.2083333333333335</v>
      </c>
      <c r="Q126" s="666">
        <v>14033.300000000001</v>
      </c>
    </row>
    <row r="127" spans="1:17" ht="14.4" customHeight="1" x14ac:dyDescent="0.3">
      <c r="A127" s="661" t="s">
        <v>563</v>
      </c>
      <c r="B127" s="662" t="s">
        <v>4875</v>
      </c>
      <c r="C127" s="662" t="s">
        <v>4936</v>
      </c>
      <c r="D127" s="662" t="s">
        <v>4982</v>
      </c>
      <c r="E127" s="662" t="s">
        <v>4981</v>
      </c>
      <c r="F127" s="665">
        <v>12</v>
      </c>
      <c r="G127" s="665">
        <v>32135.519999999997</v>
      </c>
      <c r="H127" s="665">
        <v>1</v>
      </c>
      <c r="I127" s="665">
        <v>2677.9599999999996</v>
      </c>
      <c r="J127" s="665">
        <v>4</v>
      </c>
      <c r="K127" s="665">
        <v>10711.84</v>
      </c>
      <c r="L127" s="665">
        <v>0.33333333333333337</v>
      </c>
      <c r="M127" s="665">
        <v>2677.96</v>
      </c>
      <c r="N127" s="665">
        <v>14</v>
      </c>
      <c r="O127" s="665">
        <v>37491.439999999995</v>
      </c>
      <c r="P127" s="678">
        <v>1.1666666666666665</v>
      </c>
      <c r="Q127" s="666">
        <v>2677.9599999999996</v>
      </c>
    </row>
    <row r="128" spans="1:17" ht="14.4" customHeight="1" x14ac:dyDescent="0.3">
      <c r="A128" s="661" t="s">
        <v>563</v>
      </c>
      <c r="B128" s="662" t="s">
        <v>4875</v>
      </c>
      <c r="C128" s="662" t="s">
        <v>4936</v>
      </c>
      <c r="D128" s="662" t="s">
        <v>4983</v>
      </c>
      <c r="E128" s="662" t="s">
        <v>4984</v>
      </c>
      <c r="F128" s="665">
        <v>9</v>
      </c>
      <c r="G128" s="665">
        <v>30183.03</v>
      </c>
      <c r="H128" s="665">
        <v>1</v>
      </c>
      <c r="I128" s="665">
        <v>3353.67</v>
      </c>
      <c r="J128" s="665">
        <v>3</v>
      </c>
      <c r="K128" s="665">
        <v>10061.01</v>
      </c>
      <c r="L128" s="665">
        <v>0.33333333333333337</v>
      </c>
      <c r="M128" s="665">
        <v>3353.67</v>
      </c>
      <c r="N128" s="665">
        <v>5</v>
      </c>
      <c r="O128" s="665">
        <v>16768.349999999999</v>
      </c>
      <c r="P128" s="678">
        <v>0.55555555555555558</v>
      </c>
      <c r="Q128" s="666">
        <v>3353.6699999999996</v>
      </c>
    </row>
    <row r="129" spans="1:17" ht="14.4" customHeight="1" x14ac:dyDescent="0.3">
      <c r="A129" s="661" t="s">
        <v>563</v>
      </c>
      <c r="B129" s="662" t="s">
        <v>4875</v>
      </c>
      <c r="C129" s="662" t="s">
        <v>4936</v>
      </c>
      <c r="D129" s="662" t="s">
        <v>4985</v>
      </c>
      <c r="E129" s="662" t="s">
        <v>4986</v>
      </c>
      <c r="F129" s="665">
        <v>1</v>
      </c>
      <c r="G129" s="665">
        <v>4300.91</v>
      </c>
      <c r="H129" s="665">
        <v>1</v>
      </c>
      <c r="I129" s="665">
        <v>4300.91</v>
      </c>
      <c r="J129" s="665"/>
      <c r="K129" s="665"/>
      <c r="L129" s="665"/>
      <c r="M129" s="665"/>
      <c r="N129" s="665"/>
      <c r="O129" s="665"/>
      <c r="P129" s="678"/>
      <c r="Q129" s="666"/>
    </row>
    <row r="130" spans="1:17" ht="14.4" customHeight="1" x14ac:dyDescent="0.3">
      <c r="A130" s="661" t="s">
        <v>563</v>
      </c>
      <c r="B130" s="662" t="s">
        <v>4875</v>
      </c>
      <c r="C130" s="662" t="s">
        <v>4936</v>
      </c>
      <c r="D130" s="662" t="s">
        <v>4987</v>
      </c>
      <c r="E130" s="662" t="s">
        <v>4988</v>
      </c>
      <c r="F130" s="665">
        <v>2</v>
      </c>
      <c r="G130" s="665">
        <v>120462.76</v>
      </c>
      <c r="H130" s="665">
        <v>1</v>
      </c>
      <c r="I130" s="665">
        <v>60231.38</v>
      </c>
      <c r="J130" s="665"/>
      <c r="K130" s="665"/>
      <c r="L130" s="665"/>
      <c r="M130" s="665"/>
      <c r="N130" s="665"/>
      <c r="O130" s="665"/>
      <c r="P130" s="678"/>
      <c r="Q130" s="666"/>
    </row>
    <row r="131" spans="1:17" ht="14.4" customHeight="1" x14ac:dyDescent="0.3">
      <c r="A131" s="661" t="s">
        <v>563</v>
      </c>
      <c r="B131" s="662" t="s">
        <v>4875</v>
      </c>
      <c r="C131" s="662" t="s">
        <v>4936</v>
      </c>
      <c r="D131" s="662" t="s">
        <v>4989</v>
      </c>
      <c r="E131" s="662" t="s">
        <v>4990</v>
      </c>
      <c r="F131" s="665">
        <v>21</v>
      </c>
      <c r="G131" s="665">
        <v>899882.76</v>
      </c>
      <c r="H131" s="665">
        <v>1</v>
      </c>
      <c r="I131" s="665">
        <v>42851.56</v>
      </c>
      <c r="J131" s="665">
        <v>10</v>
      </c>
      <c r="K131" s="665">
        <v>428515.6</v>
      </c>
      <c r="L131" s="665">
        <v>0.47619047619047616</v>
      </c>
      <c r="M131" s="665">
        <v>42851.56</v>
      </c>
      <c r="N131" s="665">
        <v>6</v>
      </c>
      <c r="O131" s="665">
        <v>257109.36</v>
      </c>
      <c r="P131" s="678">
        <v>0.2857142857142857</v>
      </c>
      <c r="Q131" s="666">
        <v>42851.56</v>
      </c>
    </row>
    <row r="132" spans="1:17" ht="14.4" customHeight="1" x14ac:dyDescent="0.3">
      <c r="A132" s="661" t="s">
        <v>563</v>
      </c>
      <c r="B132" s="662" t="s">
        <v>4875</v>
      </c>
      <c r="C132" s="662" t="s">
        <v>4936</v>
      </c>
      <c r="D132" s="662" t="s">
        <v>4991</v>
      </c>
      <c r="E132" s="662" t="s">
        <v>4992</v>
      </c>
      <c r="F132" s="665">
        <v>7</v>
      </c>
      <c r="G132" s="665">
        <v>32732</v>
      </c>
      <c r="H132" s="665">
        <v>1</v>
      </c>
      <c r="I132" s="665">
        <v>4676</v>
      </c>
      <c r="J132" s="665"/>
      <c r="K132" s="665"/>
      <c r="L132" s="665"/>
      <c r="M132" s="665"/>
      <c r="N132" s="665">
        <v>5</v>
      </c>
      <c r="O132" s="665">
        <v>23380</v>
      </c>
      <c r="P132" s="678">
        <v>0.7142857142857143</v>
      </c>
      <c r="Q132" s="666">
        <v>4676</v>
      </c>
    </row>
    <row r="133" spans="1:17" ht="14.4" customHeight="1" x14ac:dyDescent="0.3">
      <c r="A133" s="661" t="s">
        <v>563</v>
      </c>
      <c r="B133" s="662" t="s">
        <v>4875</v>
      </c>
      <c r="C133" s="662" t="s">
        <v>4936</v>
      </c>
      <c r="D133" s="662" t="s">
        <v>4993</v>
      </c>
      <c r="E133" s="662" t="s">
        <v>4992</v>
      </c>
      <c r="F133" s="665">
        <v>1</v>
      </c>
      <c r="G133" s="665">
        <v>5239</v>
      </c>
      <c r="H133" s="665">
        <v>1</v>
      </c>
      <c r="I133" s="665">
        <v>5239</v>
      </c>
      <c r="J133" s="665"/>
      <c r="K133" s="665"/>
      <c r="L133" s="665"/>
      <c r="M133" s="665"/>
      <c r="N133" s="665">
        <v>2</v>
      </c>
      <c r="O133" s="665">
        <v>10478</v>
      </c>
      <c r="P133" s="678">
        <v>2</v>
      </c>
      <c r="Q133" s="666">
        <v>5239</v>
      </c>
    </row>
    <row r="134" spans="1:17" ht="14.4" customHeight="1" x14ac:dyDescent="0.3">
      <c r="A134" s="661" t="s">
        <v>563</v>
      </c>
      <c r="B134" s="662" t="s">
        <v>4875</v>
      </c>
      <c r="C134" s="662" t="s">
        <v>4936</v>
      </c>
      <c r="D134" s="662" t="s">
        <v>4994</v>
      </c>
      <c r="E134" s="662" t="s">
        <v>4992</v>
      </c>
      <c r="F134" s="665">
        <v>1</v>
      </c>
      <c r="G134" s="665">
        <v>5823</v>
      </c>
      <c r="H134" s="665">
        <v>1</v>
      </c>
      <c r="I134" s="665">
        <v>5823</v>
      </c>
      <c r="J134" s="665"/>
      <c r="K134" s="665"/>
      <c r="L134" s="665"/>
      <c r="M134" s="665"/>
      <c r="N134" s="665">
        <v>3</v>
      </c>
      <c r="O134" s="665">
        <v>17469</v>
      </c>
      <c r="P134" s="678">
        <v>3</v>
      </c>
      <c r="Q134" s="666">
        <v>5823</v>
      </c>
    </row>
    <row r="135" spans="1:17" ht="14.4" customHeight="1" x14ac:dyDescent="0.3">
      <c r="A135" s="661" t="s">
        <v>563</v>
      </c>
      <c r="B135" s="662" t="s">
        <v>4875</v>
      </c>
      <c r="C135" s="662" t="s">
        <v>4936</v>
      </c>
      <c r="D135" s="662" t="s">
        <v>4995</v>
      </c>
      <c r="E135" s="662" t="s">
        <v>4992</v>
      </c>
      <c r="F135" s="665">
        <v>1</v>
      </c>
      <c r="G135" s="665">
        <v>6376</v>
      </c>
      <c r="H135" s="665">
        <v>1</v>
      </c>
      <c r="I135" s="665">
        <v>6376</v>
      </c>
      <c r="J135" s="665"/>
      <c r="K135" s="665"/>
      <c r="L135" s="665"/>
      <c r="M135" s="665"/>
      <c r="N135" s="665"/>
      <c r="O135" s="665"/>
      <c r="P135" s="678"/>
      <c r="Q135" s="666"/>
    </row>
    <row r="136" spans="1:17" ht="14.4" customHeight="1" x14ac:dyDescent="0.3">
      <c r="A136" s="661" t="s">
        <v>563</v>
      </c>
      <c r="B136" s="662" t="s">
        <v>4875</v>
      </c>
      <c r="C136" s="662" t="s">
        <v>4936</v>
      </c>
      <c r="D136" s="662" t="s">
        <v>4996</v>
      </c>
      <c r="E136" s="662" t="s">
        <v>4997</v>
      </c>
      <c r="F136" s="665">
        <v>42</v>
      </c>
      <c r="G136" s="665">
        <v>24864</v>
      </c>
      <c r="H136" s="665">
        <v>1</v>
      </c>
      <c r="I136" s="665">
        <v>592</v>
      </c>
      <c r="J136" s="665"/>
      <c r="K136" s="665"/>
      <c r="L136" s="665"/>
      <c r="M136" s="665"/>
      <c r="N136" s="665">
        <v>41</v>
      </c>
      <c r="O136" s="665">
        <v>24272</v>
      </c>
      <c r="P136" s="678">
        <v>0.97619047619047616</v>
      </c>
      <c r="Q136" s="666">
        <v>592</v>
      </c>
    </row>
    <row r="137" spans="1:17" ht="14.4" customHeight="1" x14ac:dyDescent="0.3">
      <c r="A137" s="661" t="s">
        <v>563</v>
      </c>
      <c r="B137" s="662" t="s">
        <v>4875</v>
      </c>
      <c r="C137" s="662" t="s">
        <v>4936</v>
      </c>
      <c r="D137" s="662" t="s">
        <v>4998</v>
      </c>
      <c r="E137" s="662" t="s">
        <v>4999</v>
      </c>
      <c r="F137" s="665">
        <v>2</v>
      </c>
      <c r="G137" s="665">
        <v>13186.7</v>
      </c>
      <c r="H137" s="665">
        <v>1</v>
      </c>
      <c r="I137" s="665">
        <v>6593.35</v>
      </c>
      <c r="J137" s="665"/>
      <c r="K137" s="665"/>
      <c r="L137" s="665"/>
      <c r="M137" s="665"/>
      <c r="N137" s="665">
        <v>3</v>
      </c>
      <c r="O137" s="665">
        <v>19780.050000000003</v>
      </c>
      <c r="P137" s="678">
        <v>1.5000000000000002</v>
      </c>
      <c r="Q137" s="666">
        <v>6593.3500000000013</v>
      </c>
    </row>
    <row r="138" spans="1:17" ht="14.4" customHeight="1" x14ac:dyDescent="0.3">
      <c r="A138" s="661" t="s">
        <v>563</v>
      </c>
      <c r="B138" s="662" t="s">
        <v>4875</v>
      </c>
      <c r="C138" s="662" t="s">
        <v>4936</v>
      </c>
      <c r="D138" s="662" t="s">
        <v>5000</v>
      </c>
      <c r="E138" s="662" t="s">
        <v>4999</v>
      </c>
      <c r="F138" s="665">
        <v>4</v>
      </c>
      <c r="G138" s="665">
        <v>7915.76</v>
      </c>
      <c r="H138" s="665">
        <v>1</v>
      </c>
      <c r="I138" s="665">
        <v>1978.94</v>
      </c>
      <c r="J138" s="665">
        <v>8</v>
      </c>
      <c r="K138" s="665">
        <v>15831.520000000002</v>
      </c>
      <c r="L138" s="665">
        <v>2.0000000000000004</v>
      </c>
      <c r="M138" s="665">
        <v>1978.9400000000003</v>
      </c>
      <c r="N138" s="665">
        <v>4</v>
      </c>
      <c r="O138" s="665">
        <v>7915.76</v>
      </c>
      <c r="P138" s="678">
        <v>1</v>
      </c>
      <c r="Q138" s="666">
        <v>1978.94</v>
      </c>
    </row>
    <row r="139" spans="1:17" ht="14.4" customHeight="1" x14ac:dyDescent="0.3">
      <c r="A139" s="661" t="s">
        <v>563</v>
      </c>
      <c r="B139" s="662" t="s">
        <v>4875</v>
      </c>
      <c r="C139" s="662" t="s">
        <v>4936</v>
      </c>
      <c r="D139" s="662" t="s">
        <v>5001</v>
      </c>
      <c r="E139" s="662" t="s">
        <v>5002</v>
      </c>
      <c r="F139" s="665">
        <v>152</v>
      </c>
      <c r="G139" s="665">
        <v>1989832</v>
      </c>
      <c r="H139" s="665">
        <v>1</v>
      </c>
      <c r="I139" s="665">
        <v>13091</v>
      </c>
      <c r="J139" s="665">
        <v>100</v>
      </c>
      <c r="K139" s="665">
        <v>1309100</v>
      </c>
      <c r="L139" s="665">
        <v>0.65789473684210531</v>
      </c>
      <c r="M139" s="665">
        <v>13091</v>
      </c>
      <c r="N139" s="665">
        <v>102</v>
      </c>
      <c r="O139" s="665">
        <v>1335282</v>
      </c>
      <c r="P139" s="678">
        <v>0.67105263157894735</v>
      </c>
      <c r="Q139" s="666">
        <v>13091</v>
      </c>
    </row>
    <row r="140" spans="1:17" ht="14.4" customHeight="1" x14ac:dyDescent="0.3">
      <c r="A140" s="661" t="s">
        <v>563</v>
      </c>
      <c r="B140" s="662" t="s">
        <v>4875</v>
      </c>
      <c r="C140" s="662" t="s">
        <v>4936</v>
      </c>
      <c r="D140" s="662" t="s">
        <v>5003</v>
      </c>
      <c r="E140" s="662" t="s">
        <v>5004</v>
      </c>
      <c r="F140" s="665">
        <v>1</v>
      </c>
      <c r="G140" s="665">
        <v>49184.78</v>
      </c>
      <c r="H140" s="665">
        <v>1</v>
      </c>
      <c r="I140" s="665">
        <v>49184.78</v>
      </c>
      <c r="J140" s="665"/>
      <c r="K140" s="665"/>
      <c r="L140" s="665"/>
      <c r="M140" s="665"/>
      <c r="N140" s="665"/>
      <c r="O140" s="665"/>
      <c r="P140" s="678"/>
      <c r="Q140" s="666"/>
    </row>
    <row r="141" spans="1:17" ht="14.4" customHeight="1" x14ac:dyDescent="0.3">
      <c r="A141" s="661" t="s">
        <v>563</v>
      </c>
      <c r="B141" s="662" t="s">
        <v>4875</v>
      </c>
      <c r="C141" s="662" t="s">
        <v>4936</v>
      </c>
      <c r="D141" s="662" t="s">
        <v>5005</v>
      </c>
      <c r="E141" s="662" t="s">
        <v>5006</v>
      </c>
      <c r="F141" s="665">
        <v>12</v>
      </c>
      <c r="G141" s="665">
        <v>30879.480000000003</v>
      </c>
      <c r="H141" s="665">
        <v>1</v>
      </c>
      <c r="I141" s="665">
        <v>2573.2900000000004</v>
      </c>
      <c r="J141" s="665">
        <v>4</v>
      </c>
      <c r="K141" s="665">
        <v>10293.16</v>
      </c>
      <c r="L141" s="665">
        <v>0.33333333333333331</v>
      </c>
      <c r="M141" s="665">
        <v>2573.29</v>
      </c>
      <c r="N141" s="665">
        <v>20</v>
      </c>
      <c r="O141" s="665">
        <v>51465.8</v>
      </c>
      <c r="P141" s="678">
        <v>1.6666666666666665</v>
      </c>
      <c r="Q141" s="666">
        <v>2573.29</v>
      </c>
    </row>
    <row r="142" spans="1:17" ht="14.4" customHeight="1" x14ac:dyDescent="0.3">
      <c r="A142" s="661" t="s">
        <v>563</v>
      </c>
      <c r="B142" s="662" t="s">
        <v>4875</v>
      </c>
      <c r="C142" s="662" t="s">
        <v>4936</v>
      </c>
      <c r="D142" s="662" t="s">
        <v>5007</v>
      </c>
      <c r="E142" s="662" t="s">
        <v>4981</v>
      </c>
      <c r="F142" s="665">
        <v>10</v>
      </c>
      <c r="G142" s="665">
        <v>41112.5</v>
      </c>
      <c r="H142" s="665">
        <v>1</v>
      </c>
      <c r="I142" s="665">
        <v>4111.25</v>
      </c>
      <c r="J142" s="665"/>
      <c r="K142" s="665"/>
      <c r="L142" s="665"/>
      <c r="M142" s="665"/>
      <c r="N142" s="665">
        <v>8</v>
      </c>
      <c r="O142" s="665">
        <v>32890</v>
      </c>
      <c r="P142" s="678">
        <v>0.8</v>
      </c>
      <c r="Q142" s="666">
        <v>4111.25</v>
      </c>
    </row>
    <row r="143" spans="1:17" ht="14.4" customHeight="1" x14ac:dyDescent="0.3">
      <c r="A143" s="661" t="s">
        <v>563</v>
      </c>
      <c r="B143" s="662" t="s">
        <v>4875</v>
      </c>
      <c r="C143" s="662" t="s">
        <v>4936</v>
      </c>
      <c r="D143" s="662" t="s">
        <v>5008</v>
      </c>
      <c r="E143" s="662" t="s">
        <v>5009</v>
      </c>
      <c r="F143" s="665">
        <v>4</v>
      </c>
      <c r="G143" s="665">
        <v>7366.48</v>
      </c>
      <c r="H143" s="665">
        <v>1</v>
      </c>
      <c r="I143" s="665">
        <v>1841.62</v>
      </c>
      <c r="J143" s="665">
        <v>4</v>
      </c>
      <c r="K143" s="665">
        <v>7366.48</v>
      </c>
      <c r="L143" s="665">
        <v>1</v>
      </c>
      <c r="M143" s="665">
        <v>1841.62</v>
      </c>
      <c r="N143" s="665">
        <v>8</v>
      </c>
      <c r="O143" s="665">
        <v>14732.96</v>
      </c>
      <c r="P143" s="678">
        <v>2</v>
      </c>
      <c r="Q143" s="666">
        <v>1841.62</v>
      </c>
    </row>
    <row r="144" spans="1:17" ht="14.4" customHeight="1" x14ac:dyDescent="0.3">
      <c r="A144" s="661" t="s">
        <v>563</v>
      </c>
      <c r="B144" s="662" t="s">
        <v>4875</v>
      </c>
      <c r="C144" s="662" t="s">
        <v>4936</v>
      </c>
      <c r="D144" s="662" t="s">
        <v>5010</v>
      </c>
      <c r="E144" s="662" t="s">
        <v>5009</v>
      </c>
      <c r="F144" s="665">
        <v>1</v>
      </c>
      <c r="G144" s="665">
        <v>16286.45</v>
      </c>
      <c r="H144" s="665">
        <v>1</v>
      </c>
      <c r="I144" s="665">
        <v>16286.45</v>
      </c>
      <c r="J144" s="665"/>
      <c r="K144" s="665"/>
      <c r="L144" s="665"/>
      <c r="M144" s="665"/>
      <c r="N144" s="665">
        <v>1</v>
      </c>
      <c r="O144" s="665">
        <v>16286.45</v>
      </c>
      <c r="P144" s="678">
        <v>1</v>
      </c>
      <c r="Q144" s="666">
        <v>16286.45</v>
      </c>
    </row>
    <row r="145" spans="1:17" ht="14.4" customHeight="1" x14ac:dyDescent="0.3">
      <c r="A145" s="661" t="s">
        <v>563</v>
      </c>
      <c r="B145" s="662" t="s">
        <v>4875</v>
      </c>
      <c r="C145" s="662" t="s">
        <v>4936</v>
      </c>
      <c r="D145" s="662" t="s">
        <v>5011</v>
      </c>
      <c r="E145" s="662" t="s">
        <v>5009</v>
      </c>
      <c r="F145" s="665"/>
      <c r="G145" s="665"/>
      <c r="H145" s="665"/>
      <c r="I145" s="665"/>
      <c r="J145" s="665">
        <v>1</v>
      </c>
      <c r="K145" s="665">
        <v>31129.25</v>
      </c>
      <c r="L145" s="665"/>
      <c r="M145" s="665">
        <v>31129.25</v>
      </c>
      <c r="N145" s="665">
        <v>1</v>
      </c>
      <c r="O145" s="665">
        <v>31129.25</v>
      </c>
      <c r="P145" s="678"/>
      <c r="Q145" s="666">
        <v>31129.25</v>
      </c>
    </row>
    <row r="146" spans="1:17" ht="14.4" customHeight="1" x14ac:dyDescent="0.3">
      <c r="A146" s="661" t="s">
        <v>563</v>
      </c>
      <c r="B146" s="662" t="s">
        <v>4875</v>
      </c>
      <c r="C146" s="662" t="s">
        <v>4936</v>
      </c>
      <c r="D146" s="662" t="s">
        <v>5012</v>
      </c>
      <c r="E146" s="662" t="s">
        <v>5013</v>
      </c>
      <c r="F146" s="665">
        <v>6</v>
      </c>
      <c r="G146" s="665">
        <v>35512.019999999997</v>
      </c>
      <c r="H146" s="665">
        <v>1</v>
      </c>
      <c r="I146" s="665">
        <v>5918.6699999999992</v>
      </c>
      <c r="J146" s="665">
        <v>9</v>
      </c>
      <c r="K146" s="665">
        <v>53268.03</v>
      </c>
      <c r="L146" s="665">
        <v>1.5</v>
      </c>
      <c r="M146" s="665">
        <v>5918.67</v>
      </c>
      <c r="N146" s="665">
        <v>14</v>
      </c>
      <c r="O146" s="665">
        <v>82861.37999999999</v>
      </c>
      <c r="P146" s="678">
        <v>2.3333333333333335</v>
      </c>
      <c r="Q146" s="666">
        <v>5918.6699999999992</v>
      </c>
    </row>
    <row r="147" spans="1:17" ht="14.4" customHeight="1" x14ac:dyDescent="0.3">
      <c r="A147" s="661" t="s">
        <v>563</v>
      </c>
      <c r="B147" s="662" t="s">
        <v>4875</v>
      </c>
      <c r="C147" s="662" t="s">
        <v>4936</v>
      </c>
      <c r="D147" s="662" t="s">
        <v>5014</v>
      </c>
      <c r="E147" s="662" t="s">
        <v>5013</v>
      </c>
      <c r="F147" s="665"/>
      <c r="G147" s="665"/>
      <c r="H147" s="665"/>
      <c r="I147" s="665"/>
      <c r="J147" s="665">
        <v>7</v>
      </c>
      <c r="K147" s="665">
        <v>58007.32</v>
      </c>
      <c r="L147" s="665"/>
      <c r="M147" s="665">
        <v>8286.76</v>
      </c>
      <c r="N147" s="665">
        <v>3</v>
      </c>
      <c r="O147" s="665">
        <v>24860.28</v>
      </c>
      <c r="P147" s="678"/>
      <c r="Q147" s="666">
        <v>8286.76</v>
      </c>
    </row>
    <row r="148" spans="1:17" ht="14.4" customHeight="1" x14ac:dyDescent="0.3">
      <c r="A148" s="661" t="s">
        <v>563</v>
      </c>
      <c r="B148" s="662" t="s">
        <v>4875</v>
      </c>
      <c r="C148" s="662" t="s">
        <v>4936</v>
      </c>
      <c r="D148" s="662" t="s">
        <v>5015</v>
      </c>
      <c r="E148" s="662" t="s">
        <v>5013</v>
      </c>
      <c r="F148" s="665">
        <v>24</v>
      </c>
      <c r="G148" s="665">
        <v>69295.44</v>
      </c>
      <c r="H148" s="665">
        <v>1</v>
      </c>
      <c r="I148" s="665">
        <v>2887.31</v>
      </c>
      <c r="J148" s="665">
        <v>83</v>
      </c>
      <c r="K148" s="665">
        <v>239646.73</v>
      </c>
      <c r="L148" s="665">
        <v>3.4583333333333335</v>
      </c>
      <c r="M148" s="665">
        <v>2887.31</v>
      </c>
      <c r="N148" s="665">
        <v>74</v>
      </c>
      <c r="O148" s="665">
        <v>213660.94000000003</v>
      </c>
      <c r="P148" s="678">
        <v>3.0833333333333335</v>
      </c>
      <c r="Q148" s="666">
        <v>2887.3100000000004</v>
      </c>
    </row>
    <row r="149" spans="1:17" ht="14.4" customHeight="1" x14ac:dyDescent="0.3">
      <c r="A149" s="661" t="s">
        <v>563</v>
      </c>
      <c r="B149" s="662" t="s">
        <v>4875</v>
      </c>
      <c r="C149" s="662" t="s">
        <v>4936</v>
      </c>
      <c r="D149" s="662" t="s">
        <v>5016</v>
      </c>
      <c r="E149" s="662" t="s">
        <v>5017</v>
      </c>
      <c r="F149" s="665">
        <v>6</v>
      </c>
      <c r="G149" s="665">
        <v>12871.62</v>
      </c>
      <c r="H149" s="665">
        <v>1</v>
      </c>
      <c r="I149" s="665">
        <v>2145.27</v>
      </c>
      <c r="J149" s="665"/>
      <c r="K149" s="665"/>
      <c r="L149" s="665"/>
      <c r="M149" s="665"/>
      <c r="N149" s="665"/>
      <c r="O149" s="665"/>
      <c r="P149" s="678"/>
      <c r="Q149" s="666"/>
    </row>
    <row r="150" spans="1:17" ht="14.4" customHeight="1" x14ac:dyDescent="0.3">
      <c r="A150" s="661" t="s">
        <v>563</v>
      </c>
      <c r="B150" s="662" t="s">
        <v>4875</v>
      </c>
      <c r="C150" s="662" t="s">
        <v>4936</v>
      </c>
      <c r="D150" s="662" t="s">
        <v>5018</v>
      </c>
      <c r="E150" s="662" t="s">
        <v>5019</v>
      </c>
      <c r="F150" s="665">
        <v>18</v>
      </c>
      <c r="G150" s="665">
        <v>123306.48000000001</v>
      </c>
      <c r="H150" s="665">
        <v>1</v>
      </c>
      <c r="I150" s="665">
        <v>6850.3600000000006</v>
      </c>
      <c r="J150" s="665">
        <v>13</v>
      </c>
      <c r="K150" s="665">
        <v>89054.680000000008</v>
      </c>
      <c r="L150" s="665">
        <v>0.72222222222222221</v>
      </c>
      <c r="M150" s="665">
        <v>6850.3600000000006</v>
      </c>
      <c r="N150" s="665">
        <v>7</v>
      </c>
      <c r="O150" s="665">
        <v>47952.520000000004</v>
      </c>
      <c r="P150" s="678">
        <v>0.3888888888888889</v>
      </c>
      <c r="Q150" s="666">
        <v>6850.3600000000006</v>
      </c>
    </row>
    <row r="151" spans="1:17" ht="14.4" customHeight="1" x14ac:dyDescent="0.3">
      <c r="A151" s="661" t="s">
        <v>563</v>
      </c>
      <c r="B151" s="662" t="s">
        <v>4875</v>
      </c>
      <c r="C151" s="662" t="s">
        <v>4936</v>
      </c>
      <c r="D151" s="662" t="s">
        <v>5020</v>
      </c>
      <c r="E151" s="662" t="s">
        <v>5021</v>
      </c>
      <c r="F151" s="665">
        <v>3</v>
      </c>
      <c r="G151" s="665">
        <v>14877</v>
      </c>
      <c r="H151" s="665">
        <v>1</v>
      </c>
      <c r="I151" s="665">
        <v>4959</v>
      </c>
      <c r="J151" s="665"/>
      <c r="K151" s="665"/>
      <c r="L151" s="665"/>
      <c r="M151" s="665"/>
      <c r="N151" s="665"/>
      <c r="O151" s="665"/>
      <c r="P151" s="678"/>
      <c r="Q151" s="666"/>
    </row>
    <row r="152" spans="1:17" ht="14.4" customHeight="1" x14ac:dyDescent="0.3">
      <c r="A152" s="661" t="s">
        <v>563</v>
      </c>
      <c r="B152" s="662" t="s">
        <v>4875</v>
      </c>
      <c r="C152" s="662" t="s">
        <v>4936</v>
      </c>
      <c r="D152" s="662" t="s">
        <v>5022</v>
      </c>
      <c r="E152" s="662" t="s">
        <v>5023</v>
      </c>
      <c r="F152" s="665">
        <v>2</v>
      </c>
      <c r="G152" s="665">
        <v>12740</v>
      </c>
      <c r="H152" s="665">
        <v>1</v>
      </c>
      <c r="I152" s="665">
        <v>6370</v>
      </c>
      <c r="J152" s="665"/>
      <c r="K152" s="665"/>
      <c r="L152" s="665"/>
      <c r="M152" s="665"/>
      <c r="N152" s="665"/>
      <c r="O152" s="665"/>
      <c r="P152" s="678"/>
      <c r="Q152" s="666"/>
    </row>
    <row r="153" spans="1:17" ht="14.4" customHeight="1" x14ac:dyDescent="0.3">
      <c r="A153" s="661" t="s">
        <v>563</v>
      </c>
      <c r="B153" s="662" t="s">
        <v>4875</v>
      </c>
      <c r="C153" s="662" t="s">
        <v>4936</v>
      </c>
      <c r="D153" s="662" t="s">
        <v>5024</v>
      </c>
      <c r="E153" s="662" t="s">
        <v>5023</v>
      </c>
      <c r="F153" s="665">
        <v>4</v>
      </c>
      <c r="G153" s="665">
        <v>45432</v>
      </c>
      <c r="H153" s="665">
        <v>1</v>
      </c>
      <c r="I153" s="665">
        <v>11358</v>
      </c>
      <c r="J153" s="665"/>
      <c r="K153" s="665"/>
      <c r="L153" s="665"/>
      <c r="M153" s="665"/>
      <c r="N153" s="665"/>
      <c r="O153" s="665"/>
      <c r="P153" s="678"/>
      <c r="Q153" s="666"/>
    </row>
    <row r="154" spans="1:17" ht="14.4" customHeight="1" x14ac:dyDescent="0.3">
      <c r="A154" s="661" t="s">
        <v>563</v>
      </c>
      <c r="B154" s="662" t="s">
        <v>4875</v>
      </c>
      <c r="C154" s="662" t="s">
        <v>4936</v>
      </c>
      <c r="D154" s="662" t="s">
        <v>5025</v>
      </c>
      <c r="E154" s="662" t="s">
        <v>5023</v>
      </c>
      <c r="F154" s="665">
        <v>4</v>
      </c>
      <c r="G154" s="665">
        <v>30880</v>
      </c>
      <c r="H154" s="665">
        <v>1</v>
      </c>
      <c r="I154" s="665">
        <v>7720</v>
      </c>
      <c r="J154" s="665"/>
      <c r="K154" s="665"/>
      <c r="L154" s="665"/>
      <c r="M154" s="665"/>
      <c r="N154" s="665"/>
      <c r="O154" s="665"/>
      <c r="P154" s="678"/>
      <c r="Q154" s="666"/>
    </row>
    <row r="155" spans="1:17" ht="14.4" customHeight="1" x14ac:dyDescent="0.3">
      <c r="A155" s="661" t="s">
        <v>563</v>
      </c>
      <c r="B155" s="662" t="s">
        <v>4875</v>
      </c>
      <c r="C155" s="662" t="s">
        <v>4936</v>
      </c>
      <c r="D155" s="662" t="s">
        <v>5026</v>
      </c>
      <c r="E155" s="662" t="s">
        <v>5027</v>
      </c>
      <c r="F155" s="665">
        <v>260</v>
      </c>
      <c r="G155" s="665">
        <v>2114580</v>
      </c>
      <c r="H155" s="665">
        <v>1</v>
      </c>
      <c r="I155" s="665">
        <v>8133</v>
      </c>
      <c r="J155" s="665">
        <v>185</v>
      </c>
      <c r="K155" s="665">
        <v>1504605</v>
      </c>
      <c r="L155" s="665">
        <v>0.71153846153846156</v>
      </c>
      <c r="M155" s="665">
        <v>8133</v>
      </c>
      <c r="N155" s="665">
        <v>233</v>
      </c>
      <c r="O155" s="665">
        <v>1894989</v>
      </c>
      <c r="P155" s="678">
        <v>0.89615384615384619</v>
      </c>
      <c r="Q155" s="666">
        <v>8133</v>
      </c>
    </row>
    <row r="156" spans="1:17" ht="14.4" customHeight="1" x14ac:dyDescent="0.3">
      <c r="A156" s="661" t="s">
        <v>563</v>
      </c>
      <c r="B156" s="662" t="s">
        <v>4875</v>
      </c>
      <c r="C156" s="662" t="s">
        <v>4936</v>
      </c>
      <c r="D156" s="662" t="s">
        <v>5028</v>
      </c>
      <c r="E156" s="662" t="s">
        <v>5029</v>
      </c>
      <c r="F156" s="665">
        <v>5</v>
      </c>
      <c r="G156" s="665">
        <v>31230</v>
      </c>
      <c r="H156" s="665">
        <v>1</v>
      </c>
      <c r="I156" s="665">
        <v>6246</v>
      </c>
      <c r="J156" s="665">
        <v>2</v>
      </c>
      <c r="K156" s="665">
        <v>12492</v>
      </c>
      <c r="L156" s="665">
        <v>0.4</v>
      </c>
      <c r="M156" s="665">
        <v>6246</v>
      </c>
      <c r="N156" s="665"/>
      <c r="O156" s="665"/>
      <c r="P156" s="678"/>
      <c r="Q156" s="666"/>
    </row>
    <row r="157" spans="1:17" ht="14.4" customHeight="1" x14ac:dyDescent="0.3">
      <c r="A157" s="661" t="s">
        <v>563</v>
      </c>
      <c r="B157" s="662" t="s">
        <v>4875</v>
      </c>
      <c r="C157" s="662" t="s">
        <v>4936</v>
      </c>
      <c r="D157" s="662" t="s">
        <v>5030</v>
      </c>
      <c r="E157" s="662" t="s">
        <v>5027</v>
      </c>
      <c r="F157" s="665">
        <v>109</v>
      </c>
      <c r="G157" s="665">
        <v>626641</v>
      </c>
      <c r="H157" s="665">
        <v>1</v>
      </c>
      <c r="I157" s="665">
        <v>5749</v>
      </c>
      <c r="J157" s="665">
        <v>87</v>
      </c>
      <c r="K157" s="665">
        <v>500163</v>
      </c>
      <c r="L157" s="665">
        <v>0.79816513761467889</v>
      </c>
      <c r="M157" s="665">
        <v>5749</v>
      </c>
      <c r="N157" s="665">
        <v>105</v>
      </c>
      <c r="O157" s="665">
        <v>603645</v>
      </c>
      <c r="P157" s="678">
        <v>0.96330275229357798</v>
      </c>
      <c r="Q157" s="666">
        <v>5749</v>
      </c>
    </row>
    <row r="158" spans="1:17" ht="14.4" customHeight="1" x14ac:dyDescent="0.3">
      <c r="A158" s="661" t="s">
        <v>563</v>
      </c>
      <c r="B158" s="662" t="s">
        <v>4875</v>
      </c>
      <c r="C158" s="662" t="s">
        <v>4936</v>
      </c>
      <c r="D158" s="662" t="s">
        <v>5031</v>
      </c>
      <c r="E158" s="662" t="s">
        <v>5029</v>
      </c>
      <c r="F158" s="665">
        <v>265</v>
      </c>
      <c r="G158" s="665">
        <v>721330</v>
      </c>
      <c r="H158" s="665">
        <v>1</v>
      </c>
      <c r="I158" s="665">
        <v>2722</v>
      </c>
      <c r="J158" s="665">
        <v>188</v>
      </c>
      <c r="K158" s="665">
        <v>511736</v>
      </c>
      <c r="L158" s="665">
        <v>0.7094339622641509</v>
      </c>
      <c r="M158" s="665">
        <v>2722</v>
      </c>
      <c r="N158" s="665">
        <v>234</v>
      </c>
      <c r="O158" s="665">
        <v>636948</v>
      </c>
      <c r="P158" s="678">
        <v>0.88301886792452833</v>
      </c>
      <c r="Q158" s="666">
        <v>2722</v>
      </c>
    </row>
    <row r="159" spans="1:17" ht="14.4" customHeight="1" x14ac:dyDescent="0.3">
      <c r="A159" s="661" t="s">
        <v>563</v>
      </c>
      <c r="B159" s="662" t="s">
        <v>4875</v>
      </c>
      <c r="C159" s="662" t="s">
        <v>4936</v>
      </c>
      <c r="D159" s="662" t="s">
        <v>5032</v>
      </c>
      <c r="E159" s="662" t="s">
        <v>5033</v>
      </c>
      <c r="F159" s="665"/>
      <c r="G159" s="665"/>
      <c r="H159" s="665"/>
      <c r="I159" s="665"/>
      <c r="J159" s="665"/>
      <c r="K159" s="665"/>
      <c r="L159" s="665"/>
      <c r="M159" s="665"/>
      <c r="N159" s="665">
        <v>1</v>
      </c>
      <c r="O159" s="665">
        <v>6373.64</v>
      </c>
      <c r="P159" s="678"/>
      <c r="Q159" s="666">
        <v>6373.64</v>
      </c>
    </row>
    <row r="160" spans="1:17" ht="14.4" customHeight="1" x14ac:dyDescent="0.3">
      <c r="A160" s="661" t="s">
        <v>563</v>
      </c>
      <c r="B160" s="662" t="s">
        <v>4875</v>
      </c>
      <c r="C160" s="662" t="s">
        <v>4936</v>
      </c>
      <c r="D160" s="662" t="s">
        <v>5034</v>
      </c>
      <c r="E160" s="662" t="s">
        <v>5033</v>
      </c>
      <c r="F160" s="665">
        <v>31</v>
      </c>
      <c r="G160" s="665">
        <v>191060.75</v>
      </c>
      <c r="H160" s="665">
        <v>1</v>
      </c>
      <c r="I160" s="665">
        <v>6163.25</v>
      </c>
      <c r="J160" s="665">
        <v>4</v>
      </c>
      <c r="K160" s="665">
        <v>24653</v>
      </c>
      <c r="L160" s="665">
        <v>0.12903225806451613</v>
      </c>
      <c r="M160" s="665">
        <v>6163.25</v>
      </c>
      <c r="N160" s="665">
        <v>16</v>
      </c>
      <c r="O160" s="665">
        <v>98612</v>
      </c>
      <c r="P160" s="678">
        <v>0.5161290322580645</v>
      </c>
      <c r="Q160" s="666">
        <v>6163.25</v>
      </c>
    </row>
    <row r="161" spans="1:17" ht="14.4" customHeight="1" x14ac:dyDescent="0.3">
      <c r="A161" s="661" t="s">
        <v>563</v>
      </c>
      <c r="B161" s="662" t="s">
        <v>4875</v>
      </c>
      <c r="C161" s="662" t="s">
        <v>4936</v>
      </c>
      <c r="D161" s="662" t="s">
        <v>5035</v>
      </c>
      <c r="E161" s="662" t="s">
        <v>5033</v>
      </c>
      <c r="F161" s="665">
        <v>37</v>
      </c>
      <c r="G161" s="665">
        <v>39649.199999999997</v>
      </c>
      <c r="H161" s="665">
        <v>1</v>
      </c>
      <c r="I161" s="665">
        <v>1071.5999999999999</v>
      </c>
      <c r="J161" s="665">
        <v>12</v>
      </c>
      <c r="K161" s="665">
        <v>12859.199999999999</v>
      </c>
      <c r="L161" s="665">
        <v>0.32432432432432434</v>
      </c>
      <c r="M161" s="665">
        <v>1071.5999999999999</v>
      </c>
      <c r="N161" s="665">
        <v>19</v>
      </c>
      <c r="O161" s="665">
        <v>20360.400000000001</v>
      </c>
      <c r="P161" s="678">
        <v>0.5135135135135136</v>
      </c>
      <c r="Q161" s="666">
        <v>1071.6000000000001</v>
      </c>
    </row>
    <row r="162" spans="1:17" ht="14.4" customHeight="1" x14ac:dyDescent="0.3">
      <c r="A162" s="661" t="s">
        <v>563</v>
      </c>
      <c r="B162" s="662" t="s">
        <v>4875</v>
      </c>
      <c r="C162" s="662" t="s">
        <v>4936</v>
      </c>
      <c r="D162" s="662" t="s">
        <v>5036</v>
      </c>
      <c r="E162" s="662" t="s">
        <v>5037</v>
      </c>
      <c r="F162" s="665">
        <v>22</v>
      </c>
      <c r="G162" s="665">
        <v>377499.54000000004</v>
      </c>
      <c r="H162" s="665">
        <v>1</v>
      </c>
      <c r="I162" s="665">
        <v>17159.070000000003</v>
      </c>
      <c r="J162" s="665">
        <v>3</v>
      </c>
      <c r="K162" s="665">
        <v>51477.21</v>
      </c>
      <c r="L162" s="665">
        <v>0.13636363636363635</v>
      </c>
      <c r="M162" s="665">
        <v>17159.07</v>
      </c>
      <c r="N162" s="665">
        <v>1</v>
      </c>
      <c r="O162" s="665">
        <v>17159.07</v>
      </c>
      <c r="P162" s="678">
        <v>4.5454545454545449E-2</v>
      </c>
      <c r="Q162" s="666">
        <v>17159.07</v>
      </c>
    </row>
    <row r="163" spans="1:17" ht="14.4" customHeight="1" x14ac:dyDescent="0.3">
      <c r="A163" s="661" t="s">
        <v>563</v>
      </c>
      <c r="B163" s="662" t="s">
        <v>4875</v>
      </c>
      <c r="C163" s="662" t="s">
        <v>4936</v>
      </c>
      <c r="D163" s="662" t="s">
        <v>5038</v>
      </c>
      <c r="E163" s="662" t="s">
        <v>5039</v>
      </c>
      <c r="F163" s="665">
        <v>6</v>
      </c>
      <c r="G163" s="665">
        <v>375948</v>
      </c>
      <c r="H163" s="665">
        <v>1</v>
      </c>
      <c r="I163" s="665">
        <v>62658</v>
      </c>
      <c r="J163" s="665">
        <v>6</v>
      </c>
      <c r="K163" s="665">
        <v>375948</v>
      </c>
      <c r="L163" s="665">
        <v>1</v>
      </c>
      <c r="M163" s="665">
        <v>62658</v>
      </c>
      <c r="N163" s="665">
        <v>3</v>
      </c>
      <c r="O163" s="665">
        <v>187974</v>
      </c>
      <c r="P163" s="678">
        <v>0.5</v>
      </c>
      <c r="Q163" s="666">
        <v>62658</v>
      </c>
    </row>
    <row r="164" spans="1:17" ht="14.4" customHeight="1" x14ac:dyDescent="0.3">
      <c r="A164" s="661" t="s">
        <v>563</v>
      </c>
      <c r="B164" s="662" t="s">
        <v>4875</v>
      </c>
      <c r="C164" s="662" t="s">
        <v>4936</v>
      </c>
      <c r="D164" s="662" t="s">
        <v>5040</v>
      </c>
      <c r="E164" s="662" t="s">
        <v>5041</v>
      </c>
      <c r="F164" s="665">
        <v>2</v>
      </c>
      <c r="G164" s="665">
        <v>13794</v>
      </c>
      <c r="H164" s="665">
        <v>1</v>
      </c>
      <c r="I164" s="665">
        <v>6897</v>
      </c>
      <c r="J164" s="665"/>
      <c r="K164" s="665"/>
      <c r="L164" s="665"/>
      <c r="M164" s="665"/>
      <c r="N164" s="665"/>
      <c r="O164" s="665"/>
      <c r="P164" s="678"/>
      <c r="Q164" s="666"/>
    </row>
    <row r="165" spans="1:17" ht="14.4" customHeight="1" x14ac:dyDescent="0.3">
      <c r="A165" s="661" t="s">
        <v>563</v>
      </c>
      <c r="B165" s="662" t="s">
        <v>4875</v>
      </c>
      <c r="C165" s="662" t="s">
        <v>4936</v>
      </c>
      <c r="D165" s="662" t="s">
        <v>5042</v>
      </c>
      <c r="E165" s="662" t="s">
        <v>5043</v>
      </c>
      <c r="F165" s="665">
        <v>8</v>
      </c>
      <c r="G165" s="665">
        <v>156480</v>
      </c>
      <c r="H165" s="665">
        <v>1</v>
      </c>
      <c r="I165" s="665">
        <v>19560</v>
      </c>
      <c r="J165" s="665">
        <v>14</v>
      </c>
      <c r="K165" s="665">
        <v>273840</v>
      </c>
      <c r="L165" s="665">
        <v>1.75</v>
      </c>
      <c r="M165" s="665">
        <v>19560</v>
      </c>
      <c r="N165" s="665">
        <v>2</v>
      </c>
      <c r="O165" s="665">
        <v>39120</v>
      </c>
      <c r="P165" s="678">
        <v>0.25</v>
      </c>
      <c r="Q165" s="666">
        <v>19560</v>
      </c>
    </row>
    <row r="166" spans="1:17" ht="14.4" customHeight="1" x14ac:dyDescent="0.3">
      <c r="A166" s="661" t="s">
        <v>563</v>
      </c>
      <c r="B166" s="662" t="s">
        <v>4875</v>
      </c>
      <c r="C166" s="662" t="s">
        <v>4936</v>
      </c>
      <c r="D166" s="662" t="s">
        <v>5044</v>
      </c>
      <c r="E166" s="662" t="s">
        <v>5045</v>
      </c>
      <c r="F166" s="665">
        <v>3</v>
      </c>
      <c r="G166" s="665">
        <v>17507.28</v>
      </c>
      <c r="H166" s="665">
        <v>1</v>
      </c>
      <c r="I166" s="665">
        <v>5835.7599999999993</v>
      </c>
      <c r="J166" s="665">
        <v>2</v>
      </c>
      <c r="K166" s="665">
        <v>11671.52</v>
      </c>
      <c r="L166" s="665">
        <v>0.66666666666666674</v>
      </c>
      <c r="M166" s="665">
        <v>5835.76</v>
      </c>
      <c r="N166" s="665"/>
      <c r="O166" s="665"/>
      <c r="P166" s="678"/>
      <c r="Q166" s="666"/>
    </row>
    <row r="167" spans="1:17" ht="14.4" customHeight="1" x14ac:dyDescent="0.3">
      <c r="A167" s="661" t="s">
        <v>563</v>
      </c>
      <c r="B167" s="662" t="s">
        <v>4875</v>
      </c>
      <c r="C167" s="662" t="s">
        <v>4936</v>
      </c>
      <c r="D167" s="662" t="s">
        <v>5046</v>
      </c>
      <c r="E167" s="662" t="s">
        <v>5045</v>
      </c>
      <c r="F167" s="665"/>
      <c r="G167" s="665"/>
      <c r="H167" s="665"/>
      <c r="I167" s="665"/>
      <c r="J167" s="665">
        <v>1</v>
      </c>
      <c r="K167" s="665">
        <v>5825.4</v>
      </c>
      <c r="L167" s="665"/>
      <c r="M167" s="665">
        <v>5825.4</v>
      </c>
      <c r="N167" s="665"/>
      <c r="O167" s="665"/>
      <c r="P167" s="678"/>
      <c r="Q167" s="666"/>
    </row>
    <row r="168" spans="1:17" ht="14.4" customHeight="1" x14ac:dyDescent="0.3">
      <c r="A168" s="661" t="s">
        <v>563</v>
      </c>
      <c r="B168" s="662" t="s">
        <v>4875</v>
      </c>
      <c r="C168" s="662" t="s">
        <v>4936</v>
      </c>
      <c r="D168" s="662" t="s">
        <v>5047</v>
      </c>
      <c r="E168" s="662" t="s">
        <v>5048</v>
      </c>
      <c r="F168" s="665">
        <v>4</v>
      </c>
      <c r="G168" s="665">
        <v>6006.76</v>
      </c>
      <c r="H168" s="665">
        <v>1</v>
      </c>
      <c r="I168" s="665">
        <v>1501.69</v>
      </c>
      <c r="J168" s="665"/>
      <c r="K168" s="665"/>
      <c r="L168" s="665"/>
      <c r="M168" s="665"/>
      <c r="N168" s="665"/>
      <c r="O168" s="665"/>
      <c r="P168" s="678"/>
      <c r="Q168" s="666"/>
    </row>
    <row r="169" spans="1:17" ht="14.4" customHeight="1" x14ac:dyDescent="0.3">
      <c r="A169" s="661" t="s">
        <v>563</v>
      </c>
      <c r="B169" s="662" t="s">
        <v>4875</v>
      </c>
      <c r="C169" s="662" t="s">
        <v>4936</v>
      </c>
      <c r="D169" s="662" t="s">
        <v>5049</v>
      </c>
      <c r="E169" s="662" t="s">
        <v>5050</v>
      </c>
      <c r="F169" s="665">
        <v>4</v>
      </c>
      <c r="G169" s="665">
        <v>43858.92</v>
      </c>
      <c r="H169" s="665">
        <v>1</v>
      </c>
      <c r="I169" s="665">
        <v>10964.73</v>
      </c>
      <c r="J169" s="665"/>
      <c r="K169" s="665"/>
      <c r="L169" s="665"/>
      <c r="M169" s="665"/>
      <c r="N169" s="665"/>
      <c r="O169" s="665"/>
      <c r="P169" s="678"/>
      <c r="Q169" s="666"/>
    </row>
    <row r="170" spans="1:17" ht="14.4" customHeight="1" x14ac:dyDescent="0.3">
      <c r="A170" s="661" t="s">
        <v>563</v>
      </c>
      <c r="B170" s="662" t="s">
        <v>4875</v>
      </c>
      <c r="C170" s="662" t="s">
        <v>4936</v>
      </c>
      <c r="D170" s="662" t="s">
        <v>5051</v>
      </c>
      <c r="E170" s="662" t="s">
        <v>5050</v>
      </c>
      <c r="F170" s="665">
        <v>4</v>
      </c>
      <c r="G170" s="665">
        <v>4767.28</v>
      </c>
      <c r="H170" s="665">
        <v>1</v>
      </c>
      <c r="I170" s="665">
        <v>1191.82</v>
      </c>
      <c r="J170" s="665"/>
      <c r="K170" s="665"/>
      <c r="L170" s="665"/>
      <c r="M170" s="665"/>
      <c r="N170" s="665"/>
      <c r="O170" s="665"/>
      <c r="P170" s="678"/>
      <c r="Q170" s="666"/>
    </row>
    <row r="171" spans="1:17" ht="14.4" customHeight="1" x14ac:dyDescent="0.3">
      <c r="A171" s="661" t="s">
        <v>563</v>
      </c>
      <c r="B171" s="662" t="s">
        <v>4875</v>
      </c>
      <c r="C171" s="662" t="s">
        <v>4936</v>
      </c>
      <c r="D171" s="662" t="s">
        <v>5052</v>
      </c>
      <c r="E171" s="662" t="s">
        <v>5050</v>
      </c>
      <c r="F171" s="665">
        <v>2</v>
      </c>
      <c r="G171" s="665">
        <v>11439.38</v>
      </c>
      <c r="H171" s="665">
        <v>1</v>
      </c>
      <c r="I171" s="665">
        <v>5719.69</v>
      </c>
      <c r="J171" s="665"/>
      <c r="K171" s="665"/>
      <c r="L171" s="665"/>
      <c r="M171" s="665"/>
      <c r="N171" s="665"/>
      <c r="O171" s="665"/>
      <c r="P171" s="678"/>
      <c r="Q171" s="666"/>
    </row>
    <row r="172" spans="1:17" ht="14.4" customHeight="1" x14ac:dyDescent="0.3">
      <c r="A172" s="661" t="s">
        <v>563</v>
      </c>
      <c r="B172" s="662" t="s">
        <v>4875</v>
      </c>
      <c r="C172" s="662" t="s">
        <v>4936</v>
      </c>
      <c r="D172" s="662" t="s">
        <v>5053</v>
      </c>
      <c r="E172" s="662" t="s">
        <v>5050</v>
      </c>
      <c r="F172" s="665">
        <v>4</v>
      </c>
      <c r="G172" s="665">
        <v>19019.36</v>
      </c>
      <c r="H172" s="665">
        <v>1</v>
      </c>
      <c r="I172" s="665">
        <v>4754.84</v>
      </c>
      <c r="J172" s="665"/>
      <c r="K172" s="665"/>
      <c r="L172" s="665"/>
      <c r="M172" s="665"/>
      <c r="N172" s="665"/>
      <c r="O172" s="665"/>
      <c r="P172" s="678"/>
      <c r="Q172" s="666"/>
    </row>
    <row r="173" spans="1:17" ht="14.4" customHeight="1" x14ac:dyDescent="0.3">
      <c r="A173" s="661" t="s">
        <v>563</v>
      </c>
      <c r="B173" s="662" t="s">
        <v>4875</v>
      </c>
      <c r="C173" s="662" t="s">
        <v>4936</v>
      </c>
      <c r="D173" s="662" t="s">
        <v>4893</v>
      </c>
      <c r="E173" s="662" t="s">
        <v>5054</v>
      </c>
      <c r="F173" s="665"/>
      <c r="G173" s="665"/>
      <c r="H173" s="665"/>
      <c r="I173" s="665"/>
      <c r="J173" s="665">
        <v>0.6</v>
      </c>
      <c r="K173" s="665">
        <v>2874.37</v>
      </c>
      <c r="L173" s="665"/>
      <c r="M173" s="665">
        <v>4790.6166666666668</v>
      </c>
      <c r="N173" s="665"/>
      <c r="O173" s="665"/>
      <c r="P173" s="678"/>
      <c r="Q173" s="666"/>
    </row>
    <row r="174" spans="1:17" ht="14.4" customHeight="1" x14ac:dyDescent="0.3">
      <c r="A174" s="661" t="s">
        <v>563</v>
      </c>
      <c r="B174" s="662" t="s">
        <v>4875</v>
      </c>
      <c r="C174" s="662" t="s">
        <v>4936</v>
      </c>
      <c r="D174" s="662" t="s">
        <v>5055</v>
      </c>
      <c r="E174" s="662" t="s">
        <v>5056</v>
      </c>
      <c r="F174" s="665">
        <v>4</v>
      </c>
      <c r="G174" s="665">
        <v>22095.279999999999</v>
      </c>
      <c r="H174" s="665">
        <v>1</v>
      </c>
      <c r="I174" s="665">
        <v>5523.82</v>
      </c>
      <c r="J174" s="665">
        <v>14</v>
      </c>
      <c r="K174" s="665">
        <v>77333.48000000001</v>
      </c>
      <c r="L174" s="665">
        <v>3.5000000000000004</v>
      </c>
      <c r="M174" s="665">
        <v>5523.8200000000006</v>
      </c>
      <c r="N174" s="665">
        <v>2</v>
      </c>
      <c r="O174" s="665">
        <v>11047.64</v>
      </c>
      <c r="P174" s="678">
        <v>0.5</v>
      </c>
      <c r="Q174" s="666">
        <v>5523.82</v>
      </c>
    </row>
    <row r="175" spans="1:17" ht="14.4" customHeight="1" x14ac:dyDescent="0.3">
      <c r="A175" s="661" t="s">
        <v>563</v>
      </c>
      <c r="B175" s="662" t="s">
        <v>4875</v>
      </c>
      <c r="C175" s="662" t="s">
        <v>4936</v>
      </c>
      <c r="D175" s="662" t="s">
        <v>5057</v>
      </c>
      <c r="E175" s="662" t="s">
        <v>5056</v>
      </c>
      <c r="F175" s="665">
        <v>1</v>
      </c>
      <c r="G175" s="665">
        <v>8569.69</v>
      </c>
      <c r="H175" s="665">
        <v>1</v>
      </c>
      <c r="I175" s="665">
        <v>8569.69</v>
      </c>
      <c r="J175" s="665"/>
      <c r="K175" s="665"/>
      <c r="L175" s="665"/>
      <c r="M175" s="665"/>
      <c r="N175" s="665"/>
      <c r="O175" s="665"/>
      <c r="P175" s="678"/>
      <c r="Q175" s="666"/>
    </row>
    <row r="176" spans="1:17" ht="14.4" customHeight="1" x14ac:dyDescent="0.3">
      <c r="A176" s="661" t="s">
        <v>563</v>
      </c>
      <c r="B176" s="662" t="s">
        <v>4875</v>
      </c>
      <c r="C176" s="662" t="s">
        <v>4936</v>
      </c>
      <c r="D176" s="662" t="s">
        <v>5058</v>
      </c>
      <c r="E176" s="662" t="s">
        <v>5056</v>
      </c>
      <c r="F176" s="665">
        <v>10</v>
      </c>
      <c r="G176" s="665">
        <v>62845.100000000006</v>
      </c>
      <c r="H176" s="665">
        <v>1</v>
      </c>
      <c r="I176" s="665">
        <v>6284.51</v>
      </c>
      <c r="J176" s="665">
        <v>5</v>
      </c>
      <c r="K176" s="665">
        <v>31422.550000000003</v>
      </c>
      <c r="L176" s="665">
        <v>0.5</v>
      </c>
      <c r="M176" s="665">
        <v>6284.51</v>
      </c>
      <c r="N176" s="665"/>
      <c r="O176" s="665"/>
      <c r="P176" s="678"/>
      <c r="Q176" s="666"/>
    </row>
    <row r="177" spans="1:17" ht="14.4" customHeight="1" x14ac:dyDescent="0.3">
      <c r="A177" s="661" t="s">
        <v>563</v>
      </c>
      <c r="B177" s="662" t="s">
        <v>4875</v>
      </c>
      <c r="C177" s="662" t="s">
        <v>4936</v>
      </c>
      <c r="D177" s="662" t="s">
        <v>5059</v>
      </c>
      <c r="E177" s="662" t="s">
        <v>5060</v>
      </c>
      <c r="F177" s="665">
        <v>1</v>
      </c>
      <c r="G177" s="665">
        <v>2909</v>
      </c>
      <c r="H177" s="665">
        <v>1</v>
      </c>
      <c r="I177" s="665">
        <v>2909</v>
      </c>
      <c r="J177" s="665"/>
      <c r="K177" s="665"/>
      <c r="L177" s="665"/>
      <c r="M177" s="665"/>
      <c r="N177" s="665"/>
      <c r="O177" s="665"/>
      <c r="P177" s="678"/>
      <c r="Q177" s="666"/>
    </row>
    <row r="178" spans="1:17" ht="14.4" customHeight="1" x14ac:dyDescent="0.3">
      <c r="A178" s="661" t="s">
        <v>563</v>
      </c>
      <c r="B178" s="662" t="s">
        <v>4875</v>
      </c>
      <c r="C178" s="662" t="s">
        <v>4936</v>
      </c>
      <c r="D178" s="662" t="s">
        <v>5061</v>
      </c>
      <c r="E178" s="662" t="s">
        <v>5062</v>
      </c>
      <c r="F178" s="665"/>
      <c r="G178" s="665"/>
      <c r="H178" s="665"/>
      <c r="I178" s="665"/>
      <c r="J178" s="665">
        <v>1</v>
      </c>
      <c r="K178" s="665">
        <v>8747</v>
      </c>
      <c r="L178" s="665"/>
      <c r="M178" s="665">
        <v>8747</v>
      </c>
      <c r="N178" s="665">
        <v>3</v>
      </c>
      <c r="O178" s="665">
        <v>26241</v>
      </c>
      <c r="P178" s="678"/>
      <c r="Q178" s="666">
        <v>8747</v>
      </c>
    </row>
    <row r="179" spans="1:17" ht="14.4" customHeight="1" x14ac:dyDescent="0.3">
      <c r="A179" s="661" t="s">
        <v>563</v>
      </c>
      <c r="B179" s="662" t="s">
        <v>4875</v>
      </c>
      <c r="C179" s="662" t="s">
        <v>4936</v>
      </c>
      <c r="D179" s="662" t="s">
        <v>5063</v>
      </c>
      <c r="E179" s="662" t="s">
        <v>5062</v>
      </c>
      <c r="F179" s="665"/>
      <c r="G179" s="665"/>
      <c r="H179" s="665"/>
      <c r="I179" s="665"/>
      <c r="J179" s="665"/>
      <c r="K179" s="665"/>
      <c r="L179" s="665"/>
      <c r="M179" s="665"/>
      <c r="N179" s="665">
        <v>4</v>
      </c>
      <c r="O179" s="665">
        <v>22440</v>
      </c>
      <c r="P179" s="678"/>
      <c r="Q179" s="666">
        <v>5610</v>
      </c>
    </row>
    <row r="180" spans="1:17" ht="14.4" customHeight="1" x14ac:dyDescent="0.3">
      <c r="A180" s="661" t="s">
        <v>563</v>
      </c>
      <c r="B180" s="662" t="s">
        <v>4875</v>
      </c>
      <c r="C180" s="662" t="s">
        <v>4936</v>
      </c>
      <c r="D180" s="662" t="s">
        <v>5064</v>
      </c>
      <c r="E180" s="662" t="s">
        <v>5062</v>
      </c>
      <c r="F180" s="665"/>
      <c r="G180" s="665"/>
      <c r="H180" s="665"/>
      <c r="I180" s="665"/>
      <c r="J180" s="665"/>
      <c r="K180" s="665"/>
      <c r="L180" s="665"/>
      <c r="M180" s="665"/>
      <c r="N180" s="665">
        <v>5</v>
      </c>
      <c r="O180" s="665">
        <v>30770</v>
      </c>
      <c r="P180" s="678"/>
      <c r="Q180" s="666">
        <v>6154</v>
      </c>
    </row>
    <row r="181" spans="1:17" ht="14.4" customHeight="1" x14ac:dyDescent="0.3">
      <c r="A181" s="661" t="s">
        <v>563</v>
      </c>
      <c r="B181" s="662" t="s">
        <v>4875</v>
      </c>
      <c r="C181" s="662" t="s">
        <v>4936</v>
      </c>
      <c r="D181" s="662" t="s">
        <v>5065</v>
      </c>
      <c r="E181" s="662" t="s">
        <v>5066</v>
      </c>
      <c r="F181" s="665">
        <v>4</v>
      </c>
      <c r="G181" s="665">
        <v>12150.32</v>
      </c>
      <c r="H181" s="665">
        <v>1</v>
      </c>
      <c r="I181" s="665">
        <v>3037.58</v>
      </c>
      <c r="J181" s="665">
        <v>4</v>
      </c>
      <c r="K181" s="665">
        <v>12150.32</v>
      </c>
      <c r="L181" s="665">
        <v>1</v>
      </c>
      <c r="M181" s="665">
        <v>3037.58</v>
      </c>
      <c r="N181" s="665"/>
      <c r="O181" s="665"/>
      <c r="P181" s="678"/>
      <c r="Q181" s="666"/>
    </row>
    <row r="182" spans="1:17" ht="14.4" customHeight="1" x14ac:dyDescent="0.3">
      <c r="A182" s="661" t="s">
        <v>563</v>
      </c>
      <c r="B182" s="662" t="s">
        <v>4875</v>
      </c>
      <c r="C182" s="662" t="s">
        <v>4936</v>
      </c>
      <c r="D182" s="662" t="s">
        <v>5067</v>
      </c>
      <c r="E182" s="662" t="s">
        <v>5068</v>
      </c>
      <c r="F182" s="665">
        <v>5</v>
      </c>
      <c r="G182" s="665">
        <v>73255.350000000006</v>
      </c>
      <c r="H182" s="665">
        <v>1</v>
      </c>
      <c r="I182" s="665">
        <v>14651.070000000002</v>
      </c>
      <c r="J182" s="665">
        <v>3</v>
      </c>
      <c r="K182" s="665">
        <v>43953.21</v>
      </c>
      <c r="L182" s="665">
        <v>0.6</v>
      </c>
      <c r="M182" s="665">
        <v>14651.07</v>
      </c>
      <c r="N182" s="665">
        <v>6</v>
      </c>
      <c r="O182" s="665">
        <v>87906.420000000013</v>
      </c>
      <c r="P182" s="678">
        <v>1.2000000000000002</v>
      </c>
      <c r="Q182" s="666">
        <v>14651.070000000002</v>
      </c>
    </row>
    <row r="183" spans="1:17" ht="14.4" customHeight="1" x14ac:dyDescent="0.3">
      <c r="A183" s="661" t="s">
        <v>563</v>
      </c>
      <c r="B183" s="662" t="s">
        <v>4875</v>
      </c>
      <c r="C183" s="662" t="s">
        <v>4936</v>
      </c>
      <c r="D183" s="662" t="s">
        <v>5069</v>
      </c>
      <c r="E183" s="662" t="s">
        <v>5068</v>
      </c>
      <c r="F183" s="665">
        <v>2</v>
      </c>
      <c r="G183" s="665">
        <v>61539.28</v>
      </c>
      <c r="H183" s="665">
        <v>1</v>
      </c>
      <c r="I183" s="665">
        <v>30769.64</v>
      </c>
      <c r="J183" s="665"/>
      <c r="K183" s="665"/>
      <c r="L183" s="665"/>
      <c r="M183" s="665"/>
      <c r="N183" s="665"/>
      <c r="O183" s="665"/>
      <c r="P183" s="678"/>
      <c r="Q183" s="666"/>
    </row>
    <row r="184" spans="1:17" ht="14.4" customHeight="1" x14ac:dyDescent="0.3">
      <c r="A184" s="661" t="s">
        <v>563</v>
      </c>
      <c r="B184" s="662" t="s">
        <v>4875</v>
      </c>
      <c r="C184" s="662" t="s">
        <v>4936</v>
      </c>
      <c r="D184" s="662" t="s">
        <v>5070</v>
      </c>
      <c r="E184" s="662" t="s">
        <v>5068</v>
      </c>
      <c r="F184" s="665">
        <v>8</v>
      </c>
      <c r="G184" s="665">
        <v>32027.759999999998</v>
      </c>
      <c r="H184" s="665">
        <v>1</v>
      </c>
      <c r="I184" s="665">
        <v>4003.47</v>
      </c>
      <c r="J184" s="665">
        <v>4</v>
      </c>
      <c r="K184" s="665">
        <v>16013.88</v>
      </c>
      <c r="L184" s="665">
        <v>0.5</v>
      </c>
      <c r="M184" s="665">
        <v>4003.47</v>
      </c>
      <c r="N184" s="665">
        <v>8</v>
      </c>
      <c r="O184" s="665">
        <v>32027.759999999998</v>
      </c>
      <c r="P184" s="678">
        <v>1</v>
      </c>
      <c r="Q184" s="666">
        <v>4003.47</v>
      </c>
    </row>
    <row r="185" spans="1:17" ht="14.4" customHeight="1" x14ac:dyDescent="0.3">
      <c r="A185" s="661" t="s">
        <v>563</v>
      </c>
      <c r="B185" s="662" t="s">
        <v>4875</v>
      </c>
      <c r="C185" s="662" t="s">
        <v>4936</v>
      </c>
      <c r="D185" s="662" t="s">
        <v>5071</v>
      </c>
      <c r="E185" s="662" t="s">
        <v>5072</v>
      </c>
      <c r="F185" s="665">
        <v>3</v>
      </c>
      <c r="G185" s="665">
        <v>125403</v>
      </c>
      <c r="H185" s="665">
        <v>1</v>
      </c>
      <c r="I185" s="665">
        <v>41801</v>
      </c>
      <c r="J185" s="665">
        <v>5</v>
      </c>
      <c r="K185" s="665">
        <v>209005</v>
      </c>
      <c r="L185" s="665">
        <v>1.6666666666666667</v>
      </c>
      <c r="M185" s="665">
        <v>41801</v>
      </c>
      <c r="N185" s="665"/>
      <c r="O185" s="665"/>
      <c r="P185" s="678"/>
      <c r="Q185" s="666"/>
    </row>
    <row r="186" spans="1:17" ht="14.4" customHeight="1" x14ac:dyDescent="0.3">
      <c r="A186" s="661" t="s">
        <v>563</v>
      </c>
      <c r="B186" s="662" t="s">
        <v>4875</v>
      </c>
      <c r="C186" s="662" t="s">
        <v>4936</v>
      </c>
      <c r="D186" s="662" t="s">
        <v>5073</v>
      </c>
      <c r="E186" s="662" t="s">
        <v>5074</v>
      </c>
      <c r="F186" s="665">
        <v>4</v>
      </c>
      <c r="G186" s="665">
        <v>63922.92</v>
      </c>
      <c r="H186" s="665">
        <v>1</v>
      </c>
      <c r="I186" s="665">
        <v>15980.73</v>
      </c>
      <c r="J186" s="665">
        <v>1</v>
      </c>
      <c r="K186" s="665">
        <v>15980.73</v>
      </c>
      <c r="L186" s="665">
        <v>0.25</v>
      </c>
      <c r="M186" s="665">
        <v>15980.73</v>
      </c>
      <c r="N186" s="665">
        <v>1</v>
      </c>
      <c r="O186" s="665">
        <v>15980.73</v>
      </c>
      <c r="P186" s="678">
        <v>0.25</v>
      </c>
      <c r="Q186" s="666">
        <v>15980.73</v>
      </c>
    </row>
    <row r="187" spans="1:17" ht="14.4" customHeight="1" x14ac:dyDescent="0.3">
      <c r="A187" s="661" t="s">
        <v>563</v>
      </c>
      <c r="B187" s="662" t="s">
        <v>4875</v>
      </c>
      <c r="C187" s="662" t="s">
        <v>4936</v>
      </c>
      <c r="D187" s="662" t="s">
        <v>5075</v>
      </c>
      <c r="E187" s="662" t="s">
        <v>5074</v>
      </c>
      <c r="F187" s="665">
        <v>14</v>
      </c>
      <c r="G187" s="665">
        <v>11491.2</v>
      </c>
      <c r="H187" s="665">
        <v>1</v>
      </c>
      <c r="I187" s="665">
        <v>820.80000000000007</v>
      </c>
      <c r="J187" s="665">
        <v>4</v>
      </c>
      <c r="K187" s="665">
        <v>3283.2</v>
      </c>
      <c r="L187" s="665">
        <v>0.2857142857142857</v>
      </c>
      <c r="M187" s="665">
        <v>820.8</v>
      </c>
      <c r="N187" s="665">
        <v>4</v>
      </c>
      <c r="O187" s="665">
        <v>3283.2</v>
      </c>
      <c r="P187" s="678">
        <v>0.2857142857142857</v>
      </c>
      <c r="Q187" s="666">
        <v>820.8</v>
      </c>
    </row>
    <row r="188" spans="1:17" ht="14.4" customHeight="1" x14ac:dyDescent="0.3">
      <c r="A188" s="661" t="s">
        <v>563</v>
      </c>
      <c r="B188" s="662" t="s">
        <v>4875</v>
      </c>
      <c r="C188" s="662" t="s">
        <v>4936</v>
      </c>
      <c r="D188" s="662" t="s">
        <v>5076</v>
      </c>
      <c r="E188" s="662" t="s">
        <v>5074</v>
      </c>
      <c r="F188" s="665">
        <v>6</v>
      </c>
      <c r="G188" s="665">
        <v>40890.78</v>
      </c>
      <c r="H188" s="665">
        <v>1</v>
      </c>
      <c r="I188" s="665">
        <v>6815.13</v>
      </c>
      <c r="J188" s="665">
        <v>2</v>
      </c>
      <c r="K188" s="665">
        <v>13630.26</v>
      </c>
      <c r="L188" s="665">
        <v>0.33333333333333337</v>
      </c>
      <c r="M188" s="665">
        <v>6815.13</v>
      </c>
      <c r="N188" s="665">
        <v>2</v>
      </c>
      <c r="O188" s="665">
        <v>13630.26</v>
      </c>
      <c r="P188" s="678">
        <v>0.33333333333333337</v>
      </c>
      <c r="Q188" s="666">
        <v>6815.13</v>
      </c>
    </row>
    <row r="189" spans="1:17" ht="14.4" customHeight="1" x14ac:dyDescent="0.3">
      <c r="A189" s="661" t="s">
        <v>563</v>
      </c>
      <c r="B189" s="662" t="s">
        <v>4875</v>
      </c>
      <c r="C189" s="662" t="s">
        <v>4936</v>
      </c>
      <c r="D189" s="662" t="s">
        <v>5077</v>
      </c>
      <c r="E189" s="662" t="s">
        <v>5066</v>
      </c>
      <c r="F189" s="665">
        <v>4</v>
      </c>
      <c r="G189" s="665">
        <v>53546.84</v>
      </c>
      <c r="H189" s="665">
        <v>1</v>
      </c>
      <c r="I189" s="665">
        <v>13386.71</v>
      </c>
      <c r="J189" s="665">
        <v>4</v>
      </c>
      <c r="K189" s="665">
        <v>53546.84</v>
      </c>
      <c r="L189" s="665">
        <v>1</v>
      </c>
      <c r="M189" s="665">
        <v>13386.71</v>
      </c>
      <c r="N189" s="665"/>
      <c r="O189" s="665"/>
      <c r="P189" s="678"/>
      <c r="Q189" s="666"/>
    </row>
    <row r="190" spans="1:17" ht="14.4" customHeight="1" x14ac:dyDescent="0.3">
      <c r="A190" s="661" t="s">
        <v>563</v>
      </c>
      <c r="B190" s="662" t="s">
        <v>4875</v>
      </c>
      <c r="C190" s="662" t="s">
        <v>4936</v>
      </c>
      <c r="D190" s="662" t="s">
        <v>5078</v>
      </c>
      <c r="E190" s="662" t="s">
        <v>5079</v>
      </c>
      <c r="F190" s="665"/>
      <c r="G190" s="665"/>
      <c r="H190" s="665"/>
      <c r="I190" s="665"/>
      <c r="J190" s="665">
        <v>4</v>
      </c>
      <c r="K190" s="665">
        <v>88028</v>
      </c>
      <c r="L190" s="665"/>
      <c r="M190" s="665">
        <v>22007</v>
      </c>
      <c r="N190" s="665">
        <v>1</v>
      </c>
      <c r="O190" s="665">
        <v>22007</v>
      </c>
      <c r="P190" s="678"/>
      <c r="Q190" s="666">
        <v>22007</v>
      </c>
    </row>
    <row r="191" spans="1:17" ht="14.4" customHeight="1" x14ac:dyDescent="0.3">
      <c r="A191" s="661" t="s">
        <v>563</v>
      </c>
      <c r="B191" s="662" t="s">
        <v>4875</v>
      </c>
      <c r="C191" s="662" t="s">
        <v>4936</v>
      </c>
      <c r="D191" s="662" t="s">
        <v>5080</v>
      </c>
      <c r="E191" s="662" t="s">
        <v>5081</v>
      </c>
      <c r="F191" s="665">
        <v>13</v>
      </c>
      <c r="G191" s="665">
        <v>84721</v>
      </c>
      <c r="H191" s="665">
        <v>1</v>
      </c>
      <c r="I191" s="665">
        <v>6517</v>
      </c>
      <c r="J191" s="665">
        <v>5</v>
      </c>
      <c r="K191" s="665">
        <v>19551</v>
      </c>
      <c r="L191" s="665">
        <v>0.23076923076923078</v>
      </c>
      <c r="M191" s="665">
        <v>3910.2</v>
      </c>
      <c r="N191" s="665">
        <v>7</v>
      </c>
      <c r="O191" s="665">
        <v>45619</v>
      </c>
      <c r="P191" s="678">
        <v>0.53846153846153844</v>
      </c>
      <c r="Q191" s="666">
        <v>6517</v>
      </c>
    </row>
    <row r="192" spans="1:17" ht="14.4" customHeight="1" x14ac:dyDescent="0.3">
      <c r="A192" s="661" t="s">
        <v>563</v>
      </c>
      <c r="B192" s="662" t="s">
        <v>4875</v>
      </c>
      <c r="C192" s="662" t="s">
        <v>4936</v>
      </c>
      <c r="D192" s="662" t="s">
        <v>5082</v>
      </c>
      <c r="E192" s="662" t="s">
        <v>5083</v>
      </c>
      <c r="F192" s="665">
        <v>2</v>
      </c>
      <c r="G192" s="665">
        <v>733256.3</v>
      </c>
      <c r="H192" s="665">
        <v>1</v>
      </c>
      <c r="I192" s="665">
        <v>366628.15</v>
      </c>
      <c r="J192" s="665"/>
      <c r="K192" s="665"/>
      <c r="L192" s="665"/>
      <c r="M192" s="665"/>
      <c r="N192" s="665">
        <v>1</v>
      </c>
      <c r="O192" s="665">
        <v>366628.15</v>
      </c>
      <c r="P192" s="678">
        <v>0.5</v>
      </c>
      <c r="Q192" s="666">
        <v>366628.15</v>
      </c>
    </row>
    <row r="193" spans="1:17" ht="14.4" customHeight="1" x14ac:dyDescent="0.3">
      <c r="A193" s="661" t="s">
        <v>563</v>
      </c>
      <c r="B193" s="662" t="s">
        <v>4875</v>
      </c>
      <c r="C193" s="662" t="s">
        <v>4936</v>
      </c>
      <c r="D193" s="662" t="s">
        <v>5084</v>
      </c>
      <c r="E193" s="662" t="s">
        <v>5085</v>
      </c>
      <c r="F193" s="665">
        <v>1</v>
      </c>
      <c r="G193" s="665">
        <v>21759</v>
      </c>
      <c r="H193" s="665">
        <v>1</v>
      </c>
      <c r="I193" s="665">
        <v>21759</v>
      </c>
      <c r="J193" s="665"/>
      <c r="K193" s="665"/>
      <c r="L193" s="665"/>
      <c r="M193" s="665"/>
      <c r="N193" s="665"/>
      <c r="O193" s="665"/>
      <c r="P193" s="678"/>
      <c r="Q193" s="666"/>
    </row>
    <row r="194" spans="1:17" ht="14.4" customHeight="1" x14ac:dyDescent="0.3">
      <c r="A194" s="661" t="s">
        <v>563</v>
      </c>
      <c r="B194" s="662" t="s">
        <v>4875</v>
      </c>
      <c r="C194" s="662" t="s">
        <v>4936</v>
      </c>
      <c r="D194" s="662" t="s">
        <v>5086</v>
      </c>
      <c r="E194" s="662" t="s">
        <v>5087</v>
      </c>
      <c r="F194" s="665">
        <v>2</v>
      </c>
      <c r="G194" s="665">
        <v>7747.86</v>
      </c>
      <c r="H194" s="665">
        <v>1</v>
      </c>
      <c r="I194" s="665">
        <v>3873.93</v>
      </c>
      <c r="J194" s="665">
        <v>2</v>
      </c>
      <c r="K194" s="665">
        <v>7747.86</v>
      </c>
      <c r="L194" s="665">
        <v>1</v>
      </c>
      <c r="M194" s="665">
        <v>3873.93</v>
      </c>
      <c r="N194" s="665"/>
      <c r="O194" s="665"/>
      <c r="P194" s="678"/>
      <c r="Q194" s="666"/>
    </row>
    <row r="195" spans="1:17" ht="14.4" customHeight="1" x14ac:dyDescent="0.3">
      <c r="A195" s="661" t="s">
        <v>563</v>
      </c>
      <c r="B195" s="662" t="s">
        <v>4875</v>
      </c>
      <c r="C195" s="662" t="s">
        <v>4936</v>
      </c>
      <c r="D195" s="662" t="s">
        <v>5088</v>
      </c>
      <c r="E195" s="662" t="s">
        <v>5089</v>
      </c>
      <c r="F195" s="665">
        <v>2</v>
      </c>
      <c r="G195" s="665">
        <v>14292.4</v>
      </c>
      <c r="H195" s="665">
        <v>1</v>
      </c>
      <c r="I195" s="665">
        <v>7146.2</v>
      </c>
      <c r="J195" s="665"/>
      <c r="K195" s="665"/>
      <c r="L195" s="665"/>
      <c r="M195" s="665"/>
      <c r="N195" s="665"/>
      <c r="O195" s="665"/>
      <c r="P195" s="678"/>
      <c r="Q195" s="666"/>
    </row>
    <row r="196" spans="1:17" ht="14.4" customHeight="1" x14ac:dyDescent="0.3">
      <c r="A196" s="661" t="s">
        <v>563</v>
      </c>
      <c r="B196" s="662" t="s">
        <v>4875</v>
      </c>
      <c r="C196" s="662" t="s">
        <v>4936</v>
      </c>
      <c r="D196" s="662" t="s">
        <v>5090</v>
      </c>
      <c r="E196" s="662" t="s">
        <v>5091</v>
      </c>
      <c r="F196" s="665">
        <v>16</v>
      </c>
      <c r="G196" s="665">
        <v>270608</v>
      </c>
      <c r="H196" s="665">
        <v>1</v>
      </c>
      <c r="I196" s="665">
        <v>16913</v>
      </c>
      <c r="J196" s="665">
        <v>46</v>
      </c>
      <c r="K196" s="665">
        <v>744172</v>
      </c>
      <c r="L196" s="665">
        <v>2.75</v>
      </c>
      <c r="M196" s="665">
        <v>16177.652173913044</v>
      </c>
      <c r="N196" s="665">
        <v>51.5</v>
      </c>
      <c r="O196" s="665">
        <v>871019.5</v>
      </c>
      <c r="P196" s="678">
        <v>3.21875</v>
      </c>
      <c r="Q196" s="666">
        <v>16913</v>
      </c>
    </row>
    <row r="197" spans="1:17" ht="14.4" customHeight="1" x14ac:dyDescent="0.3">
      <c r="A197" s="661" t="s">
        <v>563</v>
      </c>
      <c r="B197" s="662" t="s">
        <v>4875</v>
      </c>
      <c r="C197" s="662" t="s">
        <v>4936</v>
      </c>
      <c r="D197" s="662" t="s">
        <v>4908</v>
      </c>
      <c r="E197" s="662" t="s">
        <v>5092</v>
      </c>
      <c r="F197" s="665"/>
      <c r="G197" s="665"/>
      <c r="H197" s="665"/>
      <c r="I197" s="665"/>
      <c r="J197" s="665"/>
      <c r="K197" s="665"/>
      <c r="L197" s="665"/>
      <c r="M197" s="665"/>
      <c r="N197" s="665">
        <v>0.4</v>
      </c>
      <c r="O197" s="665">
        <v>632.4</v>
      </c>
      <c r="P197" s="678"/>
      <c r="Q197" s="666">
        <v>1580.9999999999998</v>
      </c>
    </row>
    <row r="198" spans="1:17" ht="14.4" customHeight="1" x14ac:dyDescent="0.3">
      <c r="A198" s="661" t="s">
        <v>563</v>
      </c>
      <c r="B198" s="662" t="s">
        <v>4875</v>
      </c>
      <c r="C198" s="662" t="s">
        <v>4936</v>
      </c>
      <c r="D198" s="662" t="s">
        <v>5093</v>
      </c>
      <c r="E198" s="662" t="s">
        <v>5029</v>
      </c>
      <c r="F198" s="665">
        <v>6</v>
      </c>
      <c r="G198" s="665">
        <v>35622</v>
      </c>
      <c r="H198" s="665">
        <v>1</v>
      </c>
      <c r="I198" s="665">
        <v>5937</v>
      </c>
      <c r="J198" s="665"/>
      <c r="K198" s="665"/>
      <c r="L198" s="665"/>
      <c r="M198" s="665"/>
      <c r="N198" s="665"/>
      <c r="O198" s="665"/>
      <c r="P198" s="678"/>
      <c r="Q198" s="666"/>
    </row>
    <row r="199" spans="1:17" ht="14.4" customHeight="1" x14ac:dyDescent="0.3">
      <c r="A199" s="661" t="s">
        <v>563</v>
      </c>
      <c r="B199" s="662" t="s">
        <v>4875</v>
      </c>
      <c r="C199" s="662" t="s">
        <v>4936</v>
      </c>
      <c r="D199" s="662" t="s">
        <v>5094</v>
      </c>
      <c r="E199" s="662" t="s">
        <v>5095</v>
      </c>
      <c r="F199" s="665">
        <v>2</v>
      </c>
      <c r="G199" s="665">
        <v>67334.62</v>
      </c>
      <c r="H199" s="665">
        <v>1</v>
      </c>
      <c r="I199" s="665">
        <v>33667.31</v>
      </c>
      <c r="J199" s="665">
        <v>2</v>
      </c>
      <c r="K199" s="665">
        <v>67334.62</v>
      </c>
      <c r="L199" s="665">
        <v>1</v>
      </c>
      <c r="M199" s="665">
        <v>33667.31</v>
      </c>
      <c r="N199" s="665"/>
      <c r="O199" s="665"/>
      <c r="P199" s="678"/>
      <c r="Q199" s="666"/>
    </row>
    <row r="200" spans="1:17" ht="14.4" customHeight="1" x14ac:dyDescent="0.3">
      <c r="A200" s="661" t="s">
        <v>563</v>
      </c>
      <c r="B200" s="662" t="s">
        <v>4875</v>
      </c>
      <c r="C200" s="662" t="s">
        <v>4936</v>
      </c>
      <c r="D200" s="662" t="s">
        <v>5096</v>
      </c>
      <c r="E200" s="662" t="s">
        <v>5097</v>
      </c>
      <c r="F200" s="665"/>
      <c r="G200" s="665"/>
      <c r="H200" s="665"/>
      <c r="I200" s="665"/>
      <c r="J200" s="665"/>
      <c r="K200" s="665"/>
      <c r="L200" s="665"/>
      <c r="M200" s="665"/>
      <c r="N200" s="665">
        <v>2</v>
      </c>
      <c r="O200" s="665">
        <v>31266</v>
      </c>
      <c r="P200" s="678"/>
      <c r="Q200" s="666">
        <v>15633</v>
      </c>
    </row>
    <row r="201" spans="1:17" ht="14.4" customHeight="1" x14ac:dyDescent="0.3">
      <c r="A201" s="661" t="s">
        <v>563</v>
      </c>
      <c r="B201" s="662" t="s">
        <v>4875</v>
      </c>
      <c r="C201" s="662" t="s">
        <v>4936</v>
      </c>
      <c r="D201" s="662" t="s">
        <v>5098</v>
      </c>
      <c r="E201" s="662" t="s">
        <v>5099</v>
      </c>
      <c r="F201" s="665">
        <v>10</v>
      </c>
      <c r="G201" s="665">
        <v>109139.5</v>
      </c>
      <c r="H201" s="665">
        <v>1</v>
      </c>
      <c r="I201" s="665">
        <v>10913.95</v>
      </c>
      <c r="J201" s="665"/>
      <c r="K201" s="665"/>
      <c r="L201" s="665"/>
      <c r="M201" s="665"/>
      <c r="N201" s="665"/>
      <c r="O201" s="665"/>
      <c r="P201" s="678"/>
      <c r="Q201" s="666"/>
    </row>
    <row r="202" spans="1:17" ht="14.4" customHeight="1" x14ac:dyDescent="0.3">
      <c r="A202" s="661" t="s">
        <v>563</v>
      </c>
      <c r="B202" s="662" t="s">
        <v>4875</v>
      </c>
      <c r="C202" s="662" t="s">
        <v>4936</v>
      </c>
      <c r="D202" s="662" t="s">
        <v>5100</v>
      </c>
      <c r="E202" s="662" t="s">
        <v>5099</v>
      </c>
      <c r="F202" s="665">
        <v>28</v>
      </c>
      <c r="G202" s="665">
        <v>396620.56</v>
      </c>
      <c r="H202" s="665">
        <v>1</v>
      </c>
      <c r="I202" s="665">
        <v>14165.02</v>
      </c>
      <c r="J202" s="665">
        <v>12</v>
      </c>
      <c r="K202" s="665">
        <v>169980.24</v>
      </c>
      <c r="L202" s="665">
        <v>0.42857142857142855</v>
      </c>
      <c r="M202" s="665">
        <v>14165.019999999999</v>
      </c>
      <c r="N202" s="665">
        <v>4</v>
      </c>
      <c r="O202" s="665">
        <v>56660.08</v>
      </c>
      <c r="P202" s="678">
        <v>0.14285714285714285</v>
      </c>
      <c r="Q202" s="666">
        <v>14165.02</v>
      </c>
    </row>
    <row r="203" spans="1:17" ht="14.4" customHeight="1" x14ac:dyDescent="0.3">
      <c r="A203" s="661" t="s">
        <v>563</v>
      </c>
      <c r="B203" s="662" t="s">
        <v>4875</v>
      </c>
      <c r="C203" s="662" t="s">
        <v>4936</v>
      </c>
      <c r="D203" s="662" t="s">
        <v>5101</v>
      </c>
      <c r="E203" s="662" t="s">
        <v>5099</v>
      </c>
      <c r="F203" s="665">
        <v>31</v>
      </c>
      <c r="G203" s="665">
        <v>423708</v>
      </c>
      <c r="H203" s="665">
        <v>1</v>
      </c>
      <c r="I203" s="665">
        <v>13668</v>
      </c>
      <c r="J203" s="665">
        <v>59</v>
      </c>
      <c r="K203" s="665">
        <v>697068</v>
      </c>
      <c r="L203" s="665">
        <v>1.6451612903225807</v>
      </c>
      <c r="M203" s="665">
        <v>11814.71186440678</v>
      </c>
      <c r="N203" s="665">
        <v>36</v>
      </c>
      <c r="O203" s="665">
        <v>492048</v>
      </c>
      <c r="P203" s="678">
        <v>1.1612903225806452</v>
      </c>
      <c r="Q203" s="666">
        <v>13668</v>
      </c>
    </row>
    <row r="204" spans="1:17" ht="14.4" customHeight="1" x14ac:dyDescent="0.3">
      <c r="A204" s="661" t="s">
        <v>563</v>
      </c>
      <c r="B204" s="662" t="s">
        <v>4875</v>
      </c>
      <c r="C204" s="662" t="s">
        <v>4936</v>
      </c>
      <c r="D204" s="662" t="s">
        <v>5102</v>
      </c>
      <c r="E204" s="662" t="s">
        <v>5099</v>
      </c>
      <c r="F204" s="665">
        <v>25</v>
      </c>
      <c r="G204" s="665">
        <v>83816</v>
      </c>
      <c r="H204" s="665">
        <v>1</v>
      </c>
      <c r="I204" s="665">
        <v>3352.64</v>
      </c>
      <c r="J204" s="665">
        <v>74</v>
      </c>
      <c r="K204" s="665">
        <v>221274.23999999999</v>
      </c>
      <c r="L204" s="665">
        <v>2.6399999999999997</v>
      </c>
      <c r="M204" s="665">
        <v>2990.1924324324323</v>
      </c>
      <c r="N204" s="665">
        <v>40</v>
      </c>
      <c r="O204" s="665">
        <v>134105.60000000001</v>
      </c>
      <c r="P204" s="678">
        <v>1.6</v>
      </c>
      <c r="Q204" s="666">
        <v>3352.6400000000003</v>
      </c>
    </row>
    <row r="205" spans="1:17" ht="14.4" customHeight="1" x14ac:dyDescent="0.3">
      <c r="A205" s="661" t="s">
        <v>563</v>
      </c>
      <c r="B205" s="662" t="s">
        <v>4875</v>
      </c>
      <c r="C205" s="662" t="s">
        <v>4936</v>
      </c>
      <c r="D205" s="662" t="s">
        <v>5103</v>
      </c>
      <c r="E205" s="662" t="s">
        <v>5099</v>
      </c>
      <c r="F205" s="665">
        <v>73</v>
      </c>
      <c r="G205" s="665">
        <v>234604.48000000004</v>
      </c>
      <c r="H205" s="665">
        <v>1</v>
      </c>
      <c r="I205" s="665">
        <v>3213.7600000000007</v>
      </c>
      <c r="J205" s="665">
        <v>82</v>
      </c>
      <c r="K205" s="665">
        <v>237818.24000000005</v>
      </c>
      <c r="L205" s="665">
        <v>1.0136986301369864</v>
      </c>
      <c r="M205" s="665">
        <v>2900.222439024391</v>
      </c>
      <c r="N205" s="665">
        <v>42</v>
      </c>
      <c r="O205" s="665">
        <v>134977.92000000001</v>
      </c>
      <c r="P205" s="678">
        <v>0.57534246575342463</v>
      </c>
      <c r="Q205" s="666">
        <v>3213.76</v>
      </c>
    </row>
    <row r="206" spans="1:17" ht="14.4" customHeight="1" x14ac:dyDescent="0.3">
      <c r="A206" s="661" t="s">
        <v>563</v>
      </c>
      <c r="B206" s="662" t="s">
        <v>4875</v>
      </c>
      <c r="C206" s="662" t="s">
        <v>4936</v>
      </c>
      <c r="D206" s="662" t="s">
        <v>5104</v>
      </c>
      <c r="E206" s="662" t="s">
        <v>5099</v>
      </c>
      <c r="F206" s="665">
        <v>33</v>
      </c>
      <c r="G206" s="665">
        <v>141416.88</v>
      </c>
      <c r="H206" s="665">
        <v>1</v>
      </c>
      <c r="I206" s="665">
        <v>4285.3600000000006</v>
      </c>
      <c r="J206" s="665">
        <v>38</v>
      </c>
      <c r="K206" s="665">
        <v>145702.24</v>
      </c>
      <c r="L206" s="665">
        <v>1.0303030303030303</v>
      </c>
      <c r="M206" s="665">
        <v>3834.2694736842104</v>
      </c>
      <c r="N206" s="665">
        <v>11</v>
      </c>
      <c r="O206" s="665">
        <v>47138.96</v>
      </c>
      <c r="P206" s="678">
        <v>0.33333333333333331</v>
      </c>
      <c r="Q206" s="666">
        <v>4285.3599999999997</v>
      </c>
    </row>
    <row r="207" spans="1:17" ht="14.4" customHeight="1" x14ac:dyDescent="0.3">
      <c r="A207" s="661" t="s">
        <v>563</v>
      </c>
      <c r="B207" s="662" t="s">
        <v>4875</v>
      </c>
      <c r="C207" s="662" t="s">
        <v>4936</v>
      </c>
      <c r="D207" s="662" t="s">
        <v>5105</v>
      </c>
      <c r="E207" s="662" t="s">
        <v>5106</v>
      </c>
      <c r="F207" s="665">
        <v>2</v>
      </c>
      <c r="G207" s="665">
        <v>6145.64</v>
      </c>
      <c r="H207" s="665">
        <v>1</v>
      </c>
      <c r="I207" s="665">
        <v>3072.82</v>
      </c>
      <c r="J207" s="665">
        <v>2</v>
      </c>
      <c r="K207" s="665">
        <v>6145.64</v>
      </c>
      <c r="L207" s="665">
        <v>1</v>
      </c>
      <c r="M207" s="665">
        <v>3072.82</v>
      </c>
      <c r="N207" s="665">
        <v>2</v>
      </c>
      <c r="O207" s="665">
        <v>6145.64</v>
      </c>
      <c r="P207" s="678">
        <v>1</v>
      </c>
      <c r="Q207" s="666">
        <v>3072.82</v>
      </c>
    </row>
    <row r="208" spans="1:17" ht="14.4" customHeight="1" x14ac:dyDescent="0.3">
      <c r="A208" s="661" t="s">
        <v>563</v>
      </c>
      <c r="B208" s="662" t="s">
        <v>4875</v>
      </c>
      <c r="C208" s="662" t="s">
        <v>4936</v>
      </c>
      <c r="D208" s="662" t="s">
        <v>5107</v>
      </c>
      <c r="E208" s="662" t="s">
        <v>5106</v>
      </c>
      <c r="F208" s="665">
        <v>18</v>
      </c>
      <c r="G208" s="665">
        <v>8543.7000000000007</v>
      </c>
      <c r="H208" s="665">
        <v>1</v>
      </c>
      <c r="I208" s="665">
        <v>474.65000000000003</v>
      </c>
      <c r="J208" s="665">
        <v>14</v>
      </c>
      <c r="K208" s="665">
        <v>6645.1</v>
      </c>
      <c r="L208" s="665">
        <v>0.77777777777777779</v>
      </c>
      <c r="M208" s="665">
        <v>474.65000000000003</v>
      </c>
      <c r="N208" s="665">
        <v>26</v>
      </c>
      <c r="O208" s="665">
        <v>12340.900000000001</v>
      </c>
      <c r="P208" s="678">
        <v>1.4444444444444444</v>
      </c>
      <c r="Q208" s="666">
        <v>474.65000000000003</v>
      </c>
    </row>
    <row r="209" spans="1:17" ht="14.4" customHeight="1" x14ac:dyDescent="0.3">
      <c r="A209" s="661" t="s">
        <v>563</v>
      </c>
      <c r="B209" s="662" t="s">
        <v>4875</v>
      </c>
      <c r="C209" s="662" t="s">
        <v>4936</v>
      </c>
      <c r="D209" s="662" t="s">
        <v>5108</v>
      </c>
      <c r="E209" s="662" t="s">
        <v>5106</v>
      </c>
      <c r="F209" s="665"/>
      <c r="G209" s="665"/>
      <c r="H209" s="665"/>
      <c r="I209" s="665"/>
      <c r="J209" s="665">
        <v>8</v>
      </c>
      <c r="K209" s="665">
        <v>1376.32</v>
      </c>
      <c r="L209" s="665"/>
      <c r="M209" s="665">
        <v>172.04</v>
      </c>
      <c r="N209" s="665"/>
      <c r="O209" s="665"/>
      <c r="P209" s="678"/>
      <c r="Q209" s="666"/>
    </row>
    <row r="210" spans="1:17" ht="14.4" customHeight="1" x14ac:dyDescent="0.3">
      <c r="A210" s="661" t="s">
        <v>563</v>
      </c>
      <c r="B210" s="662" t="s">
        <v>4875</v>
      </c>
      <c r="C210" s="662" t="s">
        <v>4936</v>
      </c>
      <c r="D210" s="662" t="s">
        <v>5109</v>
      </c>
      <c r="E210" s="662" t="s">
        <v>5106</v>
      </c>
      <c r="F210" s="665"/>
      <c r="G210" s="665"/>
      <c r="H210" s="665"/>
      <c r="I210" s="665"/>
      <c r="J210" s="665">
        <v>2</v>
      </c>
      <c r="K210" s="665">
        <v>750.32</v>
      </c>
      <c r="L210" s="665"/>
      <c r="M210" s="665">
        <v>375.16</v>
      </c>
      <c r="N210" s="665"/>
      <c r="O210" s="665"/>
      <c r="P210" s="678"/>
      <c r="Q210" s="666"/>
    </row>
    <row r="211" spans="1:17" ht="14.4" customHeight="1" x14ac:dyDescent="0.3">
      <c r="A211" s="661" t="s">
        <v>563</v>
      </c>
      <c r="B211" s="662" t="s">
        <v>4875</v>
      </c>
      <c r="C211" s="662" t="s">
        <v>4936</v>
      </c>
      <c r="D211" s="662" t="s">
        <v>5110</v>
      </c>
      <c r="E211" s="662" t="s">
        <v>5111</v>
      </c>
      <c r="F211" s="665"/>
      <c r="G211" s="665"/>
      <c r="H211" s="665"/>
      <c r="I211" s="665"/>
      <c r="J211" s="665">
        <v>2</v>
      </c>
      <c r="K211" s="665">
        <v>1592888.84</v>
      </c>
      <c r="L211" s="665"/>
      <c r="M211" s="665">
        <v>796444.42</v>
      </c>
      <c r="N211" s="665"/>
      <c r="O211" s="665"/>
      <c r="P211" s="678"/>
      <c r="Q211" s="666"/>
    </row>
    <row r="212" spans="1:17" ht="14.4" customHeight="1" x14ac:dyDescent="0.3">
      <c r="A212" s="661" t="s">
        <v>563</v>
      </c>
      <c r="B212" s="662" t="s">
        <v>4875</v>
      </c>
      <c r="C212" s="662" t="s">
        <v>4936</v>
      </c>
      <c r="D212" s="662" t="s">
        <v>5112</v>
      </c>
      <c r="E212" s="662" t="s">
        <v>5113</v>
      </c>
      <c r="F212" s="665">
        <v>110</v>
      </c>
      <c r="G212" s="665">
        <v>359700</v>
      </c>
      <c r="H212" s="665">
        <v>1</v>
      </c>
      <c r="I212" s="665">
        <v>3270</v>
      </c>
      <c r="J212" s="665">
        <v>179</v>
      </c>
      <c r="K212" s="665">
        <v>559170</v>
      </c>
      <c r="L212" s="665">
        <v>1.5545454545454545</v>
      </c>
      <c r="M212" s="665">
        <v>3123.8547486033522</v>
      </c>
      <c r="N212" s="665">
        <v>63</v>
      </c>
      <c r="O212" s="665">
        <v>206010</v>
      </c>
      <c r="P212" s="678">
        <v>0.57272727272727275</v>
      </c>
      <c r="Q212" s="666">
        <v>3270</v>
      </c>
    </row>
    <row r="213" spans="1:17" ht="14.4" customHeight="1" x14ac:dyDescent="0.3">
      <c r="A213" s="661" t="s">
        <v>563</v>
      </c>
      <c r="B213" s="662" t="s">
        <v>4875</v>
      </c>
      <c r="C213" s="662" t="s">
        <v>4936</v>
      </c>
      <c r="D213" s="662" t="s">
        <v>5114</v>
      </c>
      <c r="E213" s="662" t="s">
        <v>5113</v>
      </c>
      <c r="F213" s="665">
        <v>50</v>
      </c>
      <c r="G213" s="665">
        <v>315550</v>
      </c>
      <c r="H213" s="665">
        <v>1</v>
      </c>
      <c r="I213" s="665">
        <v>6311</v>
      </c>
      <c r="J213" s="665">
        <v>90</v>
      </c>
      <c r="K213" s="665">
        <v>542746</v>
      </c>
      <c r="L213" s="665">
        <v>1.72</v>
      </c>
      <c r="M213" s="665">
        <v>6030.5111111111109</v>
      </c>
      <c r="N213" s="665">
        <v>30</v>
      </c>
      <c r="O213" s="665">
        <v>189330</v>
      </c>
      <c r="P213" s="678">
        <v>0.6</v>
      </c>
      <c r="Q213" s="666">
        <v>6311</v>
      </c>
    </row>
    <row r="214" spans="1:17" ht="14.4" customHeight="1" x14ac:dyDescent="0.3">
      <c r="A214" s="661" t="s">
        <v>563</v>
      </c>
      <c r="B214" s="662" t="s">
        <v>4875</v>
      </c>
      <c r="C214" s="662" t="s">
        <v>4936</v>
      </c>
      <c r="D214" s="662" t="s">
        <v>5115</v>
      </c>
      <c r="E214" s="662" t="s">
        <v>5113</v>
      </c>
      <c r="F214" s="665">
        <v>110</v>
      </c>
      <c r="G214" s="665">
        <v>1113200</v>
      </c>
      <c r="H214" s="665">
        <v>1</v>
      </c>
      <c r="I214" s="665">
        <v>10120</v>
      </c>
      <c r="J214" s="665">
        <v>178</v>
      </c>
      <c r="K214" s="665">
        <v>1720400</v>
      </c>
      <c r="L214" s="665">
        <v>1.5454545454545454</v>
      </c>
      <c r="M214" s="665">
        <v>9665.1685393258431</v>
      </c>
      <c r="N214" s="665">
        <v>64</v>
      </c>
      <c r="O214" s="665">
        <v>647680</v>
      </c>
      <c r="P214" s="678">
        <v>0.58181818181818179</v>
      </c>
      <c r="Q214" s="666">
        <v>10120</v>
      </c>
    </row>
    <row r="215" spans="1:17" ht="14.4" customHeight="1" x14ac:dyDescent="0.3">
      <c r="A215" s="661" t="s">
        <v>563</v>
      </c>
      <c r="B215" s="662" t="s">
        <v>4875</v>
      </c>
      <c r="C215" s="662" t="s">
        <v>4936</v>
      </c>
      <c r="D215" s="662" t="s">
        <v>5116</v>
      </c>
      <c r="E215" s="662" t="s">
        <v>5117</v>
      </c>
      <c r="F215" s="665">
        <v>1</v>
      </c>
      <c r="G215" s="665">
        <v>7795</v>
      </c>
      <c r="H215" s="665">
        <v>1</v>
      </c>
      <c r="I215" s="665">
        <v>7795</v>
      </c>
      <c r="J215" s="665"/>
      <c r="K215" s="665"/>
      <c r="L215" s="665"/>
      <c r="M215" s="665"/>
      <c r="N215" s="665"/>
      <c r="O215" s="665"/>
      <c r="P215" s="678"/>
      <c r="Q215" s="666"/>
    </row>
    <row r="216" spans="1:17" ht="14.4" customHeight="1" x14ac:dyDescent="0.3">
      <c r="A216" s="661" t="s">
        <v>563</v>
      </c>
      <c r="B216" s="662" t="s">
        <v>4875</v>
      </c>
      <c r="C216" s="662" t="s">
        <v>4936</v>
      </c>
      <c r="D216" s="662" t="s">
        <v>5118</v>
      </c>
      <c r="E216" s="662" t="s">
        <v>5117</v>
      </c>
      <c r="F216" s="665">
        <v>1</v>
      </c>
      <c r="G216" s="665">
        <v>2580</v>
      </c>
      <c r="H216" s="665">
        <v>1</v>
      </c>
      <c r="I216" s="665">
        <v>2580</v>
      </c>
      <c r="J216" s="665"/>
      <c r="K216" s="665"/>
      <c r="L216" s="665"/>
      <c r="M216" s="665"/>
      <c r="N216" s="665"/>
      <c r="O216" s="665"/>
      <c r="P216" s="678"/>
      <c r="Q216" s="666"/>
    </row>
    <row r="217" spans="1:17" ht="14.4" customHeight="1" x14ac:dyDescent="0.3">
      <c r="A217" s="661" t="s">
        <v>563</v>
      </c>
      <c r="B217" s="662" t="s">
        <v>4875</v>
      </c>
      <c r="C217" s="662" t="s">
        <v>4936</v>
      </c>
      <c r="D217" s="662" t="s">
        <v>5119</v>
      </c>
      <c r="E217" s="662" t="s">
        <v>5120</v>
      </c>
      <c r="F217" s="665">
        <v>1</v>
      </c>
      <c r="G217" s="665">
        <v>28461</v>
      </c>
      <c r="H217" s="665">
        <v>1</v>
      </c>
      <c r="I217" s="665">
        <v>28461</v>
      </c>
      <c r="J217" s="665">
        <v>35</v>
      </c>
      <c r="K217" s="665">
        <v>996135</v>
      </c>
      <c r="L217" s="665">
        <v>35</v>
      </c>
      <c r="M217" s="665">
        <v>28461</v>
      </c>
      <c r="N217" s="665">
        <v>25</v>
      </c>
      <c r="O217" s="665">
        <v>711525</v>
      </c>
      <c r="P217" s="678">
        <v>25</v>
      </c>
      <c r="Q217" s="666">
        <v>28461</v>
      </c>
    </row>
    <row r="218" spans="1:17" ht="14.4" customHeight="1" x14ac:dyDescent="0.3">
      <c r="A218" s="661" t="s">
        <v>563</v>
      </c>
      <c r="B218" s="662" t="s">
        <v>4875</v>
      </c>
      <c r="C218" s="662" t="s">
        <v>4936</v>
      </c>
      <c r="D218" s="662" t="s">
        <v>1808</v>
      </c>
      <c r="E218" s="662" t="s">
        <v>5121</v>
      </c>
      <c r="F218" s="665">
        <v>1</v>
      </c>
      <c r="G218" s="665">
        <v>52248.3</v>
      </c>
      <c r="H218" s="665">
        <v>1</v>
      </c>
      <c r="I218" s="665">
        <v>52248.3</v>
      </c>
      <c r="J218" s="665"/>
      <c r="K218" s="665"/>
      <c r="L218" s="665"/>
      <c r="M218" s="665"/>
      <c r="N218" s="665"/>
      <c r="O218" s="665"/>
      <c r="P218" s="678"/>
      <c r="Q218" s="666"/>
    </row>
    <row r="219" spans="1:17" ht="14.4" customHeight="1" x14ac:dyDescent="0.3">
      <c r="A219" s="661" t="s">
        <v>563</v>
      </c>
      <c r="B219" s="662" t="s">
        <v>4875</v>
      </c>
      <c r="C219" s="662" t="s">
        <v>4936</v>
      </c>
      <c r="D219" s="662" t="s">
        <v>5122</v>
      </c>
      <c r="E219" s="662" t="s">
        <v>5013</v>
      </c>
      <c r="F219" s="665"/>
      <c r="G219" s="665"/>
      <c r="H219" s="665"/>
      <c r="I219" s="665"/>
      <c r="J219" s="665">
        <v>2</v>
      </c>
      <c r="K219" s="665">
        <v>21311.78</v>
      </c>
      <c r="L219" s="665"/>
      <c r="M219" s="665">
        <v>10655.89</v>
      </c>
      <c r="N219" s="665">
        <v>1</v>
      </c>
      <c r="O219" s="665">
        <v>10655.89</v>
      </c>
      <c r="P219" s="678"/>
      <c r="Q219" s="666">
        <v>10655.89</v>
      </c>
    </row>
    <row r="220" spans="1:17" ht="14.4" customHeight="1" x14ac:dyDescent="0.3">
      <c r="A220" s="661" t="s">
        <v>563</v>
      </c>
      <c r="B220" s="662" t="s">
        <v>4875</v>
      </c>
      <c r="C220" s="662" t="s">
        <v>4936</v>
      </c>
      <c r="D220" s="662" t="s">
        <v>5123</v>
      </c>
      <c r="E220" s="662" t="s">
        <v>5124</v>
      </c>
      <c r="F220" s="665">
        <v>2</v>
      </c>
      <c r="G220" s="665">
        <v>119782</v>
      </c>
      <c r="H220" s="665">
        <v>1</v>
      </c>
      <c r="I220" s="665">
        <v>59891</v>
      </c>
      <c r="J220" s="665">
        <v>8</v>
      </c>
      <c r="K220" s="665">
        <v>479128</v>
      </c>
      <c r="L220" s="665">
        <v>4</v>
      </c>
      <c r="M220" s="665">
        <v>59891</v>
      </c>
      <c r="N220" s="665">
        <v>6</v>
      </c>
      <c r="O220" s="665">
        <v>359346</v>
      </c>
      <c r="P220" s="678">
        <v>3</v>
      </c>
      <c r="Q220" s="666">
        <v>59891</v>
      </c>
    </row>
    <row r="221" spans="1:17" ht="14.4" customHeight="1" x14ac:dyDescent="0.3">
      <c r="A221" s="661" t="s">
        <v>563</v>
      </c>
      <c r="B221" s="662" t="s">
        <v>4875</v>
      </c>
      <c r="C221" s="662" t="s">
        <v>4936</v>
      </c>
      <c r="D221" s="662" t="s">
        <v>5125</v>
      </c>
      <c r="E221" s="662" t="s">
        <v>5124</v>
      </c>
      <c r="F221" s="665">
        <v>3</v>
      </c>
      <c r="G221" s="665">
        <v>12963</v>
      </c>
      <c r="H221" s="665">
        <v>1</v>
      </c>
      <c r="I221" s="665">
        <v>4321</v>
      </c>
      <c r="J221" s="665">
        <v>24</v>
      </c>
      <c r="K221" s="665">
        <v>103704</v>
      </c>
      <c r="L221" s="665">
        <v>8</v>
      </c>
      <c r="M221" s="665">
        <v>4321</v>
      </c>
      <c r="N221" s="665">
        <v>14</v>
      </c>
      <c r="O221" s="665">
        <v>60494</v>
      </c>
      <c r="P221" s="678">
        <v>4.666666666666667</v>
      </c>
      <c r="Q221" s="666">
        <v>4321</v>
      </c>
    </row>
    <row r="222" spans="1:17" ht="14.4" customHeight="1" x14ac:dyDescent="0.3">
      <c r="A222" s="661" t="s">
        <v>563</v>
      </c>
      <c r="B222" s="662" t="s">
        <v>4875</v>
      </c>
      <c r="C222" s="662" t="s">
        <v>4936</v>
      </c>
      <c r="D222" s="662" t="s">
        <v>5126</v>
      </c>
      <c r="E222" s="662" t="s">
        <v>5127</v>
      </c>
      <c r="F222" s="665"/>
      <c r="G222" s="665"/>
      <c r="H222" s="665"/>
      <c r="I222" s="665"/>
      <c r="J222" s="665">
        <v>9</v>
      </c>
      <c r="K222" s="665">
        <v>14559.84</v>
      </c>
      <c r="L222" s="665"/>
      <c r="M222" s="665">
        <v>1617.76</v>
      </c>
      <c r="N222" s="665">
        <v>8</v>
      </c>
      <c r="O222" s="665">
        <v>12942.08</v>
      </c>
      <c r="P222" s="678"/>
      <c r="Q222" s="666">
        <v>1617.76</v>
      </c>
    </row>
    <row r="223" spans="1:17" ht="14.4" customHeight="1" x14ac:dyDescent="0.3">
      <c r="A223" s="661" t="s">
        <v>563</v>
      </c>
      <c r="B223" s="662" t="s">
        <v>4875</v>
      </c>
      <c r="C223" s="662" t="s">
        <v>4936</v>
      </c>
      <c r="D223" s="662" t="s">
        <v>5128</v>
      </c>
      <c r="E223" s="662" t="s">
        <v>5129</v>
      </c>
      <c r="F223" s="665"/>
      <c r="G223" s="665"/>
      <c r="H223" s="665"/>
      <c r="I223" s="665"/>
      <c r="J223" s="665">
        <v>1</v>
      </c>
      <c r="K223" s="665">
        <v>10580.24</v>
      </c>
      <c r="L223" s="665"/>
      <c r="M223" s="665">
        <v>10580.24</v>
      </c>
      <c r="N223" s="665"/>
      <c r="O223" s="665"/>
      <c r="P223" s="678"/>
      <c r="Q223" s="666"/>
    </row>
    <row r="224" spans="1:17" ht="14.4" customHeight="1" x14ac:dyDescent="0.3">
      <c r="A224" s="661" t="s">
        <v>563</v>
      </c>
      <c r="B224" s="662" t="s">
        <v>4875</v>
      </c>
      <c r="C224" s="662" t="s">
        <v>4936</v>
      </c>
      <c r="D224" s="662" t="s">
        <v>5130</v>
      </c>
      <c r="E224" s="662" t="s">
        <v>5131</v>
      </c>
      <c r="F224" s="665"/>
      <c r="G224" s="665"/>
      <c r="H224" s="665"/>
      <c r="I224" s="665"/>
      <c r="J224" s="665">
        <v>3</v>
      </c>
      <c r="K224" s="665">
        <v>60231.38</v>
      </c>
      <c r="L224" s="665"/>
      <c r="M224" s="665">
        <v>20077.126666666667</v>
      </c>
      <c r="N224" s="665"/>
      <c r="O224" s="665"/>
      <c r="P224" s="678"/>
      <c r="Q224" s="666"/>
    </row>
    <row r="225" spans="1:17" ht="14.4" customHeight="1" x14ac:dyDescent="0.3">
      <c r="A225" s="661" t="s">
        <v>563</v>
      </c>
      <c r="B225" s="662" t="s">
        <v>4875</v>
      </c>
      <c r="C225" s="662" t="s">
        <v>4936</v>
      </c>
      <c r="D225" s="662" t="s">
        <v>5132</v>
      </c>
      <c r="E225" s="662" t="s">
        <v>5133</v>
      </c>
      <c r="F225" s="665"/>
      <c r="G225" s="665"/>
      <c r="H225" s="665"/>
      <c r="I225" s="665"/>
      <c r="J225" s="665">
        <v>18</v>
      </c>
      <c r="K225" s="665">
        <v>186358.86</v>
      </c>
      <c r="L225" s="665"/>
      <c r="M225" s="665">
        <v>10353.269999999999</v>
      </c>
      <c r="N225" s="665">
        <v>12</v>
      </c>
      <c r="O225" s="665">
        <v>124239.24</v>
      </c>
      <c r="P225" s="678"/>
      <c r="Q225" s="666">
        <v>10353.27</v>
      </c>
    </row>
    <row r="226" spans="1:17" ht="14.4" customHeight="1" x14ac:dyDescent="0.3">
      <c r="A226" s="661" t="s">
        <v>563</v>
      </c>
      <c r="B226" s="662" t="s">
        <v>4875</v>
      </c>
      <c r="C226" s="662" t="s">
        <v>4936</v>
      </c>
      <c r="D226" s="662" t="s">
        <v>5134</v>
      </c>
      <c r="E226" s="662" t="s">
        <v>5135</v>
      </c>
      <c r="F226" s="665"/>
      <c r="G226" s="665"/>
      <c r="H226" s="665"/>
      <c r="I226" s="665"/>
      <c r="J226" s="665">
        <v>15</v>
      </c>
      <c r="K226" s="665">
        <v>895257.29999999993</v>
      </c>
      <c r="L226" s="665"/>
      <c r="M226" s="665">
        <v>59683.819999999992</v>
      </c>
      <c r="N226" s="665">
        <v>10</v>
      </c>
      <c r="O226" s="665">
        <v>596838.19999999995</v>
      </c>
      <c r="P226" s="678"/>
      <c r="Q226" s="666">
        <v>59683.819999999992</v>
      </c>
    </row>
    <row r="227" spans="1:17" ht="14.4" customHeight="1" x14ac:dyDescent="0.3">
      <c r="A227" s="661" t="s">
        <v>563</v>
      </c>
      <c r="B227" s="662" t="s">
        <v>4875</v>
      </c>
      <c r="C227" s="662" t="s">
        <v>4936</v>
      </c>
      <c r="D227" s="662" t="s">
        <v>5136</v>
      </c>
      <c r="E227" s="662" t="s">
        <v>5137</v>
      </c>
      <c r="F227" s="665"/>
      <c r="G227" s="665"/>
      <c r="H227" s="665"/>
      <c r="I227" s="665"/>
      <c r="J227" s="665">
        <v>7</v>
      </c>
      <c r="K227" s="665">
        <v>2532609.2400000002</v>
      </c>
      <c r="L227" s="665"/>
      <c r="M227" s="665">
        <v>361801.32</v>
      </c>
      <c r="N227" s="665">
        <v>5</v>
      </c>
      <c r="O227" s="665">
        <v>1809006.6</v>
      </c>
      <c r="P227" s="678"/>
      <c r="Q227" s="666">
        <v>361801.32</v>
      </c>
    </row>
    <row r="228" spans="1:17" ht="14.4" customHeight="1" x14ac:dyDescent="0.3">
      <c r="A228" s="661" t="s">
        <v>563</v>
      </c>
      <c r="B228" s="662" t="s">
        <v>4875</v>
      </c>
      <c r="C228" s="662" t="s">
        <v>4936</v>
      </c>
      <c r="D228" s="662" t="s">
        <v>5138</v>
      </c>
      <c r="E228" s="662" t="s">
        <v>5139</v>
      </c>
      <c r="F228" s="665"/>
      <c r="G228" s="665"/>
      <c r="H228" s="665"/>
      <c r="I228" s="665"/>
      <c r="J228" s="665">
        <v>26</v>
      </c>
      <c r="K228" s="665">
        <v>871386</v>
      </c>
      <c r="L228" s="665"/>
      <c r="M228" s="665">
        <v>33514.846153846156</v>
      </c>
      <c r="N228" s="665">
        <v>30</v>
      </c>
      <c r="O228" s="665">
        <v>997740</v>
      </c>
      <c r="P228" s="678"/>
      <c r="Q228" s="666">
        <v>33258</v>
      </c>
    </row>
    <row r="229" spans="1:17" ht="14.4" customHeight="1" x14ac:dyDescent="0.3">
      <c r="A229" s="661" t="s">
        <v>563</v>
      </c>
      <c r="B229" s="662" t="s">
        <v>4875</v>
      </c>
      <c r="C229" s="662" t="s">
        <v>4936</v>
      </c>
      <c r="D229" s="662" t="s">
        <v>5140</v>
      </c>
      <c r="E229" s="662" t="s">
        <v>5141</v>
      </c>
      <c r="F229" s="665"/>
      <c r="G229" s="665"/>
      <c r="H229" s="665"/>
      <c r="I229" s="665"/>
      <c r="J229" s="665">
        <v>6</v>
      </c>
      <c r="K229" s="665">
        <v>415500</v>
      </c>
      <c r="L229" s="665"/>
      <c r="M229" s="665">
        <v>69250</v>
      </c>
      <c r="N229" s="665">
        <v>8</v>
      </c>
      <c r="O229" s="665">
        <v>554000</v>
      </c>
      <c r="P229" s="678"/>
      <c r="Q229" s="666">
        <v>69250</v>
      </c>
    </row>
    <row r="230" spans="1:17" ht="14.4" customHeight="1" x14ac:dyDescent="0.3">
      <c r="A230" s="661" t="s">
        <v>563</v>
      </c>
      <c r="B230" s="662" t="s">
        <v>4875</v>
      </c>
      <c r="C230" s="662" t="s">
        <v>4936</v>
      </c>
      <c r="D230" s="662" t="s">
        <v>5142</v>
      </c>
      <c r="E230" s="662" t="s">
        <v>5143</v>
      </c>
      <c r="F230" s="665"/>
      <c r="G230" s="665"/>
      <c r="H230" s="665"/>
      <c r="I230" s="665"/>
      <c r="J230" s="665">
        <v>1</v>
      </c>
      <c r="K230" s="665">
        <v>79984</v>
      </c>
      <c r="L230" s="665"/>
      <c r="M230" s="665">
        <v>79984</v>
      </c>
      <c r="N230" s="665"/>
      <c r="O230" s="665"/>
      <c r="P230" s="678"/>
      <c r="Q230" s="666"/>
    </row>
    <row r="231" spans="1:17" ht="14.4" customHeight="1" x14ac:dyDescent="0.3">
      <c r="A231" s="661" t="s">
        <v>563</v>
      </c>
      <c r="B231" s="662" t="s">
        <v>4875</v>
      </c>
      <c r="C231" s="662" t="s">
        <v>4936</v>
      </c>
      <c r="D231" s="662" t="s">
        <v>5144</v>
      </c>
      <c r="E231" s="662" t="s">
        <v>5145</v>
      </c>
      <c r="F231" s="665"/>
      <c r="G231" s="665"/>
      <c r="H231" s="665"/>
      <c r="I231" s="665"/>
      <c r="J231" s="665">
        <v>1</v>
      </c>
      <c r="K231" s="665">
        <v>1958.46</v>
      </c>
      <c r="L231" s="665"/>
      <c r="M231" s="665">
        <v>1958.46</v>
      </c>
      <c r="N231" s="665"/>
      <c r="O231" s="665"/>
      <c r="P231" s="678"/>
      <c r="Q231" s="666"/>
    </row>
    <row r="232" spans="1:17" ht="14.4" customHeight="1" x14ac:dyDescent="0.3">
      <c r="A232" s="661" t="s">
        <v>563</v>
      </c>
      <c r="B232" s="662" t="s">
        <v>4875</v>
      </c>
      <c r="C232" s="662" t="s">
        <v>4936</v>
      </c>
      <c r="D232" s="662" t="s">
        <v>5146</v>
      </c>
      <c r="E232" s="662" t="s">
        <v>5147</v>
      </c>
      <c r="F232" s="665"/>
      <c r="G232" s="665"/>
      <c r="H232" s="665"/>
      <c r="I232" s="665"/>
      <c r="J232" s="665">
        <v>1</v>
      </c>
      <c r="K232" s="665">
        <v>27977.88</v>
      </c>
      <c r="L232" s="665"/>
      <c r="M232" s="665">
        <v>27977.88</v>
      </c>
      <c r="N232" s="665">
        <v>6</v>
      </c>
      <c r="O232" s="665">
        <v>167867.28</v>
      </c>
      <c r="P232" s="678"/>
      <c r="Q232" s="666">
        <v>27977.88</v>
      </c>
    </row>
    <row r="233" spans="1:17" ht="14.4" customHeight="1" x14ac:dyDescent="0.3">
      <c r="A233" s="661" t="s">
        <v>563</v>
      </c>
      <c r="B233" s="662" t="s">
        <v>4875</v>
      </c>
      <c r="C233" s="662" t="s">
        <v>4936</v>
      </c>
      <c r="D233" s="662" t="s">
        <v>5148</v>
      </c>
      <c r="E233" s="662" t="s">
        <v>5149</v>
      </c>
      <c r="F233" s="665"/>
      <c r="G233" s="665"/>
      <c r="H233" s="665"/>
      <c r="I233" s="665"/>
      <c r="J233" s="665">
        <v>12</v>
      </c>
      <c r="K233" s="665">
        <v>38602.44</v>
      </c>
      <c r="L233" s="665"/>
      <c r="M233" s="665">
        <v>3216.8700000000003</v>
      </c>
      <c r="N233" s="665"/>
      <c r="O233" s="665"/>
      <c r="P233" s="678"/>
      <c r="Q233" s="666"/>
    </row>
    <row r="234" spans="1:17" ht="14.4" customHeight="1" x14ac:dyDescent="0.3">
      <c r="A234" s="661" t="s">
        <v>563</v>
      </c>
      <c r="B234" s="662" t="s">
        <v>4875</v>
      </c>
      <c r="C234" s="662" t="s">
        <v>4936</v>
      </c>
      <c r="D234" s="662" t="s">
        <v>5150</v>
      </c>
      <c r="E234" s="662" t="s">
        <v>5068</v>
      </c>
      <c r="F234" s="665">
        <v>28</v>
      </c>
      <c r="G234" s="665">
        <v>116072.6</v>
      </c>
      <c r="H234" s="665">
        <v>1</v>
      </c>
      <c r="I234" s="665">
        <v>4145.45</v>
      </c>
      <c r="J234" s="665">
        <v>10</v>
      </c>
      <c r="K234" s="665">
        <v>41454.5</v>
      </c>
      <c r="L234" s="665">
        <v>0.35714285714285715</v>
      </c>
      <c r="M234" s="665">
        <v>4145.45</v>
      </c>
      <c r="N234" s="665">
        <v>20</v>
      </c>
      <c r="O234" s="665">
        <v>82909</v>
      </c>
      <c r="P234" s="678">
        <v>0.7142857142857143</v>
      </c>
      <c r="Q234" s="666">
        <v>4145.45</v>
      </c>
    </row>
    <row r="235" spans="1:17" ht="14.4" customHeight="1" x14ac:dyDescent="0.3">
      <c r="A235" s="661" t="s">
        <v>563</v>
      </c>
      <c r="B235" s="662" t="s">
        <v>4875</v>
      </c>
      <c r="C235" s="662" t="s">
        <v>4936</v>
      </c>
      <c r="D235" s="662" t="s">
        <v>5151</v>
      </c>
      <c r="E235" s="662" t="s">
        <v>5152</v>
      </c>
      <c r="F235" s="665"/>
      <c r="G235" s="665"/>
      <c r="H235" s="665"/>
      <c r="I235" s="665"/>
      <c r="J235" s="665"/>
      <c r="K235" s="665"/>
      <c r="L235" s="665"/>
      <c r="M235" s="665"/>
      <c r="N235" s="665">
        <v>1</v>
      </c>
      <c r="O235" s="665">
        <v>6960</v>
      </c>
      <c r="P235" s="678"/>
      <c r="Q235" s="666">
        <v>6960</v>
      </c>
    </row>
    <row r="236" spans="1:17" ht="14.4" customHeight="1" x14ac:dyDescent="0.3">
      <c r="A236" s="661" t="s">
        <v>563</v>
      </c>
      <c r="B236" s="662" t="s">
        <v>4875</v>
      </c>
      <c r="C236" s="662" t="s">
        <v>4936</v>
      </c>
      <c r="D236" s="662" t="s">
        <v>5153</v>
      </c>
      <c r="E236" s="662" t="s">
        <v>5154</v>
      </c>
      <c r="F236" s="665"/>
      <c r="G236" s="665"/>
      <c r="H236" s="665"/>
      <c r="I236" s="665"/>
      <c r="J236" s="665">
        <v>9</v>
      </c>
      <c r="K236" s="665">
        <v>483174</v>
      </c>
      <c r="L236" s="665"/>
      <c r="M236" s="665">
        <v>53686</v>
      </c>
      <c r="N236" s="665"/>
      <c r="O236" s="665"/>
      <c r="P236" s="678"/>
      <c r="Q236" s="666"/>
    </row>
    <row r="237" spans="1:17" ht="14.4" customHeight="1" x14ac:dyDescent="0.3">
      <c r="A237" s="661" t="s">
        <v>563</v>
      </c>
      <c r="B237" s="662" t="s">
        <v>4875</v>
      </c>
      <c r="C237" s="662" t="s">
        <v>4936</v>
      </c>
      <c r="D237" s="662" t="s">
        <v>5155</v>
      </c>
      <c r="E237" s="662" t="s">
        <v>5156</v>
      </c>
      <c r="F237" s="665"/>
      <c r="G237" s="665"/>
      <c r="H237" s="665"/>
      <c r="I237" s="665"/>
      <c r="J237" s="665">
        <v>29</v>
      </c>
      <c r="K237" s="665">
        <v>42899.12</v>
      </c>
      <c r="L237" s="665"/>
      <c r="M237" s="665">
        <v>1479.2800000000002</v>
      </c>
      <c r="N237" s="665">
        <v>2</v>
      </c>
      <c r="O237" s="665">
        <v>2958.56</v>
      </c>
      <c r="P237" s="678"/>
      <c r="Q237" s="666">
        <v>1479.28</v>
      </c>
    </row>
    <row r="238" spans="1:17" ht="14.4" customHeight="1" x14ac:dyDescent="0.3">
      <c r="A238" s="661" t="s">
        <v>563</v>
      </c>
      <c r="B238" s="662" t="s">
        <v>4875</v>
      </c>
      <c r="C238" s="662" t="s">
        <v>4936</v>
      </c>
      <c r="D238" s="662" t="s">
        <v>5157</v>
      </c>
      <c r="E238" s="662" t="s">
        <v>5158</v>
      </c>
      <c r="F238" s="665"/>
      <c r="G238" s="665"/>
      <c r="H238" s="665"/>
      <c r="I238" s="665"/>
      <c r="J238" s="665">
        <v>33</v>
      </c>
      <c r="K238" s="665">
        <v>594947.42999999993</v>
      </c>
      <c r="L238" s="665"/>
      <c r="M238" s="665">
        <v>18028.71</v>
      </c>
      <c r="N238" s="665">
        <v>2</v>
      </c>
      <c r="O238" s="665">
        <v>36057.42</v>
      </c>
      <c r="P238" s="678"/>
      <c r="Q238" s="666">
        <v>18028.71</v>
      </c>
    </row>
    <row r="239" spans="1:17" ht="14.4" customHeight="1" x14ac:dyDescent="0.3">
      <c r="A239" s="661" t="s">
        <v>563</v>
      </c>
      <c r="B239" s="662" t="s">
        <v>4875</v>
      </c>
      <c r="C239" s="662" t="s">
        <v>4936</v>
      </c>
      <c r="D239" s="662" t="s">
        <v>5159</v>
      </c>
      <c r="E239" s="662" t="s">
        <v>5152</v>
      </c>
      <c r="F239" s="665"/>
      <c r="G239" s="665"/>
      <c r="H239" s="665"/>
      <c r="I239" s="665"/>
      <c r="J239" s="665">
        <v>1</v>
      </c>
      <c r="K239" s="665">
        <v>3480</v>
      </c>
      <c r="L239" s="665"/>
      <c r="M239" s="665">
        <v>3480</v>
      </c>
      <c r="N239" s="665">
        <v>1</v>
      </c>
      <c r="O239" s="665">
        <v>3480</v>
      </c>
      <c r="P239" s="678"/>
      <c r="Q239" s="666">
        <v>3480</v>
      </c>
    </row>
    <row r="240" spans="1:17" ht="14.4" customHeight="1" x14ac:dyDescent="0.3">
      <c r="A240" s="661" t="s">
        <v>563</v>
      </c>
      <c r="B240" s="662" t="s">
        <v>4875</v>
      </c>
      <c r="C240" s="662" t="s">
        <v>4936</v>
      </c>
      <c r="D240" s="662" t="s">
        <v>5160</v>
      </c>
      <c r="E240" s="662" t="s">
        <v>5029</v>
      </c>
      <c r="F240" s="665"/>
      <c r="G240" s="665"/>
      <c r="H240" s="665"/>
      <c r="I240" s="665"/>
      <c r="J240" s="665">
        <v>2</v>
      </c>
      <c r="K240" s="665">
        <v>16626</v>
      </c>
      <c r="L240" s="665"/>
      <c r="M240" s="665">
        <v>8313</v>
      </c>
      <c r="N240" s="665"/>
      <c r="O240" s="665"/>
      <c r="P240" s="678"/>
      <c r="Q240" s="666"/>
    </row>
    <row r="241" spans="1:17" ht="14.4" customHeight="1" x14ac:dyDescent="0.3">
      <c r="A241" s="661" t="s">
        <v>563</v>
      </c>
      <c r="B241" s="662" t="s">
        <v>4875</v>
      </c>
      <c r="C241" s="662" t="s">
        <v>4936</v>
      </c>
      <c r="D241" s="662" t="s">
        <v>5161</v>
      </c>
      <c r="E241" s="662" t="s">
        <v>4999</v>
      </c>
      <c r="F241" s="665">
        <v>2</v>
      </c>
      <c r="G241" s="665">
        <v>8454.66</v>
      </c>
      <c r="H241" s="665">
        <v>1</v>
      </c>
      <c r="I241" s="665">
        <v>4227.33</v>
      </c>
      <c r="J241" s="665">
        <v>1</v>
      </c>
      <c r="K241" s="665">
        <v>4227.33</v>
      </c>
      <c r="L241" s="665">
        <v>0.5</v>
      </c>
      <c r="M241" s="665">
        <v>4227.33</v>
      </c>
      <c r="N241" s="665">
        <v>5</v>
      </c>
      <c r="O241" s="665">
        <v>21136.65</v>
      </c>
      <c r="P241" s="678">
        <v>2.5</v>
      </c>
      <c r="Q241" s="666">
        <v>4227.33</v>
      </c>
    </row>
    <row r="242" spans="1:17" ht="14.4" customHeight="1" x14ac:dyDescent="0.3">
      <c r="A242" s="661" t="s">
        <v>563</v>
      </c>
      <c r="B242" s="662" t="s">
        <v>4875</v>
      </c>
      <c r="C242" s="662" t="s">
        <v>4936</v>
      </c>
      <c r="D242" s="662" t="s">
        <v>5162</v>
      </c>
      <c r="E242" s="662" t="s">
        <v>5163</v>
      </c>
      <c r="F242" s="665">
        <v>5</v>
      </c>
      <c r="G242" s="665">
        <v>136890</v>
      </c>
      <c r="H242" s="665">
        <v>1</v>
      </c>
      <c r="I242" s="665">
        <v>27378</v>
      </c>
      <c r="J242" s="665">
        <v>32</v>
      </c>
      <c r="K242" s="665">
        <v>876096</v>
      </c>
      <c r="L242" s="665">
        <v>6.4</v>
      </c>
      <c r="M242" s="665">
        <v>27378</v>
      </c>
      <c r="N242" s="665">
        <v>9</v>
      </c>
      <c r="O242" s="665">
        <v>246402</v>
      </c>
      <c r="P242" s="678">
        <v>1.8</v>
      </c>
      <c r="Q242" s="666">
        <v>27378</v>
      </c>
    </row>
    <row r="243" spans="1:17" ht="14.4" customHeight="1" x14ac:dyDescent="0.3">
      <c r="A243" s="661" t="s">
        <v>563</v>
      </c>
      <c r="B243" s="662" t="s">
        <v>4875</v>
      </c>
      <c r="C243" s="662" t="s">
        <v>4936</v>
      </c>
      <c r="D243" s="662" t="s">
        <v>5164</v>
      </c>
      <c r="E243" s="662" t="s">
        <v>5165</v>
      </c>
      <c r="F243" s="665"/>
      <c r="G243" s="665"/>
      <c r="H243" s="665"/>
      <c r="I243" s="665"/>
      <c r="J243" s="665">
        <v>2</v>
      </c>
      <c r="K243" s="665">
        <v>3616.9</v>
      </c>
      <c r="L243" s="665"/>
      <c r="M243" s="665">
        <v>1808.45</v>
      </c>
      <c r="N243" s="665"/>
      <c r="O243" s="665"/>
      <c r="P243" s="678"/>
      <c r="Q243" s="666"/>
    </row>
    <row r="244" spans="1:17" ht="14.4" customHeight="1" x14ac:dyDescent="0.3">
      <c r="A244" s="661" t="s">
        <v>563</v>
      </c>
      <c r="B244" s="662" t="s">
        <v>4875</v>
      </c>
      <c r="C244" s="662" t="s">
        <v>4936</v>
      </c>
      <c r="D244" s="662" t="s">
        <v>5166</v>
      </c>
      <c r="E244" s="662" t="s">
        <v>5167</v>
      </c>
      <c r="F244" s="665"/>
      <c r="G244" s="665"/>
      <c r="H244" s="665"/>
      <c r="I244" s="665"/>
      <c r="J244" s="665">
        <v>1</v>
      </c>
      <c r="K244" s="665">
        <v>4385.37</v>
      </c>
      <c r="L244" s="665"/>
      <c r="M244" s="665">
        <v>4385.37</v>
      </c>
      <c r="N244" s="665">
        <v>2</v>
      </c>
      <c r="O244" s="665">
        <v>8770.74</v>
      </c>
      <c r="P244" s="678"/>
      <c r="Q244" s="666">
        <v>4385.37</v>
      </c>
    </row>
    <row r="245" spans="1:17" ht="14.4" customHeight="1" x14ac:dyDescent="0.3">
      <c r="A245" s="661" t="s">
        <v>563</v>
      </c>
      <c r="B245" s="662" t="s">
        <v>4875</v>
      </c>
      <c r="C245" s="662" t="s">
        <v>4936</v>
      </c>
      <c r="D245" s="662" t="s">
        <v>5168</v>
      </c>
      <c r="E245" s="662" t="s">
        <v>4981</v>
      </c>
      <c r="F245" s="665"/>
      <c r="G245" s="665"/>
      <c r="H245" s="665"/>
      <c r="I245" s="665"/>
      <c r="J245" s="665">
        <v>2</v>
      </c>
      <c r="K245" s="665">
        <v>9155.24</v>
      </c>
      <c r="L245" s="665"/>
      <c r="M245" s="665">
        <v>4577.62</v>
      </c>
      <c r="N245" s="665">
        <v>1</v>
      </c>
      <c r="O245" s="665">
        <v>4577.62</v>
      </c>
      <c r="P245" s="678"/>
      <c r="Q245" s="666">
        <v>4577.62</v>
      </c>
    </row>
    <row r="246" spans="1:17" ht="14.4" customHeight="1" x14ac:dyDescent="0.3">
      <c r="A246" s="661" t="s">
        <v>563</v>
      </c>
      <c r="B246" s="662" t="s">
        <v>4875</v>
      </c>
      <c r="C246" s="662" t="s">
        <v>4936</v>
      </c>
      <c r="D246" s="662" t="s">
        <v>5169</v>
      </c>
      <c r="E246" s="662" t="s">
        <v>5170</v>
      </c>
      <c r="F246" s="665"/>
      <c r="G246" s="665"/>
      <c r="H246" s="665"/>
      <c r="I246" s="665"/>
      <c r="J246" s="665"/>
      <c r="K246" s="665"/>
      <c r="L246" s="665"/>
      <c r="M246" s="665"/>
      <c r="N246" s="665">
        <v>1</v>
      </c>
      <c r="O246" s="665">
        <v>14750.56</v>
      </c>
      <c r="P246" s="678"/>
      <c r="Q246" s="666">
        <v>14750.56</v>
      </c>
    </row>
    <row r="247" spans="1:17" ht="14.4" customHeight="1" x14ac:dyDescent="0.3">
      <c r="A247" s="661" t="s">
        <v>563</v>
      </c>
      <c r="B247" s="662" t="s">
        <v>4875</v>
      </c>
      <c r="C247" s="662" t="s">
        <v>4936</v>
      </c>
      <c r="D247" s="662" t="s">
        <v>5171</v>
      </c>
      <c r="E247" s="662" t="s">
        <v>5172</v>
      </c>
      <c r="F247" s="665"/>
      <c r="G247" s="665"/>
      <c r="H247" s="665"/>
      <c r="I247" s="665"/>
      <c r="J247" s="665">
        <v>1</v>
      </c>
      <c r="K247" s="665">
        <v>290170.88</v>
      </c>
      <c r="L247" s="665"/>
      <c r="M247" s="665">
        <v>290170.88</v>
      </c>
      <c r="N247" s="665"/>
      <c r="O247" s="665"/>
      <c r="P247" s="678"/>
      <c r="Q247" s="666"/>
    </row>
    <row r="248" spans="1:17" ht="14.4" customHeight="1" x14ac:dyDescent="0.3">
      <c r="A248" s="661" t="s">
        <v>563</v>
      </c>
      <c r="B248" s="662" t="s">
        <v>4875</v>
      </c>
      <c r="C248" s="662" t="s">
        <v>4936</v>
      </c>
      <c r="D248" s="662" t="s">
        <v>5173</v>
      </c>
      <c r="E248" s="662" t="s">
        <v>5045</v>
      </c>
      <c r="F248" s="665">
        <v>1</v>
      </c>
      <c r="G248" s="665">
        <v>3237.6</v>
      </c>
      <c r="H248" s="665">
        <v>1</v>
      </c>
      <c r="I248" s="665">
        <v>3237.6</v>
      </c>
      <c r="J248" s="665"/>
      <c r="K248" s="665"/>
      <c r="L248" s="665"/>
      <c r="M248" s="665"/>
      <c r="N248" s="665"/>
      <c r="O248" s="665"/>
      <c r="P248" s="678"/>
      <c r="Q248" s="666"/>
    </row>
    <row r="249" spans="1:17" ht="14.4" customHeight="1" x14ac:dyDescent="0.3">
      <c r="A249" s="661" t="s">
        <v>563</v>
      </c>
      <c r="B249" s="662" t="s">
        <v>4875</v>
      </c>
      <c r="C249" s="662" t="s">
        <v>4936</v>
      </c>
      <c r="D249" s="662" t="s">
        <v>5174</v>
      </c>
      <c r="E249" s="662" t="s">
        <v>5175</v>
      </c>
      <c r="F249" s="665">
        <v>1</v>
      </c>
      <c r="G249" s="665">
        <v>4385.37</v>
      </c>
      <c r="H249" s="665">
        <v>1</v>
      </c>
      <c r="I249" s="665">
        <v>4385.37</v>
      </c>
      <c r="J249" s="665"/>
      <c r="K249" s="665"/>
      <c r="L249" s="665"/>
      <c r="M249" s="665"/>
      <c r="N249" s="665"/>
      <c r="O249" s="665"/>
      <c r="P249" s="678"/>
      <c r="Q249" s="666"/>
    </row>
    <row r="250" spans="1:17" ht="14.4" customHeight="1" x14ac:dyDescent="0.3">
      <c r="A250" s="661" t="s">
        <v>563</v>
      </c>
      <c r="B250" s="662" t="s">
        <v>4875</v>
      </c>
      <c r="C250" s="662" t="s">
        <v>4936</v>
      </c>
      <c r="D250" s="662" t="s">
        <v>5176</v>
      </c>
      <c r="E250" s="662" t="s">
        <v>4979</v>
      </c>
      <c r="F250" s="665">
        <v>1</v>
      </c>
      <c r="G250" s="665">
        <v>9215</v>
      </c>
      <c r="H250" s="665">
        <v>1</v>
      </c>
      <c r="I250" s="665">
        <v>9215</v>
      </c>
      <c r="J250" s="665"/>
      <c r="K250" s="665"/>
      <c r="L250" s="665"/>
      <c r="M250" s="665"/>
      <c r="N250" s="665"/>
      <c r="O250" s="665"/>
      <c r="P250" s="678"/>
      <c r="Q250" s="666"/>
    </row>
    <row r="251" spans="1:17" ht="14.4" customHeight="1" x14ac:dyDescent="0.3">
      <c r="A251" s="661" t="s">
        <v>563</v>
      </c>
      <c r="B251" s="662" t="s">
        <v>4875</v>
      </c>
      <c r="C251" s="662" t="s">
        <v>4936</v>
      </c>
      <c r="D251" s="662" t="s">
        <v>5177</v>
      </c>
      <c r="E251" s="662" t="s">
        <v>5039</v>
      </c>
      <c r="F251" s="665"/>
      <c r="G251" s="665"/>
      <c r="H251" s="665"/>
      <c r="I251" s="665"/>
      <c r="J251" s="665"/>
      <c r="K251" s="665"/>
      <c r="L251" s="665"/>
      <c r="M251" s="665"/>
      <c r="N251" s="665">
        <v>1</v>
      </c>
      <c r="O251" s="665">
        <v>57042</v>
      </c>
      <c r="P251" s="678"/>
      <c r="Q251" s="666">
        <v>57042</v>
      </c>
    </row>
    <row r="252" spans="1:17" ht="14.4" customHeight="1" x14ac:dyDescent="0.3">
      <c r="A252" s="661" t="s">
        <v>563</v>
      </c>
      <c r="B252" s="662" t="s">
        <v>4875</v>
      </c>
      <c r="C252" s="662" t="s">
        <v>4936</v>
      </c>
      <c r="D252" s="662" t="s">
        <v>5178</v>
      </c>
      <c r="E252" s="662" t="s">
        <v>5179</v>
      </c>
      <c r="F252" s="665"/>
      <c r="G252" s="665"/>
      <c r="H252" s="665"/>
      <c r="I252" s="665"/>
      <c r="J252" s="665"/>
      <c r="K252" s="665"/>
      <c r="L252" s="665"/>
      <c r="M252" s="665"/>
      <c r="N252" s="665">
        <v>1</v>
      </c>
      <c r="O252" s="665">
        <v>5255.92</v>
      </c>
      <c r="P252" s="678"/>
      <c r="Q252" s="666">
        <v>5255.92</v>
      </c>
    </row>
    <row r="253" spans="1:17" ht="14.4" customHeight="1" x14ac:dyDescent="0.3">
      <c r="A253" s="661" t="s">
        <v>563</v>
      </c>
      <c r="B253" s="662" t="s">
        <v>4875</v>
      </c>
      <c r="C253" s="662" t="s">
        <v>4936</v>
      </c>
      <c r="D253" s="662" t="s">
        <v>5180</v>
      </c>
      <c r="E253" s="662" t="s">
        <v>5181</v>
      </c>
      <c r="F253" s="665"/>
      <c r="G253" s="665"/>
      <c r="H253" s="665"/>
      <c r="I253" s="665"/>
      <c r="J253" s="665"/>
      <c r="K253" s="665"/>
      <c r="L253" s="665"/>
      <c r="M253" s="665"/>
      <c r="N253" s="665">
        <v>1</v>
      </c>
      <c r="O253" s="665">
        <v>15262.84</v>
      </c>
      <c r="P253" s="678"/>
      <c r="Q253" s="666">
        <v>15262.84</v>
      </c>
    </row>
    <row r="254" spans="1:17" ht="14.4" customHeight="1" x14ac:dyDescent="0.3">
      <c r="A254" s="661" t="s">
        <v>563</v>
      </c>
      <c r="B254" s="662" t="s">
        <v>4875</v>
      </c>
      <c r="C254" s="662" t="s">
        <v>4936</v>
      </c>
      <c r="D254" s="662" t="s">
        <v>5182</v>
      </c>
      <c r="E254" s="662" t="s">
        <v>5183</v>
      </c>
      <c r="F254" s="665"/>
      <c r="G254" s="665"/>
      <c r="H254" s="665"/>
      <c r="I254" s="665"/>
      <c r="J254" s="665"/>
      <c r="K254" s="665"/>
      <c r="L254" s="665"/>
      <c r="M254" s="665"/>
      <c r="N254" s="665">
        <v>21</v>
      </c>
      <c r="O254" s="665">
        <v>201435.57</v>
      </c>
      <c r="P254" s="678"/>
      <c r="Q254" s="666">
        <v>9592.17</v>
      </c>
    </row>
    <row r="255" spans="1:17" ht="14.4" customHeight="1" x14ac:dyDescent="0.3">
      <c r="A255" s="661" t="s">
        <v>563</v>
      </c>
      <c r="B255" s="662" t="s">
        <v>4875</v>
      </c>
      <c r="C255" s="662" t="s">
        <v>4936</v>
      </c>
      <c r="D255" s="662" t="s">
        <v>5184</v>
      </c>
      <c r="E255" s="662" t="s">
        <v>5185</v>
      </c>
      <c r="F255" s="665"/>
      <c r="G255" s="665"/>
      <c r="H255" s="665"/>
      <c r="I255" s="665"/>
      <c r="J255" s="665"/>
      <c r="K255" s="665"/>
      <c r="L255" s="665"/>
      <c r="M255" s="665"/>
      <c r="N255" s="665">
        <v>6</v>
      </c>
      <c r="O255" s="665">
        <v>365908.92</v>
      </c>
      <c r="P255" s="678"/>
      <c r="Q255" s="666">
        <v>60984.82</v>
      </c>
    </row>
    <row r="256" spans="1:17" ht="14.4" customHeight="1" x14ac:dyDescent="0.3">
      <c r="A256" s="661" t="s">
        <v>563</v>
      </c>
      <c r="B256" s="662" t="s">
        <v>4875</v>
      </c>
      <c r="C256" s="662" t="s">
        <v>4936</v>
      </c>
      <c r="D256" s="662" t="s">
        <v>5186</v>
      </c>
      <c r="E256" s="662" t="s">
        <v>5187</v>
      </c>
      <c r="F256" s="665"/>
      <c r="G256" s="665"/>
      <c r="H256" s="665"/>
      <c r="I256" s="665"/>
      <c r="J256" s="665"/>
      <c r="K256" s="665"/>
      <c r="L256" s="665"/>
      <c r="M256" s="665"/>
      <c r="N256" s="665">
        <v>2</v>
      </c>
      <c r="O256" s="665">
        <v>40304.18</v>
      </c>
      <c r="P256" s="678"/>
      <c r="Q256" s="666">
        <v>20152.09</v>
      </c>
    </row>
    <row r="257" spans="1:17" ht="14.4" customHeight="1" x14ac:dyDescent="0.3">
      <c r="A257" s="661" t="s">
        <v>563</v>
      </c>
      <c r="B257" s="662" t="s">
        <v>4875</v>
      </c>
      <c r="C257" s="662" t="s">
        <v>4936</v>
      </c>
      <c r="D257" s="662" t="s">
        <v>5188</v>
      </c>
      <c r="E257" s="662" t="s">
        <v>5189</v>
      </c>
      <c r="F257" s="665">
        <v>1</v>
      </c>
      <c r="G257" s="665">
        <v>499134.49</v>
      </c>
      <c r="H257" s="665">
        <v>1</v>
      </c>
      <c r="I257" s="665">
        <v>499134.49</v>
      </c>
      <c r="J257" s="665">
        <v>2</v>
      </c>
      <c r="K257" s="665">
        <v>998268.98</v>
      </c>
      <c r="L257" s="665">
        <v>2</v>
      </c>
      <c r="M257" s="665">
        <v>499134.49</v>
      </c>
      <c r="N257" s="665">
        <v>2</v>
      </c>
      <c r="O257" s="665">
        <v>998268.98</v>
      </c>
      <c r="P257" s="678">
        <v>2</v>
      </c>
      <c r="Q257" s="666">
        <v>499134.49</v>
      </c>
    </row>
    <row r="258" spans="1:17" ht="14.4" customHeight="1" x14ac:dyDescent="0.3">
      <c r="A258" s="661" t="s">
        <v>563</v>
      </c>
      <c r="B258" s="662" t="s">
        <v>4875</v>
      </c>
      <c r="C258" s="662" t="s">
        <v>4936</v>
      </c>
      <c r="D258" s="662" t="s">
        <v>5190</v>
      </c>
      <c r="E258" s="662" t="s">
        <v>5191</v>
      </c>
      <c r="F258" s="665"/>
      <c r="G258" s="665"/>
      <c r="H258" s="665"/>
      <c r="I258" s="665"/>
      <c r="J258" s="665"/>
      <c r="K258" s="665"/>
      <c r="L258" s="665"/>
      <c r="M258" s="665"/>
      <c r="N258" s="665">
        <v>2</v>
      </c>
      <c r="O258" s="665">
        <v>16556.939999999999</v>
      </c>
      <c r="P258" s="678"/>
      <c r="Q258" s="666">
        <v>8278.4699999999993</v>
      </c>
    </row>
    <row r="259" spans="1:17" ht="14.4" customHeight="1" x14ac:dyDescent="0.3">
      <c r="A259" s="661" t="s">
        <v>563</v>
      </c>
      <c r="B259" s="662" t="s">
        <v>4875</v>
      </c>
      <c r="C259" s="662" t="s">
        <v>4936</v>
      </c>
      <c r="D259" s="662" t="s">
        <v>5192</v>
      </c>
      <c r="E259" s="662" t="s">
        <v>5191</v>
      </c>
      <c r="F259" s="665"/>
      <c r="G259" s="665"/>
      <c r="H259" s="665"/>
      <c r="I259" s="665"/>
      <c r="J259" s="665"/>
      <c r="K259" s="665"/>
      <c r="L259" s="665"/>
      <c r="M259" s="665"/>
      <c r="N259" s="665">
        <v>4</v>
      </c>
      <c r="O259" s="665">
        <v>62252.28</v>
      </c>
      <c r="P259" s="678"/>
      <c r="Q259" s="666">
        <v>15563.07</v>
      </c>
    </row>
    <row r="260" spans="1:17" ht="14.4" customHeight="1" x14ac:dyDescent="0.3">
      <c r="A260" s="661" t="s">
        <v>563</v>
      </c>
      <c r="B260" s="662" t="s">
        <v>4875</v>
      </c>
      <c r="C260" s="662" t="s">
        <v>4936</v>
      </c>
      <c r="D260" s="662" t="s">
        <v>5193</v>
      </c>
      <c r="E260" s="662" t="s">
        <v>5099</v>
      </c>
      <c r="F260" s="665"/>
      <c r="G260" s="665"/>
      <c r="H260" s="665"/>
      <c r="I260" s="665"/>
      <c r="J260" s="665"/>
      <c r="K260" s="665"/>
      <c r="L260" s="665"/>
      <c r="M260" s="665"/>
      <c r="N260" s="665">
        <v>2</v>
      </c>
      <c r="O260" s="665">
        <v>24323.46</v>
      </c>
      <c r="P260" s="678"/>
      <c r="Q260" s="666">
        <v>12161.73</v>
      </c>
    </row>
    <row r="261" spans="1:17" ht="14.4" customHeight="1" x14ac:dyDescent="0.3">
      <c r="A261" s="661" t="s">
        <v>563</v>
      </c>
      <c r="B261" s="662" t="s">
        <v>4875</v>
      </c>
      <c r="C261" s="662" t="s">
        <v>4936</v>
      </c>
      <c r="D261" s="662" t="s">
        <v>5194</v>
      </c>
      <c r="E261" s="662" t="s">
        <v>5195</v>
      </c>
      <c r="F261" s="665"/>
      <c r="G261" s="665"/>
      <c r="H261" s="665"/>
      <c r="I261" s="665"/>
      <c r="J261" s="665"/>
      <c r="K261" s="665"/>
      <c r="L261" s="665"/>
      <c r="M261" s="665"/>
      <c r="N261" s="665">
        <v>6</v>
      </c>
      <c r="O261" s="665">
        <v>111909.24000000002</v>
      </c>
      <c r="P261" s="678"/>
      <c r="Q261" s="666">
        <v>18651.540000000005</v>
      </c>
    </row>
    <row r="262" spans="1:17" ht="14.4" customHeight="1" x14ac:dyDescent="0.3">
      <c r="A262" s="661" t="s">
        <v>563</v>
      </c>
      <c r="B262" s="662" t="s">
        <v>4875</v>
      </c>
      <c r="C262" s="662" t="s">
        <v>4936</v>
      </c>
      <c r="D262" s="662" t="s">
        <v>5196</v>
      </c>
      <c r="E262" s="662" t="s">
        <v>5191</v>
      </c>
      <c r="F262" s="665"/>
      <c r="G262" s="665"/>
      <c r="H262" s="665"/>
      <c r="I262" s="665"/>
      <c r="J262" s="665"/>
      <c r="K262" s="665"/>
      <c r="L262" s="665"/>
      <c r="M262" s="665"/>
      <c r="N262" s="665">
        <v>4</v>
      </c>
      <c r="O262" s="665">
        <v>9625.76</v>
      </c>
      <c r="P262" s="678"/>
      <c r="Q262" s="666">
        <v>2406.44</v>
      </c>
    </row>
    <row r="263" spans="1:17" ht="14.4" customHeight="1" x14ac:dyDescent="0.3">
      <c r="A263" s="661" t="s">
        <v>563</v>
      </c>
      <c r="B263" s="662" t="s">
        <v>4875</v>
      </c>
      <c r="C263" s="662" t="s">
        <v>4936</v>
      </c>
      <c r="D263" s="662" t="s">
        <v>5197</v>
      </c>
      <c r="E263" s="662"/>
      <c r="F263" s="665"/>
      <c r="G263" s="665"/>
      <c r="H263" s="665"/>
      <c r="I263" s="665"/>
      <c r="J263" s="665"/>
      <c r="K263" s="665"/>
      <c r="L263" s="665"/>
      <c r="M263" s="665"/>
      <c r="N263" s="665">
        <v>5</v>
      </c>
      <c r="O263" s="665">
        <v>162185</v>
      </c>
      <c r="P263" s="678"/>
      <c r="Q263" s="666">
        <v>32437</v>
      </c>
    </row>
    <row r="264" spans="1:17" ht="14.4" customHeight="1" x14ac:dyDescent="0.3">
      <c r="A264" s="661" t="s">
        <v>563</v>
      </c>
      <c r="B264" s="662" t="s">
        <v>4875</v>
      </c>
      <c r="C264" s="662" t="s">
        <v>4936</v>
      </c>
      <c r="D264" s="662" t="s">
        <v>5198</v>
      </c>
      <c r="E264" s="662"/>
      <c r="F264" s="665"/>
      <c r="G264" s="665"/>
      <c r="H264" s="665"/>
      <c r="I264" s="665"/>
      <c r="J264" s="665"/>
      <c r="K264" s="665"/>
      <c r="L264" s="665"/>
      <c r="M264" s="665"/>
      <c r="N264" s="665">
        <v>33</v>
      </c>
      <c r="O264" s="665">
        <v>292050</v>
      </c>
      <c r="P264" s="678"/>
      <c r="Q264" s="666">
        <v>8850</v>
      </c>
    </row>
    <row r="265" spans="1:17" ht="14.4" customHeight="1" x14ac:dyDescent="0.3">
      <c r="A265" s="661" t="s">
        <v>563</v>
      </c>
      <c r="B265" s="662" t="s">
        <v>4875</v>
      </c>
      <c r="C265" s="662" t="s">
        <v>4936</v>
      </c>
      <c r="D265" s="662" t="s">
        <v>5199</v>
      </c>
      <c r="E265" s="662"/>
      <c r="F265" s="665"/>
      <c r="G265" s="665"/>
      <c r="H265" s="665"/>
      <c r="I265" s="665"/>
      <c r="J265" s="665"/>
      <c r="K265" s="665"/>
      <c r="L265" s="665"/>
      <c r="M265" s="665"/>
      <c r="N265" s="665">
        <v>11</v>
      </c>
      <c r="O265" s="665">
        <v>49841</v>
      </c>
      <c r="P265" s="678"/>
      <c r="Q265" s="666">
        <v>4531</v>
      </c>
    </row>
    <row r="266" spans="1:17" ht="14.4" customHeight="1" x14ac:dyDescent="0.3">
      <c r="A266" s="661" t="s">
        <v>563</v>
      </c>
      <c r="B266" s="662" t="s">
        <v>4875</v>
      </c>
      <c r="C266" s="662" t="s">
        <v>4936</v>
      </c>
      <c r="D266" s="662" t="s">
        <v>5200</v>
      </c>
      <c r="E266" s="662"/>
      <c r="F266" s="665"/>
      <c r="G266" s="665"/>
      <c r="H266" s="665"/>
      <c r="I266" s="665"/>
      <c r="J266" s="665"/>
      <c r="K266" s="665"/>
      <c r="L266" s="665"/>
      <c r="M266" s="665"/>
      <c r="N266" s="665">
        <v>29</v>
      </c>
      <c r="O266" s="665">
        <v>530265</v>
      </c>
      <c r="P266" s="678"/>
      <c r="Q266" s="666">
        <v>18285</v>
      </c>
    </row>
    <row r="267" spans="1:17" ht="14.4" customHeight="1" x14ac:dyDescent="0.3">
      <c r="A267" s="661" t="s">
        <v>563</v>
      </c>
      <c r="B267" s="662" t="s">
        <v>4875</v>
      </c>
      <c r="C267" s="662" t="s">
        <v>4936</v>
      </c>
      <c r="D267" s="662" t="s">
        <v>5201</v>
      </c>
      <c r="E267" s="662"/>
      <c r="F267" s="665"/>
      <c r="G267" s="665"/>
      <c r="H267" s="665"/>
      <c r="I267" s="665"/>
      <c r="J267" s="665"/>
      <c r="K267" s="665"/>
      <c r="L267" s="665"/>
      <c r="M267" s="665"/>
      <c r="N267" s="665">
        <v>33</v>
      </c>
      <c r="O267" s="665">
        <v>65868</v>
      </c>
      <c r="P267" s="678"/>
      <c r="Q267" s="666">
        <v>1996</v>
      </c>
    </row>
    <row r="268" spans="1:17" ht="14.4" customHeight="1" x14ac:dyDescent="0.3">
      <c r="A268" s="661" t="s">
        <v>563</v>
      </c>
      <c r="B268" s="662" t="s">
        <v>4875</v>
      </c>
      <c r="C268" s="662" t="s">
        <v>4936</v>
      </c>
      <c r="D268" s="662" t="s">
        <v>5202</v>
      </c>
      <c r="E268" s="662"/>
      <c r="F268" s="665"/>
      <c r="G268" s="665"/>
      <c r="H268" s="665"/>
      <c r="I268" s="665"/>
      <c r="J268" s="665"/>
      <c r="K268" s="665"/>
      <c r="L268" s="665"/>
      <c r="M268" s="665"/>
      <c r="N268" s="665">
        <v>1</v>
      </c>
      <c r="O268" s="665">
        <v>10110</v>
      </c>
      <c r="P268" s="678"/>
      <c r="Q268" s="666">
        <v>10110</v>
      </c>
    </row>
    <row r="269" spans="1:17" ht="14.4" customHeight="1" x14ac:dyDescent="0.3">
      <c r="A269" s="661" t="s">
        <v>563</v>
      </c>
      <c r="B269" s="662" t="s">
        <v>4875</v>
      </c>
      <c r="C269" s="662" t="s">
        <v>4936</v>
      </c>
      <c r="D269" s="662" t="s">
        <v>5203</v>
      </c>
      <c r="E269" s="662"/>
      <c r="F269" s="665"/>
      <c r="G269" s="665"/>
      <c r="H269" s="665"/>
      <c r="I269" s="665"/>
      <c r="J269" s="665"/>
      <c r="K269" s="665"/>
      <c r="L269" s="665"/>
      <c r="M269" s="665"/>
      <c r="N269" s="665">
        <v>36</v>
      </c>
      <c r="O269" s="665">
        <v>92340</v>
      </c>
      <c r="P269" s="678"/>
      <c r="Q269" s="666">
        <v>2565</v>
      </c>
    </row>
    <row r="270" spans="1:17" ht="14.4" customHeight="1" x14ac:dyDescent="0.3">
      <c r="A270" s="661" t="s">
        <v>563</v>
      </c>
      <c r="B270" s="662" t="s">
        <v>4875</v>
      </c>
      <c r="C270" s="662" t="s">
        <v>4936</v>
      </c>
      <c r="D270" s="662" t="s">
        <v>5204</v>
      </c>
      <c r="E270" s="662"/>
      <c r="F270" s="665"/>
      <c r="G270" s="665"/>
      <c r="H270" s="665"/>
      <c r="I270" s="665"/>
      <c r="J270" s="665"/>
      <c r="K270" s="665"/>
      <c r="L270" s="665"/>
      <c r="M270" s="665"/>
      <c r="N270" s="665">
        <v>36</v>
      </c>
      <c r="O270" s="665">
        <v>418140</v>
      </c>
      <c r="P270" s="678"/>
      <c r="Q270" s="666">
        <v>11615</v>
      </c>
    </row>
    <row r="271" spans="1:17" ht="14.4" customHeight="1" x14ac:dyDescent="0.3">
      <c r="A271" s="661" t="s">
        <v>563</v>
      </c>
      <c r="B271" s="662" t="s">
        <v>4875</v>
      </c>
      <c r="C271" s="662" t="s">
        <v>4936</v>
      </c>
      <c r="D271" s="662" t="s">
        <v>5205</v>
      </c>
      <c r="E271" s="662"/>
      <c r="F271" s="665"/>
      <c r="G271" s="665"/>
      <c r="H271" s="665"/>
      <c r="I271" s="665"/>
      <c r="J271" s="665"/>
      <c r="K271" s="665"/>
      <c r="L271" s="665"/>
      <c r="M271" s="665"/>
      <c r="N271" s="665">
        <v>20</v>
      </c>
      <c r="O271" s="665">
        <v>49910</v>
      </c>
      <c r="P271" s="678"/>
      <c r="Q271" s="666">
        <v>2495.5</v>
      </c>
    </row>
    <row r="272" spans="1:17" ht="14.4" customHeight="1" x14ac:dyDescent="0.3">
      <c r="A272" s="661" t="s">
        <v>563</v>
      </c>
      <c r="B272" s="662" t="s">
        <v>4875</v>
      </c>
      <c r="C272" s="662" t="s">
        <v>4936</v>
      </c>
      <c r="D272" s="662" t="s">
        <v>5206</v>
      </c>
      <c r="E272" s="662"/>
      <c r="F272" s="665"/>
      <c r="G272" s="665"/>
      <c r="H272" s="665"/>
      <c r="I272" s="665"/>
      <c r="J272" s="665"/>
      <c r="K272" s="665"/>
      <c r="L272" s="665"/>
      <c r="M272" s="665"/>
      <c r="N272" s="665">
        <v>2</v>
      </c>
      <c r="O272" s="665">
        <v>42424</v>
      </c>
      <c r="P272" s="678"/>
      <c r="Q272" s="666">
        <v>21212</v>
      </c>
    </row>
    <row r="273" spans="1:17" ht="14.4" customHeight="1" x14ac:dyDescent="0.3">
      <c r="A273" s="661" t="s">
        <v>563</v>
      </c>
      <c r="B273" s="662" t="s">
        <v>4875</v>
      </c>
      <c r="C273" s="662" t="s">
        <v>4936</v>
      </c>
      <c r="D273" s="662" t="s">
        <v>5207</v>
      </c>
      <c r="E273" s="662" t="s">
        <v>5045</v>
      </c>
      <c r="F273" s="665">
        <v>2</v>
      </c>
      <c r="G273" s="665">
        <v>7065.92</v>
      </c>
      <c r="H273" s="665">
        <v>1</v>
      </c>
      <c r="I273" s="665">
        <v>3532.96</v>
      </c>
      <c r="J273" s="665"/>
      <c r="K273" s="665"/>
      <c r="L273" s="665"/>
      <c r="M273" s="665"/>
      <c r="N273" s="665"/>
      <c r="O273" s="665"/>
      <c r="P273" s="678"/>
      <c r="Q273" s="666"/>
    </row>
    <row r="274" spans="1:17" ht="14.4" customHeight="1" x14ac:dyDescent="0.3">
      <c r="A274" s="661" t="s">
        <v>563</v>
      </c>
      <c r="B274" s="662" t="s">
        <v>4875</v>
      </c>
      <c r="C274" s="662" t="s">
        <v>4936</v>
      </c>
      <c r="D274" s="662" t="s">
        <v>5208</v>
      </c>
      <c r="E274" s="662" t="s">
        <v>5209</v>
      </c>
      <c r="F274" s="665"/>
      <c r="G274" s="665"/>
      <c r="H274" s="665"/>
      <c r="I274" s="665"/>
      <c r="J274" s="665">
        <v>2</v>
      </c>
      <c r="K274" s="665">
        <v>119600</v>
      </c>
      <c r="L274" s="665"/>
      <c r="M274" s="665">
        <v>59800</v>
      </c>
      <c r="N274" s="665"/>
      <c r="O274" s="665"/>
      <c r="P274" s="678"/>
      <c r="Q274" s="666"/>
    </row>
    <row r="275" spans="1:17" ht="14.4" customHeight="1" x14ac:dyDescent="0.3">
      <c r="A275" s="661" t="s">
        <v>563</v>
      </c>
      <c r="B275" s="662" t="s">
        <v>4875</v>
      </c>
      <c r="C275" s="662" t="s">
        <v>4936</v>
      </c>
      <c r="D275" s="662" t="s">
        <v>5210</v>
      </c>
      <c r="E275" s="662" t="s">
        <v>5045</v>
      </c>
      <c r="F275" s="665">
        <v>1</v>
      </c>
      <c r="G275" s="665">
        <v>3122.56</v>
      </c>
      <c r="H275" s="665">
        <v>1</v>
      </c>
      <c r="I275" s="665">
        <v>3122.56</v>
      </c>
      <c r="J275" s="665"/>
      <c r="K275" s="665"/>
      <c r="L275" s="665"/>
      <c r="M275" s="665"/>
      <c r="N275" s="665"/>
      <c r="O275" s="665"/>
      <c r="P275" s="678"/>
      <c r="Q275" s="666"/>
    </row>
    <row r="276" spans="1:17" ht="14.4" customHeight="1" x14ac:dyDescent="0.3">
      <c r="A276" s="661" t="s">
        <v>563</v>
      </c>
      <c r="B276" s="662" t="s">
        <v>4875</v>
      </c>
      <c r="C276" s="662" t="s">
        <v>4936</v>
      </c>
      <c r="D276" s="662" t="s">
        <v>5211</v>
      </c>
      <c r="E276" s="662" t="s">
        <v>5045</v>
      </c>
      <c r="F276" s="665">
        <v>1</v>
      </c>
      <c r="G276" s="665">
        <v>5835.76</v>
      </c>
      <c r="H276" s="665">
        <v>1</v>
      </c>
      <c r="I276" s="665">
        <v>5835.76</v>
      </c>
      <c r="J276" s="665">
        <v>2</v>
      </c>
      <c r="K276" s="665">
        <v>11671.52</v>
      </c>
      <c r="L276" s="665">
        <v>2</v>
      </c>
      <c r="M276" s="665">
        <v>5835.76</v>
      </c>
      <c r="N276" s="665"/>
      <c r="O276" s="665"/>
      <c r="P276" s="678"/>
      <c r="Q276" s="666"/>
    </row>
    <row r="277" spans="1:17" ht="14.4" customHeight="1" x14ac:dyDescent="0.3">
      <c r="A277" s="661" t="s">
        <v>563</v>
      </c>
      <c r="B277" s="662" t="s">
        <v>4875</v>
      </c>
      <c r="C277" s="662" t="s">
        <v>4936</v>
      </c>
      <c r="D277" s="662" t="s">
        <v>5212</v>
      </c>
      <c r="E277" s="662" t="s">
        <v>5085</v>
      </c>
      <c r="F277" s="665"/>
      <c r="G277" s="665"/>
      <c r="H277" s="665"/>
      <c r="I277" s="665"/>
      <c r="J277" s="665"/>
      <c r="K277" s="665"/>
      <c r="L277" s="665"/>
      <c r="M277" s="665"/>
      <c r="N277" s="665">
        <v>1</v>
      </c>
      <c r="O277" s="665">
        <v>21759</v>
      </c>
      <c r="P277" s="678"/>
      <c r="Q277" s="666">
        <v>21759</v>
      </c>
    </row>
    <row r="278" spans="1:17" ht="14.4" customHeight="1" x14ac:dyDescent="0.3">
      <c r="A278" s="661" t="s">
        <v>563</v>
      </c>
      <c r="B278" s="662" t="s">
        <v>4875</v>
      </c>
      <c r="C278" s="662" t="s">
        <v>4936</v>
      </c>
      <c r="D278" s="662" t="s">
        <v>5213</v>
      </c>
      <c r="E278" s="662" t="s">
        <v>5045</v>
      </c>
      <c r="F278" s="665">
        <v>3</v>
      </c>
      <c r="G278" s="665">
        <v>25892.52</v>
      </c>
      <c r="H278" s="665">
        <v>1</v>
      </c>
      <c r="I278" s="665">
        <v>8630.84</v>
      </c>
      <c r="J278" s="665">
        <v>1</v>
      </c>
      <c r="K278" s="665">
        <v>8630.84</v>
      </c>
      <c r="L278" s="665">
        <v>0.33333333333333331</v>
      </c>
      <c r="M278" s="665">
        <v>8630.84</v>
      </c>
      <c r="N278" s="665"/>
      <c r="O278" s="665"/>
      <c r="P278" s="678"/>
      <c r="Q278" s="666"/>
    </row>
    <row r="279" spans="1:17" ht="14.4" customHeight="1" x14ac:dyDescent="0.3">
      <c r="A279" s="661" t="s">
        <v>563</v>
      </c>
      <c r="B279" s="662" t="s">
        <v>4875</v>
      </c>
      <c r="C279" s="662" t="s">
        <v>4936</v>
      </c>
      <c r="D279" s="662" t="s">
        <v>5214</v>
      </c>
      <c r="E279" s="662" t="s">
        <v>5215</v>
      </c>
      <c r="F279" s="665"/>
      <c r="G279" s="665"/>
      <c r="H279" s="665"/>
      <c r="I279" s="665"/>
      <c r="J279" s="665"/>
      <c r="K279" s="665"/>
      <c r="L279" s="665"/>
      <c r="M279" s="665"/>
      <c r="N279" s="665">
        <v>8</v>
      </c>
      <c r="O279" s="665">
        <v>103264</v>
      </c>
      <c r="P279" s="678"/>
      <c r="Q279" s="666">
        <v>12908</v>
      </c>
    </row>
    <row r="280" spans="1:17" ht="14.4" customHeight="1" x14ac:dyDescent="0.3">
      <c r="A280" s="661" t="s">
        <v>563</v>
      </c>
      <c r="B280" s="662" t="s">
        <v>4875</v>
      </c>
      <c r="C280" s="662" t="s">
        <v>4936</v>
      </c>
      <c r="D280" s="662" t="s">
        <v>5216</v>
      </c>
      <c r="E280" s="662" t="s">
        <v>5217</v>
      </c>
      <c r="F280" s="665"/>
      <c r="G280" s="665"/>
      <c r="H280" s="665"/>
      <c r="I280" s="665"/>
      <c r="J280" s="665"/>
      <c r="K280" s="665"/>
      <c r="L280" s="665"/>
      <c r="M280" s="665"/>
      <c r="N280" s="665">
        <v>4</v>
      </c>
      <c r="O280" s="665">
        <v>9988</v>
      </c>
      <c r="P280" s="678"/>
      <c r="Q280" s="666">
        <v>2497</v>
      </c>
    </row>
    <row r="281" spans="1:17" ht="14.4" customHeight="1" x14ac:dyDescent="0.3">
      <c r="A281" s="661" t="s">
        <v>563</v>
      </c>
      <c r="B281" s="662" t="s">
        <v>4875</v>
      </c>
      <c r="C281" s="662" t="s">
        <v>4730</v>
      </c>
      <c r="D281" s="662" t="s">
        <v>5218</v>
      </c>
      <c r="E281" s="662" t="s">
        <v>5219</v>
      </c>
      <c r="F281" s="665">
        <v>17</v>
      </c>
      <c r="G281" s="665">
        <v>4760</v>
      </c>
      <c r="H281" s="665">
        <v>1</v>
      </c>
      <c r="I281" s="665">
        <v>280</v>
      </c>
      <c r="J281" s="665">
        <v>11</v>
      </c>
      <c r="K281" s="665">
        <v>3101</v>
      </c>
      <c r="L281" s="665">
        <v>0.65147058823529413</v>
      </c>
      <c r="M281" s="665">
        <v>281.90909090909093</v>
      </c>
      <c r="N281" s="665">
        <v>15</v>
      </c>
      <c r="O281" s="665">
        <v>4260</v>
      </c>
      <c r="P281" s="678">
        <v>0.89495798319327735</v>
      </c>
      <c r="Q281" s="666">
        <v>284</v>
      </c>
    </row>
    <row r="282" spans="1:17" ht="14.4" customHeight="1" x14ac:dyDescent="0.3">
      <c r="A282" s="661" t="s">
        <v>563</v>
      </c>
      <c r="B282" s="662" t="s">
        <v>4875</v>
      </c>
      <c r="C282" s="662" t="s">
        <v>4730</v>
      </c>
      <c r="D282" s="662" t="s">
        <v>5220</v>
      </c>
      <c r="E282" s="662" t="s">
        <v>5221</v>
      </c>
      <c r="F282" s="665">
        <v>3</v>
      </c>
      <c r="G282" s="665">
        <v>25131</v>
      </c>
      <c r="H282" s="665">
        <v>1</v>
      </c>
      <c r="I282" s="665">
        <v>8377</v>
      </c>
      <c r="J282" s="665">
        <v>3</v>
      </c>
      <c r="K282" s="665">
        <v>25255</v>
      </c>
      <c r="L282" s="665">
        <v>1.004934145079782</v>
      </c>
      <c r="M282" s="665">
        <v>8418.3333333333339</v>
      </c>
      <c r="N282" s="665">
        <v>1</v>
      </c>
      <c r="O282" s="665">
        <v>8466</v>
      </c>
      <c r="P282" s="678">
        <v>0.33687477617285422</v>
      </c>
      <c r="Q282" s="666">
        <v>8466</v>
      </c>
    </row>
    <row r="283" spans="1:17" ht="14.4" customHeight="1" x14ac:dyDescent="0.3">
      <c r="A283" s="661" t="s">
        <v>563</v>
      </c>
      <c r="B283" s="662" t="s">
        <v>4875</v>
      </c>
      <c r="C283" s="662" t="s">
        <v>4730</v>
      </c>
      <c r="D283" s="662" t="s">
        <v>5222</v>
      </c>
      <c r="E283" s="662" t="s">
        <v>5223</v>
      </c>
      <c r="F283" s="665">
        <v>37</v>
      </c>
      <c r="G283" s="665">
        <v>199541</v>
      </c>
      <c r="H283" s="665">
        <v>1</v>
      </c>
      <c r="I283" s="665">
        <v>5393</v>
      </c>
      <c r="J283" s="665">
        <v>57</v>
      </c>
      <c r="K283" s="665">
        <v>309571</v>
      </c>
      <c r="L283" s="665">
        <v>1.5514154985692163</v>
      </c>
      <c r="M283" s="665">
        <v>5431.0701754385964</v>
      </c>
      <c r="N283" s="665">
        <v>56</v>
      </c>
      <c r="O283" s="665">
        <v>306992</v>
      </c>
      <c r="P283" s="678">
        <v>1.5384908364696979</v>
      </c>
      <c r="Q283" s="666">
        <v>5482</v>
      </c>
    </row>
    <row r="284" spans="1:17" ht="14.4" customHeight="1" x14ac:dyDescent="0.3">
      <c r="A284" s="661" t="s">
        <v>563</v>
      </c>
      <c r="B284" s="662" t="s">
        <v>4875</v>
      </c>
      <c r="C284" s="662" t="s">
        <v>4730</v>
      </c>
      <c r="D284" s="662" t="s">
        <v>5224</v>
      </c>
      <c r="E284" s="662" t="s">
        <v>5225</v>
      </c>
      <c r="F284" s="665">
        <v>6</v>
      </c>
      <c r="G284" s="665">
        <v>68154</v>
      </c>
      <c r="H284" s="665">
        <v>1</v>
      </c>
      <c r="I284" s="665">
        <v>11359</v>
      </c>
      <c r="J284" s="665">
        <v>7</v>
      </c>
      <c r="K284" s="665">
        <v>79881</v>
      </c>
      <c r="L284" s="665">
        <v>1.1720662030108284</v>
      </c>
      <c r="M284" s="665">
        <v>11411.571428571429</v>
      </c>
      <c r="N284" s="665">
        <v>5</v>
      </c>
      <c r="O284" s="665">
        <v>57455</v>
      </c>
      <c r="P284" s="678">
        <v>0.84301728438536261</v>
      </c>
      <c r="Q284" s="666">
        <v>11491</v>
      </c>
    </row>
    <row r="285" spans="1:17" ht="14.4" customHeight="1" x14ac:dyDescent="0.3">
      <c r="A285" s="661" t="s">
        <v>563</v>
      </c>
      <c r="B285" s="662" t="s">
        <v>4875</v>
      </c>
      <c r="C285" s="662" t="s">
        <v>4730</v>
      </c>
      <c r="D285" s="662" t="s">
        <v>5226</v>
      </c>
      <c r="E285" s="662" t="s">
        <v>5227</v>
      </c>
      <c r="F285" s="665"/>
      <c r="G285" s="665"/>
      <c r="H285" s="665"/>
      <c r="I285" s="665"/>
      <c r="J285" s="665"/>
      <c r="K285" s="665"/>
      <c r="L285" s="665"/>
      <c r="M285" s="665"/>
      <c r="N285" s="665">
        <v>6</v>
      </c>
      <c r="O285" s="665">
        <v>8970</v>
      </c>
      <c r="P285" s="678"/>
      <c r="Q285" s="666">
        <v>1495</v>
      </c>
    </row>
    <row r="286" spans="1:17" ht="14.4" customHeight="1" x14ac:dyDescent="0.3">
      <c r="A286" s="661" t="s">
        <v>563</v>
      </c>
      <c r="B286" s="662" t="s">
        <v>4875</v>
      </c>
      <c r="C286" s="662" t="s">
        <v>4730</v>
      </c>
      <c r="D286" s="662" t="s">
        <v>5228</v>
      </c>
      <c r="E286" s="662" t="s">
        <v>5229</v>
      </c>
      <c r="F286" s="665">
        <v>1</v>
      </c>
      <c r="G286" s="665">
        <v>10881</v>
      </c>
      <c r="H286" s="665">
        <v>1</v>
      </c>
      <c r="I286" s="665">
        <v>10881</v>
      </c>
      <c r="J286" s="665"/>
      <c r="K286" s="665"/>
      <c r="L286" s="665"/>
      <c r="M286" s="665"/>
      <c r="N286" s="665"/>
      <c r="O286" s="665"/>
      <c r="P286" s="678"/>
      <c r="Q286" s="666"/>
    </row>
    <row r="287" spans="1:17" ht="14.4" customHeight="1" x14ac:dyDescent="0.3">
      <c r="A287" s="661" t="s">
        <v>563</v>
      </c>
      <c r="B287" s="662" t="s">
        <v>4875</v>
      </c>
      <c r="C287" s="662" t="s">
        <v>4730</v>
      </c>
      <c r="D287" s="662" t="s">
        <v>5230</v>
      </c>
      <c r="E287" s="662" t="s">
        <v>5231</v>
      </c>
      <c r="F287" s="665">
        <v>2</v>
      </c>
      <c r="G287" s="665">
        <v>21522</v>
      </c>
      <c r="H287" s="665">
        <v>1</v>
      </c>
      <c r="I287" s="665">
        <v>10761</v>
      </c>
      <c r="J287" s="665">
        <v>1</v>
      </c>
      <c r="K287" s="665">
        <v>10843</v>
      </c>
      <c r="L287" s="665">
        <v>0.5038100548276182</v>
      </c>
      <c r="M287" s="665">
        <v>10843</v>
      </c>
      <c r="N287" s="665">
        <v>1</v>
      </c>
      <c r="O287" s="665">
        <v>10879</v>
      </c>
      <c r="P287" s="678">
        <v>0.50548276182510921</v>
      </c>
      <c r="Q287" s="666">
        <v>10879</v>
      </c>
    </row>
    <row r="288" spans="1:17" ht="14.4" customHeight="1" x14ac:dyDescent="0.3">
      <c r="A288" s="661" t="s">
        <v>563</v>
      </c>
      <c r="B288" s="662" t="s">
        <v>4875</v>
      </c>
      <c r="C288" s="662" t="s">
        <v>4730</v>
      </c>
      <c r="D288" s="662" t="s">
        <v>5232</v>
      </c>
      <c r="E288" s="662" t="s">
        <v>5233</v>
      </c>
      <c r="F288" s="665">
        <v>66</v>
      </c>
      <c r="G288" s="665">
        <v>145704</v>
      </c>
      <c r="H288" s="665">
        <v>1</v>
      </c>
      <c r="I288" s="665">
        <v>2207.6363636363635</v>
      </c>
      <c r="J288" s="665">
        <v>58</v>
      </c>
      <c r="K288" s="665">
        <v>128988</v>
      </c>
      <c r="L288" s="665">
        <v>0.88527425465326959</v>
      </c>
      <c r="M288" s="665">
        <v>2223.9310344827586</v>
      </c>
      <c r="N288" s="665">
        <v>69</v>
      </c>
      <c r="O288" s="665">
        <v>154422</v>
      </c>
      <c r="P288" s="678">
        <v>1.0598336353154341</v>
      </c>
      <c r="Q288" s="666">
        <v>2238</v>
      </c>
    </row>
    <row r="289" spans="1:17" ht="14.4" customHeight="1" x14ac:dyDescent="0.3">
      <c r="A289" s="661" t="s">
        <v>563</v>
      </c>
      <c r="B289" s="662" t="s">
        <v>4875</v>
      </c>
      <c r="C289" s="662" t="s">
        <v>4730</v>
      </c>
      <c r="D289" s="662" t="s">
        <v>5234</v>
      </c>
      <c r="E289" s="662" t="s">
        <v>5235</v>
      </c>
      <c r="F289" s="665">
        <v>14</v>
      </c>
      <c r="G289" s="665">
        <v>69905</v>
      </c>
      <c r="H289" s="665">
        <v>1</v>
      </c>
      <c r="I289" s="665">
        <v>4993.2142857142853</v>
      </c>
      <c r="J289" s="665">
        <v>5</v>
      </c>
      <c r="K289" s="665">
        <v>25030</v>
      </c>
      <c r="L289" s="665">
        <v>0.35805736356483797</v>
      </c>
      <c r="M289" s="665">
        <v>5006</v>
      </c>
      <c r="N289" s="665">
        <v>13</v>
      </c>
      <c r="O289" s="665">
        <v>65299</v>
      </c>
      <c r="P289" s="678">
        <v>0.93411057864244329</v>
      </c>
      <c r="Q289" s="666">
        <v>5023</v>
      </c>
    </row>
    <row r="290" spans="1:17" ht="14.4" customHeight="1" x14ac:dyDescent="0.3">
      <c r="A290" s="661" t="s">
        <v>563</v>
      </c>
      <c r="B290" s="662" t="s">
        <v>4875</v>
      </c>
      <c r="C290" s="662" t="s">
        <v>4730</v>
      </c>
      <c r="D290" s="662" t="s">
        <v>5236</v>
      </c>
      <c r="E290" s="662" t="s">
        <v>5237</v>
      </c>
      <c r="F290" s="665">
        <v>36</v>
      </c>
      <c r="G290" s="665">
        <v>673200</v>
      </c>
      <c r="H290" s="665">
        <v>1</v>
      </c>
      <c r="I290" s="665">
        <v>18700</v>
      </c>
      <c r="J290" s="665">
        <v>38</v>
      </c>
      <c r="K290" s="665">
        <v>714700</v>
      </c>
      <c r="L290" s="665">
        <v>1.0616458704693998</v>
      </c>
      <c r="M290" s="665">
        <v>18807.894736842107</v>
      </c>
      <c r="N290" s="665">
        <v>14</v>
      </c>
      <c r="O290" s="665">
        <v>265104</v>
      </c>
      <c r="P290" s="678">
        <v>0.39379679144385027</v>
      </c>
      <c r="Q290" s="666">
        <v>18936</v>
      </c>
    </row>
    <row r="291" spans="1:17" ht="14.4" customHeight="1" x14ac:dyDescent="0.3">
      <c r="A291" s="661" t="s">
        <v>563</v>
      </c>
      <c r="B291" s="662" t="s">
        <v>4875</v>
      </c>
      <c r="C291" s="662" t="s">
        <v>4730</v>
      </c>
      <c r="D291" s="662" t="s">
        <v>5238</v>
      </c>
      <c r="E291" s="662" t="s">
        <v>5239</v>
      </c>
      <c r="F291" s="665">
        <v>3</v>
      </c>
      <c r="G291" s="665">
        <v>37536</v>
      </c>
      <c r="H291" s="665">
        <v>1</v>
      </c>
      <c r="I291" s="665">
        <v>12512</v>
      </c>
      <c r="J291" s="665"/>
      <c r="K291" s="665"/>
      <c r="L291" s="665"/>
      <c r="M291" s="665"/>
      <c r="N291" s="665"/>
      <c r="O291" s="665"/>
      <c r="P291" s="678"/>
      <c r="Q291" s="666"/>
    </row>
    <row r="292" spans="1:17" ht="14.4" customHeight="1" x14ac:dyDescent="0.3">
      <c r="A292" s="661" t="s">
        <v>563</v>
      </c>
      <c r="B292" s="662" t="s">
        <v>4875</v>
      </c>
      <c r="C292" s="662" t="s">
        <v>4730</v>
      </c>
      <c r="D292" s="662" t="s">
        <v>5240</v>
      </c>
      <c r="E292" s="662" t="s">
        <v>5241</v>
      </c>
      <c r="F292" s="665">
        <v>1</v>
      </c>
      <c r="G292" s="665">
        <v>2817</v>
      </c>
      <c r="H292" s="665">
        <v>1</v>
      </c>
      <c r="I292" s="665">
        <v>2817</v>
      </c>
      <c r="J292" s="665"/>
      <c r="K292" s="665"/>
      <c r="L292" s="665"/>
      <c r="M292" s="665"/>
      <c r="N292" s="665"/>
      <c r="O292" s="665"/>
      <c r="P292" s="678"/>
      <c r="Q292" s="666"/>
    </row>
    <row r="293" spans="1:17" ht="14.4" customHeight="1" x14ac:dyDescent="0.3">
      <c r="A293" s="661" t="s">
        <v>563</v>
      </c>
      <c r="B293" s="662" t="s">
        <v>4875</v>
      </c>
      <c r="C293" s="662" t="s">
        <v>4730</v>
      </c>
      <c r="D293" s="662" t="s">
        <v>5242</v>
      </c>
      <c r="E293" s="662" t="s">
        <v>5243</v>
      </c>
      <c r="F293" s="665"/>
      <c r="G293" s="665"/>
      <c r="H293" s="665"/>
      <c r="I293" s="665"/>
      <c r="J293" s="665">
        <v>6</v>
      </c>
      <c r="K293" s="665">
        <v>15708</v>
      </c>
      <c r="L293" s="665"/>
      <c r="M293" s="665">
        <v>2618</v>
      </c>
      <c r="N293" s="665">
        <v>5</v>
      </c>
      <c r="O293" s="665">
        <v>19775</v>
      </c>
      <c r="P293" s="678"/>
      <c r="Q293" s="666">
        <v>3955</v>
      </c>
    </row>
    <row r="294" spans="1:17" ht="14.4" customHeight="1" x14ac:dyDescent="0.3">
      <c r="A294" s="661" t="s">
        <v>563</v>
      </c>
      <c r="B294" s="662" t="s">
        <v>4875</v>
      </c>
      <c r="C294" s="662" t="s">
        <v>4730</v>
      </c>
      <c r="D294" s="662" t="s">
        <v>5244</v>
      </c>
      <c r="E294" s="662" t="s">
        <v>5245</v>
      </c>
      <c r="F294" s="665"/>
      <c r="G294" s="665"/>
      <c r="H294" s="665"/>
      <c r="I294" s="665"/>
      <c r="J294" s="665">
        <v>1</v>
      </c>
      <c r="K294" s="665">
        <v>9517</v>
      </c>
      <c r="L294" s="665"/>
      <c r="M294" s="665">
        <v>9517</v>
      </c>
      <c r="N294" s="665"/>
      <c r="O294" s="665"/>
      <c r="P294" s="678"/>
      <c r="Q294" s="666"/>
    </row>
    <row r="295" spans="1:17" ht="14.4" customHeight="1" x14ac:dyDescent="0.3">
      <c r="A295" s="661" t="s">
        <v>563</v>
      </c>
      <c r="B295" s="662" t="s">
        <v>4875</v>
      </c>
      <c r="C295" s="662" t="s">
        <v>4730</v>
      </c>
      <c r="D295" s="662" t="s">
        <v>5246</v>
      </c>
      <c r="E295" s="662" t="s">
        <v>5247</v>
      </c>
      <c r="F295" s="665">
        <v>2</v>
      </c>
      <c r="G295" s="665">
        <v>28308</v>
      </c>
      <c r="H295" s="665">
        <v>1</v>
      </c>
      <c r="I295" s="665">
        <v>14154</v>
      </c>
      <c r="J295" s="665">
        <v>3</v>
      </c>
      <c r="K295" s="665">
        <v>42754</v>
      </c>
      <c r="L295" s="665">
        <v>1.510315105270595</v>
      </c>
      <c r="M295" s="665">
        <v>14251.333333333334</v>
      </c>
      <c r="N295" s="665">
        <v>2</v>
      </c>
      <c r="O295" s="665">
        <v>28730</v>
      </c>
      <c r="P295" s="678">
        <v>1.0149074466581884</v>
      </c>
      <c r="Q295" s="666">
        <v>14365</v>
      </c>
    </row>
    <row r="296" spans="1:17" ht="14.4" customHeight="1" x14ac:dyDescent="0.3">
      <c r="A296" s="661" t="s">
        <v>563</v>
      </c>
      <c r="B296" s="662" t="s">
        <v>4875</v>
      </c>
      <c r="C296" s="662" t="s">
        <v>4730</v>
      </c>
      <c r="D296" s="662" t="s">
        <v>5248</v>
      </c>
      <c r="E296" s="662" t="s">
        <v>5249</v>
      </c>
      <c r="F296" s="665">
        <v>35</v>
      </c>
      <c r="G296" s="665">
        <v>84455</v>
      </c>
      <c r="H296" s="665">
        <v>1</v>
      </c>
      <c r="I296" s="665">
        <v>2413</v>
      </c>
      <c r="J296" s="665">
        <v>49</v>
      </c>
      <c r="K296" s="665">
        <v>119623</v>
      </c>
      <c r="L296" s="665">
        <v>1.4164111065064235</v>
      </c>
      <c r="M296" s="665">
        <v>2441.2857142857142</v>
      </c>
      <c r="N296" s="665">
        <v>47</v>
      </c>
      <c r="O296" s="665">
        <v>116231</v>
      </c>
      <c r="P296" s="678">
        <v>1.3762477058788705</v>
      </c>
      <c r="Q296" s="666">
        <v>2473</v>
      </c>
    </row>
    <row r="297" spans="1:17" ht="14.4" customHeight="1" x14ac:dyDescent="0.3">
      <c r="A297" s="661" t="s">
        <v>563</v>
      </c>
      <c r="B297" s="662" t="s">
        <v>4875</v>
      </c>
      <c r="C297" s="662" t="s">
        <v>4730</v>
      </c>
      <c r="D297" s="662" t="s">
        <v>5250</v>
      </c>
      <c r="E297" s="662" t="s">
        <v>5251</v>
      </c>
      <c r="F297" s="665">
        <v>2</v>
      </c>
      <c r="G297" s="665">
        <v>11142</v>
      </c>
      <c r="H297" s="665">
        <v>1</v>
      </c>
      <c r="I297" s="665">
        <v>5571</v>
      </c>
      <c r="J297" s="665"/>
      <c r="K297" s="665"/>
      <c r="L297" s="665"/>
      <c r="M297" s="665"/>
      <c r="N297" s="665">
        <v>1</v>
      </c>
      <c r="O297" s="665">
        <v>5703</v>
      </c>
      <c r="P297" s="678">
        <v>0.51184706515885836</v>
      </c>
      <c r="Q297" s="666">
        <v>5703</v>
      </c>
    </row>
    <row r="298" spans="1:17" ht="14.4" customHeight="1" x14ac:dyDescent="0.3">
      <c r="A298" s="661" t="s">
        <v>563</v>
      </c>
      <c r="B298" s="662" t="s">
        <v>4875</v>
      </c>
      <c r="C298" s="662" t="s">
        <v>4730</v>
      </c>
      <c r="D298" s="662" t="s">
        <v>5252</v>
      </c>
      <c r="E298" s="662" t="s">
        <v>5253</v>
      </c>
      <c r="F298" s="665">
        <v>1</v>
      </c>
      <c r="G298" s="665">
        <v>5647</v>
      </c>
      <c r="H298" s="665">
        <v>1</v>
      </c>
      <c r="I298" s="665">
        <v>5647</v>
      </c>
      <c r="J298" s="665"/>
      <c r="K298" s="665"/>
      <c r="L298" s="665"/>
      <c r="M298" s="665"/>
      <c r="N298" s="665">
        <v>3</v>
      </c>
      <c r="O298" s="665">
        <v>17238</v>
      </c>
      <c r="P298" s="678">
        <v>3.0525942978572695</v>
      </c>
      <c r="Q298" s="666">
        <v>5746</v>
      </c>
    </row>
    <row r="299" spans="1:17" ht="14.4" customHeight="1" x14ac:dyDescent="0.3">
      <c r="A299" s="661" t="s">
        <v>563</v>
      </c>
      <c r="B299" s="662" t="s">
        <v>4875</v>
      </c>
      <c r="C299" s="662" t="s">
        <v>4730</v>
      </c>
      <c r="D299" s="662" t="s">
        <v>5254</v>
      </c>
      <c r="E299" s="662" t="s">
        <v>5255</v>
      </c>
      <c r="F299" s="665">
        <v>2743</v>
      </c>
      <c r="G299" s="665">
        <v>471791</v>
      </c>
      <c r="H299" s="665">
        <v>1</v>
      </c>
      <c r="I299" s="665">
        <v>171.99817717827196</v>
      </c>
      <c r="J299" s="665">
        <v>2868</v>
      </c>
      <c r="K299" s="665">
        <v>475254</v>
      </c>
      <c r="L299" s="665">
        <v>1.0073401145846359</v>
      </c>
      <c r="M299" s="665">
        <v>165.70920502092051</v>
      </c>
      <c r="N299" s="665">
        <v>2849</v>
      </c>
      <c r="O299" s="665">
        <v>495720</v>
      </c>
      <c r="P299" s="678">
        <v>1.0507194923175729</v>
      </c>
      <c r="Q299" s="666">
        <v>173.99789399789401</v>
      </c>
    </row>
    <row r="300" spans="1:17" ht="14.4" customHeight="1" x14ac:dyDescent="0.3">
      <c r="A300" s="661" t="s">
        <v>563</v>
      </c>
      <c r="B300" s="662" t="s">
        <v>4875</v>
      </c>
      <c r="C300" s="662" t="s">
        <v>4730</v>
      </c>
      <c r="D300" s="662" t="s">
        <v>5256</v>
      </c>
      <c r="E300" s="662" t="s">
        <v>5257</v>
      </c>
      <c r="F300" s="665">
        <v>1</v>
      </c>
      <c r="G300" s="665">
        <v>9490</v>
      </c>
      <c r="H300" s="665">
        <v>1</v>
      </c>
      <c r="I300" s="665">
        <v>9490</v>
      </c>
      <c r="J300" s="665"/>
      <c r="K300" s="665"/>
      <c r="L300" s="665"/>
      <c r="M300" s="665"/>
      <c r="N300" s="665"/>
      <c r="O300" s="665"/>
      <c r="P300" s="678"/>
      <c r="Q300" s="666"/>
    </row>
    <row r="301" spans="1:17" ht="14.4" customHeight="1" x14ac:dyDescent="0.3">
      <c r="A301" s="661" t="s">
        <v>563</v>
      </c>
      <c r="B301" s="662" t="s">
        <v>4875</v>
      </c>
      <c r="C301" s="662" t="s">
        <v>4730</v>
      </c>
      <c r="D301" s="662" t="s">
        <v>4853</v>
      </c>
      <c r="E301" s="662" t="s">
        <v>4854</v>
      </c>
      <c r="F301" s="665">
        <v>1</v>
      </c>
      <c r="G301" s="665">
        <v>1436</v>
      </c>
      <c r="H301" s="665">
        <v>1</v>
      </c>
      <c r="I301" s="665">
        <v>1436</v>
      </c>
      <c r="J301" s="665">
        <v>1</v>
      </c>
      <c r="K301" s="665">
        <v>1449</v>
      </c>
      <c r="L301" s="665">
        <v>1.0090529247910864</v>
      </c>
      <c r="M301" s="665">
        <v>1449</v>
      </c>
      <c r="N301" s="665">
        <v>2</v>
      </c>
      <c r="O301" s="665">
        <v>2908</v>
      </c>
      <c r="P301" s="678">
        <v>2.0250696378830084</v>
      </c>
      <c r="Q301" s="666">
        <v>1454</v>
      </c>
    </row>
    <row r="302" spans="1:17" ht="14.4" customHeight="1" x14ac:dyDescent="0.3">
      <c r="A302" s="661" t="s">
        <v>563</v>
      </c>
      <c r="B302" s="662" t="s">
        <v>4875</v>
      </c>
      <c r="C302" s="662" t="s">
        <v>4730</v>
      </c>
      <c r="D302" s="662" t="s">
        <v>5258</v>
      </c>
      <c r="E302" s="662" t="s">
        <v>5259</v>
      </c>
      <c r="F302" s="665">
        <v>35</v>
      </c>
      <c r="G302" s="665">
        <v>182910</v>
      </c>
      <c r="H302" s="665">
        <v>1</v>
      </c>
      <c r="I302" s="665">
        <v>5226</v>
      </c>
      <c r="J302" s="665">
        <v>56</v>
      </c>
      <c r="K302" s="665">
        <v>294764</v>
      </c>
      <c r="L302" s="665">
        <v>1.6115247936143458</v>
      </c>
      <c r="M302" s="665">
        <v>5263.6428571428569</v>
      </c>
      <c r="N302" s="665">
        <v>49</v>
      </c>
      <c r="O302" s="665">
        <v>260435</v>
      </c>
      <c r="P302" s="678">
        <v>1.4238423268274014</v>
      </c>
      <c r="Q302" s="666">
        <v>5315</v>
      </c>
    </row>
    <row r="303" spans="1:17" ht="14.4" customHeight="1" x14ac:dyDescent="0.3">
      <c r="A303" s="661" t="s">
        <v>563</v>
      </c>
      <c r="B303" s="662" t="s">
        <v>4875</v>
      </c>
      <c r="C303" s="662" t="s">
        <v>4730</v>
      </c>
      <c r="D303" s="662" t="s">
        <v>5260</v>
      </c>
      <c r="E303" s="662" t="s">
        <v>5261</v>
      </c>
      <c r="F303" s="665">
        <v>942</v>
      </c>
      <c r="G303" s="665">
        <v>3363836</v>
      </c>
      <c r="H303" s="665">
        <v>1</v>
      </c>
      <c r="I303" s="665">
        <v>3570.9511677282376</v>
      </c>
      <c r="J303" s="665">
        <v>1050</v>
      </c>
      <c r="K303" s="665">
        <v>3728796</v>
      </c>
      <c r="L303" s="665">
        <v>1.1084951822859379</v>
      </c>
      <c r="M303" s="665">
        <v>3551.2342857142858</v>
      </c>
      <c r="N303" s="665">
        <v>1049</v>
      </c>
      <c r="O303" s="665">
        <v>3806785</v>
      </c>
      <c r="P303" s="678">
        <v>1.1316797251709061</v>
      </c>
      <c r="Q303" s="666">
        <v>3628.9656816015254</v>
      </c>
    </row>
    <row r="304" spans="1:17" ht="14.4" customHeight="1" x14ac:dyDescent="0.3">
      <c r="A304" s="661" t="s">
        <v>563</v>
      </c>
      <c r="B304" s="662" t="s">
        <v>4875</v>
      </c>
      <c r="C304" s="662" t="s">
        <v>4730</v>
      </c>
      <c r="D304" s="662" t="s">
        <v>5262</v>
      </c>
      <c r="E304" s="662" t="s">
        <v>5263</v>
      </c>
      <c r="F304" s="665">
        <v>434</v>
      </c>
      <c r="G304" s="665">
        <v>645782</v>
      </c>
      <c r="H304" s="665">
        <v>1</v>
      </c>
      <c r="I304" s="665">
        <v>1487.9769585253457</v>
      </c>
      <c r="J304" s="665">
        <v>418</v>
      </c>
      <c r="K304" s="665">
        <v>624108</v>
      </c>
      <c r="L304" s="665">
        <v>0.96643759039428168</v>
      </c>
      <c r="M304" s="665">
        <v>1493.0813397129186</v>
      </c>
      <c r="N304" s="665">
        <v>468</v>
      </c>
      <c r="O304" s="665">
        <v>707616</v>
      </c>
      <c r="P304" s="678">
        <v>1.0957505783685517</v>
      </c>
      <c r="Q304" s="666">
        <v>1512</v>
      </c>
    </row>
    <row r="305" spans="1:17" ht="14.4" customHeight="1" x14ac:dyDescent="0.3">
      <c r="A305" s="661" t="s">
        <v>563</v>
      </c>
      <c r="B305" s="662" t="s">
        <v>4875</v>
      </c>
      <c r="C305" s="662" t="s">
        <v>4730</v>
      </c>
      <c r="D305" s="662" t="s">
        <v>5264</v>
      </c>
      <c r="E305" s="662" t="s">
        <v>5265</v>
      </c>
      <c r="F305" s="665">
        <v>201</v>
      </c>
      <c r="G305" s="665">
        <v>538278</v>
      </c>
      <c r="H305" s="665">
        <v>1</v>
      </c>
      <c r="I305" s="665">
        <v>2678</v>
      </c>
      <c r="J305" s="665">
        <v>175</v>
      </c>
      <c r="K305" s="665">
        <v>472460</v>
      </c>
      <c r="L305" s="665">
        <v>0.8777248930849858</v>
      </c>
      <c r="M305" s="665">
        <v>2699.7714285714287</v>
      </c>
      <c r="N305" s="665">
        <v>203</v>
      </c>
      <c r="O305" s="665">
        <v>552566</v>
      </c>
      <c r="P305" s="678">
        <v>1.0265439048224152</v>
      </c>
      <c r="Q305" s="666">
        <v>2722</v>
      </c>
    </row>
    <row r="306" spans="1:17" ht="14.4" customHeight="1" x14ac:dyDescent="0.3">
      <c r="A306" s="661" t="s">
        <v>563</v>
      </c>
      <c r="B306" s="662" t="s">
        <v>4875</v>
      </c>
      <c r="C306" s="662" t="s">
        <v>4730</v>
      </c>
      <c r="D306" s="662" t="s">
        <v>5266</v>
      </c>
      <c r="E306" s="662" t="s">
        <v>5267</v>
      </c>
      <c r="F306" s="665">
        <v>190</v>
      </c>
      <c r="G306" s="665">
        <v>209760</v>
      </c>
      <c r="H306" s="665">
        <v>1</v>
      </c>
      <c r="I306" s="665">
        <v>1104</v>
      </c>
      <c r="J306" s="665">
        <v>190</v>
      </c>
      <c r="K306" s="665">
        <v>212106</v>
      </c>
      <c r="L306" s="665">
        <v>1.0111842105263158</v>
      </c>
      <c r="M306" s="665">
        <v>1116.3473684210526</v>
      </c>
      <c r="N306" s="665">
        <v>191</v>
      </c>
      <c r="O306" s="665">
        <v>215448</v>
      </c>
      <c r="P306" s="678">
        <v>1.0271167048054919</v>
      </c>
      <c r="Q306" s="666">
        <v>1128</v>
      </c>
    </row>
    <row r="307" spans="1:17" ht="14.4" customHeight="1" x14ac:dyDescent="0.3">
      <c r="A307" s="661" t="s">
        <v>563</v>
      </c>
      <c r="B307" s="662" t="s">
        <v>4875</v>
      </c>
      <c r="C307" s="662" t="s">
        <v>4730</v>
      </c>
      <c r="D307" s="662" t="s">
        <v>5268</v>
      </c>
      <c r="E307" s="662" t="s">
        <v>5269</v>
      </c>
      <c r="F307" s="665">
        <v>45</v>
      </c>
      <c r="G307" s="665">
        <v>274725</v>
      </c>
      <c r="H307" s="665">
        <v>1</v>
      </c>
      <c r="I307" s="665">
        <v>6105</v>
      </c>
      <c r="J307" s="665">
        <v>45</v>
      </c>
      <c r="K307" s="665">
        <v>276663</v>
      </c>
      <c r="L307" s="665">
        <v>1.0070543270543271</v>
      </c>
      <c r="M307" s="665">
        <v>6148.0666666666666</v>
      </c>
      <c r="N307" s="665">
        <v>44</v>
      </c>
      <c r="O307" s="665">
        <v>271832</v>
      </c>
      <c r="P307" s="678">
        <v>0.98946946946946945</v>
      </c>
      <c r="Q307" s="666">
        <v>6178</v>
      </c>
    </row>
    <row r="308" spans="1:17" ht="14.4" customHeight="1" x14ac:dyDescent="0.3">
      <c r="A308" s="661" t="s">
        <v>563</v>
      </c>
      <c r="B308" s="662" t="s">
        <v>4875</v>
      </c>
      <c r="C308" s="662" t="s">
        <v>4730</v>
      </c>
      <c r="D308" s="662" t="s">
        <v>5270</v>
      </c>
      <c r="E308" s="662" t="s">
        <v>5271</v>
      </c>
      <c r="F308" s="665">
        <v>442</v>
      </c>
      <c r="G308" s="665">
        <v>1683540</v>
      </c>
      <c r="H308" s="665">
        <v>1</v>
      </c>
      <c r="I308" s="665">
        <v>3808.9140271493211</v>
      </c>
      <c r="J308" s="665">
        <v>463</v>
      </c>
      <c r="K308" s="665">
        <v>1736289</v>
      </c>
      <c r="L308" s="665">
        <v>1.03133219287929</v>
      </c>
      <c r="M308" s="665">
        <v>3750.0842332613393</v>
      </c>
      <c r="N308" s="665">
        <v>482</v>
      </c>
      <c r="O308" s="665">
        <v>1859556</v>
      </c>
      <c r="P308" s="678">
        <v>1.1045511244164083</v>
      </c>
      <c r="Q308" s="666">
        <v>3858</v>
      </c>
    </row>
    <row r="309" spans="1:17" ht="14.4" customHeight="1" x14ac:dyDescent="0.3">
      <c r="A309" s="661" t="s">
        <v>563</v>
      </c>
      <c r="B309" s="662" t="s">
        <v>4875</v>
      </c>
      <c r="C309" s="662" t="s">
        <v>4730</v>
      </c>
      <c r="D309" s="662" t="s">
        <v>5272</v>
      </c>
      <c r="E309" s="662" t="s">
        <v>5273</v>
      </c>
      <c r="F309" s="665">
        <v>3</v>
      </c>
      <c r="G309" s="665">
        <v>12573</v>
      </c>
      <c r="H309" s="665">
        <v>1</v>
      </c>
      <c r="I309" s="665">
        <v>4191</v>
      </c>
      <c r="J309" s="665">
        <v>11</v>
      </c>
      <c r="K309" s="665">
        <v>38039</v>
      </c>
      <c r="L309" s="665">
        <v>3.025451364034041</v>
      </c>
      <c r="M309" s="665">
        <v>3458.090909090909</v>
      </c>
      <c r="N309" s="665">
        <v>1</v>
      </c>
      <c r="O309" s="665">
        <v>4249</v>
      </c>
      <c r="P309" s="678">
        <v>0.3379463930645033</v>
      </c>
      <c r="Q309" s="666">
        <v>4249</v>
      </c>
    </row>
    <row r="310" spans="1:17" ht="14.4" customHeight="1" x14ac:dyDescent="0.3">
      <c r="A310" s="661" t="s">
        <v>563</v>
      </c>
      <c r="B310" s="662" t="s">
        <v>4875</v>
      </c>
      <c r="C310" s="662" t="s">
        <v>4730</v>
      </c>
      <c r="D310" s="662" t="s">
        <v>5274</v>
      </c>
      <c r="E310" s="662" t="s">
        <v>5275</v>
      </c>
      <c r="F310" s="665">
        <v>2</v>
      </c>
      <c r="G310" s="665">
        <v>566</v>
      </c>
      <c r="H310" s="665">
        <v>1</v>
      </c>
      <c r="I310" s="665">
        <v>283</v>
      </c>
      <c r="J310" s="665"/>
      <c r="K310" s="665"/>
      <c r="L310" s="665"/>
      <c r="M310" s="665"/>
      <c r="N310" s="665"/>
      <c r="O310" s="665"/>
      <c r="P310" s="678"/>
      <c r="Q310" s="666"/>
    </row>
    <row r="311" spans="1:17" ht="14.4" customHeight="1" x14ac:dyDescent="0.3">
      <c r="A311" s="661" t="s">
        <v>563</v>
      </c>
      <c r="B311" s="662" t="s">
        <v>4875</v>
      </c>
      <c r="C311" s="662" t="s">
        <v>4730</v>
      </c>
      <c r="D311" s="662" t="s">
        <v>5276</v>
      </c>
      <c r="E311" s="662" t="s">
        <v>5277</v>
      </c>
      <c r="F311" s="665">
        <v>4</v>
      </c>
      <c r="G311" s="665">
        <v>3224</v>
      </c>
      <c r="H311" s="665">
        <v>1</v>
      </c>
      <c r="I311" s="665">
        <v>806</v>
      </c>
      <c r="J311" s="665">
        <v>1</v>
      </c>
      <c r="K311" s="665">
        <v>815</v>
      </c>
      <c r="L311" s="665">
        <v>0.25279156327543423</v>
      </c>
      <c r="M311" s="665">
        <v>815</v>
      </c>
      <c r="N311" s="665"/>
      <c r="O311" s="665"/>
      <c r="P311" s="678"/>
      <c r="Q311" s="666"/>
    </row>
    <row r="312" spans="1:17" ht="14.4" customHeight="1" x14ac:dyDescent="0.3">
      <c r="A312" s="661" t="s">
        <v>563</v>
      </c>
      <c r="B312" s="662" t="s">
        <v>4875</v>
      </c>
      <c r="C312" s="662" t="s">
        <v>4730</v>
      </c>
      <c r="D312" s="662" t="s">
        <v>5278</v>
      </c>
      <c r="E312" s="662" t="s">
        <v>5279</v>
      </c>
      <c r="F312" s="665"/>
      <c r="G312" s="665"/>
      <c r="H312" s="665"/>
      <c r="I312" s="665"/>
      <c r="J312" s="665">
        <v>2</v>
      </c>
      <c r="K312" s="665">
        <v>4011</v>
      </c>
      <c r="L312" s="665"/>
      <c r="M312" s="665">
        <v>2005.5</v>
      </c>
      <c r="N312" s="665">
        <v>2</v>
      </c>
      <c r="O312" s="665">
        <v>4034</v>
      </c>
      <c r="P312" s="678"/>
      <c r="Q312" s="666">
        <v>2017</v>
      </c>
    </row>
    <row r="313" spans="1:17" ht="14.4" customHeight="1" x14ac:dyDescent="0.3">
      <c r="A313" s="661" t="s">
        <v>563</v>
      </c>
      <c r="B313" s="662" t="s">
        <v>4875</v>
      </c>
      <c r="C313" s="662" t="s">
        <v>4730</v>
      </c>
      <c r="D313" s="662" t="s">
        <v>5280</v>
      </c>
      <c r="E313" s="662" t="s">
        <v>5281</v>
      </c>
      <c r="F313" s="665">
        <v>0</v>
      </c>
      <c r="G313" s="665">
        <v>0</v>
      </c>
      <c r="H313" s="665"/>
      <c r="I313" s="665"/>
      <c r="J313" s="665">
        <v>0</v>
      </c>
      <c r="K313" s="665">
        <v>0</v>
      </c>
      <c r="L313" s="665"/>
      <c r="M313" s="665"/>
      <c r="N313" s="665">
        <v>0</v>
      </c>
      <c r="O313" s="665">
        <v>0</v>
      </c>
      <c r="P313" s="678"/>
      <c r="Q313" s="666"/>
    </row>
    <row r="314" spans="1:17" ht="14.4" customHeight="1" x14ac:dyDescent="0.3">
      <c r="A314" s="661" t="s">
        <v>563</v>
      </c>
      <c r="B314" s="662" t="s">
        <v>4875</v>
      </c>
      <c r="C314" s="662" t="s">
        <v>4730</v>
      </c>
      <c r="D314" s="662" t="s">
        <v>5282</v>
      </c>
      <c r="E314" s="662" t="s">
        <v>5283</v>
      </c>
      <c r="F314" s="665">
        <v>1075</v>
      </c>
      <c r="G314" s="665">
        <v>0</v>
      </c>
      <c r="H314" s="665"/>
      <c r="I314" s="665">
        <v>0</v>
      </c>
      <c r="J314" s="665">
        <v>1121</v>
      </c>
      <c r="K314" s="665">
        <v>0</v>
      </c>
      <c r="L314" s="665"/>
      <c r="M314" s="665">
        <v>0</v>
      </c>
      <c r="N314" s="665">
        <v>1161</v>
      </c>
      <c r="O314" s="665">
        <v>0</v>
      </c>
      <c r="P314" s="678"/>
      <c r="Q314" s="666">
        <v>0</v>
      </c>
    </row>
    <row r="315" spans="1:17" ht="14.4" customHeight="1" x14ac:dyDescent="0.3">
      <c r="A315" s="661" t="s">
        <v>563</v>
      </c>
      <c r="B315" s="662" t="s">
        <v>4875</v>
      </c>
      <c r="C315" s="662" t="s">
        <v>4730</v>
      </c>
      <c r="D315" s="662" t="s">
        <v>4751</v>
      </c>
      <c r="E315" s="662" t="s">
        <v>4752</v>
      </c>
      <c r="F315" s="665">
        <v>136</v>
      </c>
      <c r="G315" s="665">
        <v>0</v>
      </c>
      <c r="H315" s="665"/>
      <c r="I315" s="665">
        <v>0</v>
      </c>
      <c r="J315" s="665"/>
      <c r="K315" s="665"/>
      <c r="L315" s="665"/>
      <c r="M315" s="665"/>
      <c r="N315" s="665"/>
      <c r="O315" s="665"/>
      <c r="P315" s="678"/>
      <c r="Q315" s="666"/>
    </row>
    <row r="316" spans="1:17" ht="14.4" customHeight="1" x14ac:dyDescent="0.3">
      <c r="A316" s="661" t="s">
        <v>563</v>
      </c>
      <c r="B316" s="662" t="s">
        <v>4875</v>
      </c>
      <c r="C316" s="662" t="s">
        <v>4730</v>
      </c>
      <c r="D316" s="662" t="s">
        <v>5284</v>
      </c>
      <c r="E316" s="662" t="s">
        <v>5285</v>
      </c>
      <c r="F316" s="665">
        <v>61</v>
      </c>
      <c r="G316" s="665">
        <v>0</v>
      </c>
      <c r="H316" s="665"/>
      <c r="I316" s="665">
        <v>0</v>
      </c>
      <c r="J316" s="665">
        <v>70</v>
      </c>
      <c r="K316" s="665">
        <v>0</v>
      </c>
      <c r="L316" s="665"/>
      <c r="M316" s="665">
        <v>0</v>
      </c>
      <c r="N316" s="665">
        <v>66</v>
      </c>
      <c r="O316" s="665">
        <v>0</v>
      </c>
      <c r="P316" s="678"/>
      <c r="Q316" s="666">
        <v>0</v>
      </c>
    </row>
    <row r="317" spans="1:17" ht="14.4" customHeight="1" x14ac:dyDescent="0.3">
      <c r="A317" s="661" t="s">
        <v>563</v>
      </c>
      <c r="B317" s="662" t="s">
        <v>4875</v>
      </c>
      <c r="C317" s="662" t="s">
        <v>4730</v>
      </c>
      <c r="D317" s="662" t="s">
        <v>5286</v>
      </c>
      <c r="E317" s="662" t="s">
        <v>5287</v>
      </c>
      <c r="F317" s="665"/>
      <c r="G317" s="665"/>
      <c r="H317" s="665"/>
      <c r="I317" s="665"/>
      <c r="J317" s="665">
        <v>1</v>
      </c>
      <c r="K317" s="665">
        <v>10899</v>
      </c>
      <c r="L317" s="665"/>
      <c r="M317" s="665">
        <v>10899</v>
      </c>
      <c r="N317" s="665">
        <v>1</v>
      </c>
      <c r="O317" s="665">
        <v>11055</v>
      </c>
      <c r="P317" s="678"/>
      <c r="Q317" s="666">
        <v>11055</v>
      </c>
    </row>
    <row r="318" spans="1:17" ht="14.4" customHeight="1" x14ac:dyDescent="0.3">
      <c r="A318" s="661" t="s">
        <v>563</v>
      </c>
      <c r="B318" s="662" t="s">
        <v>4875</v>
      </c>
      <c r="C318" s="662" t="s">
        <v>4730</v>
      </c>
      <c r="D318" s="662" t="s">
        <v>5288</v>
      </c>
      <c r="E318" s="662" t="s">
        <v>5289</v>
      </c>
      <c r="F318" s="665">
        <v>128</v>
      </c>
      <c r="G318" s="665">
        <v>94972</v>
      </c>
      <c r="H318" s="665">
        <v>1</v>
      </c>
      <c r="I318" s="665">
        <v>741.96875</v>
      </c>
      <c r="J318" s="665"/>
      <c r="K318" s="665"/>
      <c r="L318" s="665"/>
      <c r="M318" s="665"/>
      <c r="N318" s="665"/>
      <c r="O318" s="665"/>
      <c r="P318" s="678"/>
      <c r="Q318" s="666"/>
    </row>
    <row r="319" spans="1:17" ht="14.4" customHeight="1" x14ac:dyDescent="0.3">
      <c r="A319" s="661" t="s">
        <v>563</v>
      </c>
      <c r="B319" s="662" t="s">
        <v>4875</v>
      </c>
      <c r="C319" s="662" t="s">
        <v>4730</v>
      </c>
      <c r="D319" s="662" t="s">
        <v>5290</v>
      </c>
      <c r="E319" s="662" t="s">
        <v>5291</v>
      </c>
      <c r="F319" s="665">
        <v>4756</v>
      </c>
      <c r="G319" s="665">
        <v>0</v>
      </c>
      <c r="H319" s="665"/>
      <c r="I319" s="665">
        <v>0</v>
      </c>
      <c r="J319" s="665"/>
      <c r="K319" s="665"/>
      <c r="L319" s="665"/>
      <c r="M319" s="665"/>
      <c r="N319" s="665"/>
      <c r="O319" s="665"/>
      <c r="P319" s="678"/>
      <c r="Q319" s="666"/>
    </row>
    <row r="320" spans="1:17" ht="14.4" customHeight="1" x14ac:dyDescent="0.3">
      <c r="A320" s="661" t="s">
        <v>563</v>
      </c>
      <c r="B320" s="662" t="s">
        <v>4875</v>
      </c>
      <c r="C320" s="662" t="s">
        <v>4730</v>
      </c>
      <c r="D320" s="662" t="s">
        <v>4757</v>
      </c>
      <c r="E320" s="662" t="s">
        <v>4758</v>
      </c>
      <c r="F320" s="665">
        <v>977</v>
      </c>
      <c r="G320" s="665">
        <v>226664</v>
      </c>
      <c r="H320" s="665">
        <v>1</v>
      </c>
      <c r="I320" s="665">
        <v>232</v>
      </c>
      <c r="J320" s="665">
        <v>1033</v>
      </c>
      <c r="K320" s="665">
        <v>239228</v>
      </c>
      <c r="L320" s="665">
        <v>1.0554300638831045</v>
      </c>
      <c r="M320" s="665">
        <v>231.58567279767666</v>
      </c>
      <c r="N320" s="665">
        <v>1061</v>
      </c>
      <c r="O320" s="665">
        <v>249335</v>
      </c>
      <c r="P320" s="678">
        <v>1.1000202943564041</v>
      </c>
      <c r="Q320" s="666">
        <v>235</v>
      </c>
    </row>
    <row r="321" spans="1:17" ht="14.4" customHeight="1" x14ac:dyDescent="0.3">
      <c r="A321" s="661" t="s">
        <v>563</v>
      </c>
      <c r="B321" s="662" t="s">
        <v>4875</v>
      </c>
      <c r="C321" s="662" t="s">
        <v>4730</v>
      </c>
      <c r="D321" s="662" t="s">
        <v>5292</v>
      </c>
      <c r="E321" s="662" t="s">
        <v>5293</v>
      </c>
      <c r="F321" s="665">
        <v>120</v>
      </c>
      <c r="G321" s="665">
        <v>635760</v>
      </c>
      <c r="H321" s="665">
        <v>1</v>
      </c>
      <c r="I321" s="665">
        <v>5298</v>
      </c>
      <c r="J321" s="665">
        <v>102</v>
      </c>
      <c r="K321" s="665">
        <v>543276</v>
      </c>
      <c r="L321" s="665">
        <v>0.85453001132502826</v>
      </c>
      <c r="M321" s="665">
        <v>5326.2352941176468</v>
      </c>
      <c r="N321" s="665">
        <v>124</v>
      </c>
      <c r="O321" s="665">
        <v>664144</v>
      </c>
      <c r="P321" s="678">
        <v>1.0446457782811123</v>
      </c>
      <c r="Q321" s="666">
        <v>5356</v>
      </c>
    </row>
    <row r="322" spans="1:17" ht="14.4" customHeight="1" x14ac:dyDescent="0.3">
      <c r="A322" s="661" t="s">
        <v>563</v>
      </c>
      <c r="B322" s="662" t="s">
        <v>4875</v>
      </c>
      <c r="C322" s="662" t="s">
        <v>4730</v>
      </c>
      <c r="D322" s="662" t="s">
        <v>5294</v>
      </c>
      <c r="E322" s="662" t="s">
        <v>5295</v>
      </c>
      <c r="F322" s="665">
        <v>4840</v>
      </c>
      <c r="G322" s="665">
        <v>5308789</v>
      </c>
      <c r="H322" s="665">
        <v>1</v>
      </c>
      <c r="I322" s="665">
        <v>1096.8572314049586</v>
      </c>
      <c r="J322" s="665">
        <v>4953</v>
      </c>
      <c r="K322" s="665">
        <v>5423835</v>
      </c>
      <c r="L322" s="665">
        <v>1.0216708556320471</v>
      </c>
      <c r="M322" s="665">
        <v>1095.060569351908</v>
      </c>
      <c r="N322" s="665">
        <v>4933</v>
      </c>
      <c r="O322" s="665">
        <v>5449497</v>
      </c>
      <c r="P322" s="678">
        <v>1.0265047264074725</v>
      </c>
      <c r="Q322" s="666">
        <v>1104.7024123251572</v>
      </c>
    </row>
    <row r="323" spans="1:17" ht="14.4" customHeight="1" x14ac:dyDescent="0.3">
      <c r="A323" s="661" t="s">
        <v>563</v>
      </c>
      <c r="B323" s="662" t="s">
        <v>4875</v>
      </c>
      <c r="C323" s="662" t="s">
        <v>4730</v>
      </c>
      <c r="D323" s="662" t="s">
        <v>5296</v>
      </c>
      <c r="E323" s="662" t="s">
        <v>5297</v>
      </c>
      <c r="F323" s="665">
        <v>747</v>
      </c>
      <c r="G323" s="665">
        <v>925533</v>
      </c>
      <c r="H323" s="665">
        <v>1</v>
      </c>
      <c r="I323" s="665">
        <v>1239</v>
      </c>
      <c r="J323" s="665">
        <v>836</v>
      </c>
      <c r="K323" s="665">
        <v>1029448</v>
      </c>
      <c r="L323" s="665">
        <v>1.1122758453777446</v>
      </c>
      <c r="M323" s="665">
        <v>1231.3971291866028</v>
      </c>
      <c r="N323" s="665">
        <v>813</v>
      </c>
      <c r="O323" s="665">
        <v>1023555</v>
      </c>
      <c r="P323" s="678">
        <v>1.1059087034173822</v>
      </c>
      <c r="Q323" s="666">
        <v>1258.9852398523985</v>
      </c>
    </row>
    <row r="324" spans="1:17" ht="14.4" customHeight="1" x14ac:dyDescent="0.3">
      <c r="A324" s="661" t="s">
        <v>563</v>
      </c>
      <c r="B324" s="662" t="s">
        <v>4875</v>
      </c>
      <c r="C324" s="662" t="s">
        <v>4730</v>
      </c>
      <c r="D324" s="662" t="s">
        <v>5298</v>
      </c>
      <c r="E324" s="662" t="s">
        <v>5299</v>
      </c>
      <c r="F324" s="665">
        <v>1</v>
      </c>
      <c r="G324" s="665">
        <v>0</v>
      </c>
      <c r="H324" s="665"/>
      <c r="I324" s="665">
        <v>0</v>
      </c>
      <c r="J324" s="665"/>
      <c r="K324" s="665"/>
      <c r="L324" s="665"/>
      <c r="M324" s="665"/>
      <c r="N324" s="665">
        <v>10</v>
      </c>
      <c r="O324" s="665">
        <v>0</v>
      </c>
      <c r="P324" s="678"/>
      <c r="Q324" s="666">
        <v>0</v>
      </c>
    </row>
    <row r="325" spans="1:17" ht="14.4" customHeight="1" x14ac:dyDescent="0.3">
      <c r="A325" s="661" t="s">
        <v>563</v>
      </c>
      <c r="B325" s="662" t="s">
        <v>4875</v>
      </c>
      <c r="C325" s="662" t="s">
        <v>4730</v>
      </c>
      <c r="D325" s="662" t="s">
        <v>5300</v>
      </c>
      <c r="E325" s="662" t="s">
        <v>5301</v>
      </c>
      <c r="F325" s="665">
        <v>354</v>
      </c>
      <c r="G325" s="665">
        <v>156468</v>
      </c>
      <c r="H325" s="665">
        <v>1</v>
      </c>
      <c r="I325" s="665">
        <v>442</v>
      </c>
      <c r="J325" s="665">
        <v>297</v>
      </c>
      <c r="K325" s="665">
        <v>132564</v>
      </c>
      <c r="L325" s="665">
        <v>0.84722754812485623</v>
      </c>
      <c r="M325" s="665">
        <v>446.34343434343435</v>
      </c>
      <c r="N325" s="665">
        <v>356</v>
      </c>
      <c r="O325" s="665">
        <v>160556</v>
      </c>
      <c r="P325" s="678">
        <v>1.0261267479612444</v>
      </c>
      <c r="Q325" s="666">
        <v>451</v>
      </c>
    </row>
    <row r="326" spans="1:17" ht="14.4" customHeight="1" x14ac:dyDescent="0.3">
      <c r="A326" s="661" t="s">
        <v>563</v>
      </c>
      <c r="B326" s="662" t="s">
        <v>4875</v>
      </c>
      <c r="C326" s="662" t="s">
        <v>4730</v>
      </c>
      <c r="D326" s="662" t="s">
        <v>5302</v>
      </c>
      <c r="E326" s="662" t="s">
        <v>5303</v>
      </c>
      <c r="F326" s="665">
        <v>12</v>
      </c>
      <c r="G326" s="665">
        <v>51384</v>
      </c>
      <c r="H326" s="665">
        <v>1</v>
      </c>
      <c r="I326" s="665">
        <v>4282</v>
      </c>
      <c r="J326" s="665">
        <v>10</v>
      </c>
      <c r="K326" s="665">
        <v>43075</v>
      </c>
      <c r="L326" s="665">
        <v>0.83829596761637859</v>
      </c>
      <c r="M326" s="665">
        <v>4307.5</v>
      </c>
      <c r="N326" s="665">
        <v>15</v>
      </c>
      <c r="O326" s="665">
        <v>65325</v>
      </c>
      <c r="P326" s="678">
        <v>1.2713101354507239</v>
      </c>
      <c r="Q326" s="666">
        <v>4355</v>
      </c>
    </row>
    <row r="327" spans="1:17" ht="14.4" customHeight="1" x14ac:dyDescent="0.3">
      <c r="A327" s="661" t="s">
        <v>563</v>
      </c>
      <c r="B327" s="662" t="s">
        <v>4875</v>
      </c>
      <c r="C327" s="662" t="s">
        <v>4730</v>
      </c>
      <c r="D327" s="662" t="s">
        <v>5304</v>
      </c>
      <c r="E327" s="662" t="s">
        <v>5305</v>
      </c>
      <c r="F327" s="665">
        <v>101</v>
      </c>
      <c r="G327" s="665">
        <v>396696</v>
      </c>
      <c r="H327" s="665">
        <v>1</v>
      </c>
      <c r="I327" s="665">
        <v>3927.6831683168316</v>
      </c>
      <c r="J327" s="665">
        <v>110</v>
      </c>
      <c r="K327" s="665">
        <v>434159</v>
      </c>
      <c r="L327" s="665">
        <v>1.0944375541976727</v>
      </c>
      <c r="M327" s="665">
        <v>3946.9</v>
      </c>
      <c r="N327" s="665">
        <v>99</v>
      </c>
      <c r="O327" s="665">
        <v>392733</v>
      </c>
      <c r="P327" s="678">
        <v>0.99000998245507899</v>
      </c>
      <c r="Q327" s="666">
        <v>3967</v>
      </c>
    </row>
    <row r="328" spans="1:17" ht="14.4" customHeight="1" x14ac:dyDescent="0.3">
      <c r="A328" s="661" t="s">
        <v>563</v>
      </c>
      <c r="B328" s="662" t="s">
        <v>4875</v>
      </c>
      <c r="C328" s="662" t="s">
        <v>4730</v>
      </c>
      <c r="D328" s="662" t="s">
        <v>5306</v>
      </c>
      <c r="E328" s="662" t="s">
        <v>5307</v>
      </c>
      <c r="F328" s="665">
        <v>11</v>
      </c>
      <c r="G328" s="665">
        <v>109406</v>
      </c>
      <c r="H328" s="665">
        <v>1</v>
      </c>
      <c r="I328" s="665">
        <v>9946</v>
      </c>
      <c r="J328" s="665">
        <v>14</v>
      </c>
      <c r="K328" s="665">
        <v>139900</v>
      </c>
      <c r="L328" s="665">
        <v>1.2787232875710657</v>
      </c>
      <c r="M328" s="665">
        <v>9992.8571428571431</v>
      </c>
      <c r="N328" s="665">
        <v>15</v>
      </c>
      <c r="O328" s="665">
        <v>150960</v>
      </c>
      <c r="P328" s="678">
        <v>1.379814635394768</v>
      </c>
      <c r="Q328" s="666">
        <v>10064</v>
      </c>
    </row>
    <row r="329" spans="1:17" ht="14.4" customHeight="1" x14ac:dyDescent="0.3">
      <c r="A329" s="661" t="s">
        <v>563</v>
      </c>
      <c r="B329" s="662" t="s">
        <v>4875</v>
      </c>
      <c r="C329" s="662" t="s">
        <v>4730</v>
      </c>
      <c r="D329" s="662" t="s">
        <v>5308</v>
      </c>
      <c r="E329" s="662" t="s">
        <v>5309</v>
      </c>
      <c r="F329" s="665">
        <v>705</v>
      </c>
      <c r="G329" s="665">
        <v>233346</v>
      </c>
      <c r="H329" s="665">
        <v>1</v>
      </c>
      <c r="I329" s="665">
        <v>330.98723404255321</v>
      </c>
      <c r="J329" s="665">
        <v>716</v>
      </c>
      <c r="K329" s="665">
        <v>234877</v>
      </c>
      <c r="L329" s="665">
        <v>1.0065610723989269</v>
      </c>
      <c r="M329" s="665">
        <v>328.04050279329607</v>
      </c>
      <c r="N329" s="665">
        <v>787</v>
      </c>
      <c r="O329" s="665">
        <v>266006</v>
      </c>
      <c r="P329" s="678">
        <v>1.1399638305349138</v>
      </c>
      <c r="Q329" s="666">
        <v>338</v>
      </c>
    </row>
    <row r="330" spans="1:17" ht="14.4" customHeight="1" x14ac:dyDescent="0.3">
      <c r="A330" s="661" t="s">
        <v>563</v>
      </c>
      <c r="B330" s="662" t="s">
        <v>4875</v>
      </c>
      <c r="C330" s="662" t="s">
        <v>4730</v>
      </c>
      <c r="D330" s="662" t="s">
        <v>4770</v>
      </c>
      <c r="E330" s="662" t="s">
        <v>4771</v>
      </c>
      <c r="F330" s="665">
        <v>2</v>
      </c>
      <c r="G330" s="665">
        <v>354</v>
      </c>
      <c r="H330" s="665">
        <v>1</v>
      </c>
      <c r="I330" s="665">
        <v>177</v>
      </c>
      <c r="J330" s="665">
        <v>1</v>
      </c>
      <c r="K330" s="665">
        <v>178</v>
      </c>
      <c r="L330" s="665">
        <v>0.50282485875706218</v>
      </c>
      <c r="M330" s="665">
        <v>178</v>
      </c>
      <c r="N330" s="665"/>
      <c r="O330" s="665"/>
      <c r="P330" s="678"/>
      <c r="Q330" s="666"/>
    </row>
    <row r="331" spans="1:17" ht="14.4" customHeight="1" x14ac:dyDescent="0.3">
      <c r="A331" s="661" t="s">
        <v>563</v>
      </c>
      <c r="B331" s="662" t="s">
        <v>4875</v>
      </c>
      <c r="C331" s="662" t="s">
        <v>4730</v>
      </c>
      <c r="D331" s="662" t="s">
        <v>5310</v>
      </c>
      <c r="E331" s="662" t="s">
        <v>5311</v>
      </c>
      <c r="F331" s="665">
        <v>10</v>
      </c>
      <c r="G331" s="665">
        <v>47740</v>
      </c>
      <c r="H331" s="665">
        <v>1</v>
      </c>
      <c r="I331" s="665">
        <v>4774</v>
      </c>
      <c r="J331" s="665">
        <v>14</v>
      </c>
      <c r="K331" s="665">
        <v>67256</v>
      </c>
      <c r="L331" s="665">
        <v>1.4087976539589442</v>
      </c>
      <c r="M331" s="665">
        <v>4804</v>
      </c>
      <c r="N331" s="665">
        <v>12</v>
      </c>
      <c r="O331" s="665">
        <v>58008</v>
      </c>
      <c r="P331" s="678">
        <v>1.2150816925010473</v>
      </c>
      <c r="Q331" s="666">
        <v>4834</v>
      </c>
    </row>
    <row r="332" spans="1:17" ht="14.4" customHeight="1" x14ac:dyDescent="0.3">
      <c r="A332" s="661" t="s">
        <v>563</v>
      </c>
      <c r="B332" s="662" t="s">
        <v>4875</v>
      </c>
      <c r="C332" s="662" t="s">
        <v>4730</v>
      </c>
      <c r="D332" s="662" t="s">
        <v>4774</v>
      </c>
      <c r="E332" s="662" t="s">
        <v>4775</v>
      </c>
      <c r="F332" s="665">
        <v>910</v>
      </c>
      <c r="G332" s="665">
        <v>313372</v>
      </c>
      <c r="H332" s="665">
        <v>1</v>
      </c>
      <c r="I332" s="665">
        <v>344.36483516483514</v>
      </c>
      <c r="J332" s="665">
        <v>978</v>
      </c>
      <c r="K332" s="665">
        <v>335016</v>
      </c>
      <c r="L332" s="665">
        <v>1.0690680724506338</v>
      </c>
      <c r="M332" s="665">
        <v>342.55214723926383</v>
      </c>
      <c r="N332" s="665">
        <v>984</v>
      </c>
      <c r="O332" s="665">
        <v>343416</v>
      </c>
      <c r="P332" s="678">
        <v>1.0958732752128462</v>
      </c>
      <c r="Q332" s="666">
        <v>349</v>
      </c>
    </row>
    <row r="333" spans="1:17" ht="14.4" customHeight="1" x14ac:dyDescent="0.3">
      <c r="A333" s="661" t="s">
        <v>563</v>
      </c>
      <c r="B333" s="662" t="s">
        <v>4875</v>
      </c>
      <c r="C333" s="662" t="s">
        <v>4730</v>
      </c>
      <c r="D333" s="662" t="s">
        <v>5312</v>
      </c>
      <c r="E333" s="662" t="s">
        <v>5313</v>
      </c>
      <c r="F333" s="665">
        <v>7</v>
      </c>
      <c r="G333" s="665">
        <v>12383</v>
      </c>
      <c r="H333" s="665">
        <v>1</v>
      </c>
      <c r="I333" s="665">
        <v>1769</v>
      </c>
      <c r="J333" s="665"/>
      <c r="K333" s="665"/>
      <c r="L333" s="665"/>
      <c r="M333" s="665"/>
      <c r="N333" s="665"/>
      <c r="O333" s="665"/>
      <c r="P333" s="678"/>
      <c r="Q333" s="666"/>
    </row>
    <row r="334" spans="1:17" ht="14.4" customHeight="1" x14ac:dyDescent="0.3">
      <c r="A334" s="661" t="s">
        <v>563</v>
      </c>
      <c r="B334" s="662" t="s">
        <v>4875</v>
      </c>
      <c r="C334" s="662" t="s">
        <v>4730</v>
      </c>
      <c r="D334" s="662" t="s">
        <v>5314</v>
      </c>
      <c r="E334" s="662" t="s">
        <v>5315</v>
      </c>
      <c r="F334" s="665">
        <v>275</v>
      </c>
      <c r="G334" s="665">
        <v>82775</v>
      </c>
      <c r="H334" s="665">
        <v>1</v>
      </c>
      <c r="I334" s="665">
        <v>301</v>
      </c>
      <c r="J334" s="665">
        <v>280</v>
      </c>
      <c r="K334" s="665">
        <v>84496</v>
      </c>
      <c r="L334" s="665">
        <v>1.0207913017215342</v>
      </c>
      <c r="M334" s="665">
        <v>301.77142857142854</v>
      </c>
      <c r="N334" s="665">
        <v>323</v>
      </c>
      <c r="O334" s="665">
        <v>97869</v>
      </c>
      <c r="P334" s="678">
        <v>1.1823497432799759</v>
      </c>
      <c r="Q334" s="666">
        <v>303</v>
      </c>
    </row>
    <row r="335" spans="1:17" ht="14.4" customHeight="1" x14ac:dyDescent="0.3">
      <c r="A335" s="661" t="s">
        <v>563</v>
      </c>
      <c r="B335" s="662" t="s">
        <v>4875</v>
      </c>
      <c r="C335" s="662" t="s">
        <v>4730</v>
      </c>
      <c r="D335" s="662" t="s">
        <v>5316</v>
      </c>
      <c r="E335" s="662" t="s">
        <v>5317</v>
      </c>
      <c r="F335" s="665">
        <v>8</v>
      </c>
      <c r="G335" s="665">
        <v>90344</v>
      </c>
      <c r="H335" s="665">
        <v>1</v>
      </c>
      <c r="I335" s="665">
        <v>11293</v>
      </c>
      <c r="J335" s="665">
        <v>11</v>
      </c>
      <c r="K335" s="665">
        <v>124867</v>
      </c>
      <c r="L335" s="665">
        <v>1.3821283095723014</v>
      </c>
      <c r="M335" s="665">
        <v>11351.545454545454</v>
      </c>
      <c r="N335" s="665">
        <v>8</v>
      </c>
      <c r="O335" s="665">
        <v>91400</v>
      </c>
      <c r="P335" s="678">
        <v>1.011688656689985</v>
      </c>
      <c r="Q335" s="666">
        <v>11425</v>
      </c>
    </row>
    <row r="336" spans="1:17" ht="14.4" customHeight="1" x14ac:dyDescent="0.3">
      <c r="A336" s="661" t="s">
        <v>563</v>
      </c>
      <c r="B336" s="662" t="s">
        <v>4875</v>
      </c>
      <c r="C336" s="662" t="s">
        <v>4730</v>
      </c>
      <c r="D336" s="662" t="s">
        <v>4832</v>
      </c>
      <c r="E336" s="662" t="s">
        <v>4833</v>
      </c>
      <c r="F336" s="665">
        <v>4</v>
      </c>
      <c r="G336" s="665">
        <v>27176</v>
      </c>
      <c r="H336" s="665">
        <v>1</v>
      </c>
      <c r="I336" s="665">
        <v>6794</v>
      </c>
      <c r="J336" s="665"/>
      <c r="K336" s="665"/>
      <c r="L336" s="665"/>
      <c r="M336" s="665"/>
      <c r="N336" s="665"/>
      <c r="O336" s="665"/>
      <c r="P336" s="678"/>
      <c r="Q336" s="666"/>
    </row>
    <row r="337" spans="1:17" ht="14.4" customHeight="1" x14ac:dyDescent="0.3">
      <c r="A337" s="661" t="s">
        <v>563</v>
      </c>
      <c r="B337" s="662" t="s">
        <v>4875</v>
      </c>
      <c r="C337" s="662" t="s">
        <v>4730</v>
      </c>
      <c r="D337" s="662" t="s">
        <v>5318</v>
      </c>
      <c r="E337" s="662" t="s">
        <v>5319</v>
      </c>
      <c r="F337" s="665">
        <v>110</v>
      </c>
      <c r="G337" s="665">
        <v>462637</v>
      </c>
      <c r="H337" s="665">
        <v>1</v>
      </c>
      <c r="I337" s="665">
        <v>4205.7909090909088</v>
      </c>
      <c r="J337" s="665">
        <v>143</v>
      </c>
      <c r="K337" s="665">
        <v>597162</v>
      </c>
      <c r="L337" s="665">
        <v>1.2907787314892669</v>
      </c>
      <c r="M337" s="665">
        <v>4175.9580419580416</v>
      </c>
      <c r="N337" s="665">
        <v>44</v>
      </c>
      <c r="O337" s="665">
        <v>187686</v>
      </c>
      <c r="P337" s="678">
        <v>0.40568739638204465</v>
      </c>
      <c r="Q337" s="666">
        <v>4265.590909090909</v>
      </c>
    </row>
    <row r="338" spans="1:17" ht="14.4" customHeight="1" x14ac:dyDescent="0.3">
      <c r="A338" s="661" t="s">
        <v>563</v>
      </c>
      <c r="B338" s="662" t="s">
        <v>4875</v>
      </c>
      <c r="C338" s="662" t="s">
        <v>4730</v>
      </c>
      <c r="D338" s="662" t="s">
        <v>5320</v>
      </c>
      <c r="E338" s="662" t="s">
        <v>5321</v>
      </c>
      <c r="F338" s="665">
        <v>75</v>
      </c>
      <c r="G338" s="665">
        <v>929475</v>
      </c>
      <c r="H338" s="665">
        <v>1</v>
      </c>
      <c r="I338" s="665">
        <v>12393</v>
      </c>
      <c r="J338" s="665">
        <v>105</v>
      </c>
      <c r="K338" s="665">
        <v>1283619</v>
      </c>
      <c r="L338" s="665">
        <v>1.3810150891632373</v>
      </c>
      <c r="M338" s="665">
        <v>12224.942857142858</v>
      </c>
      <c r="N338" s="665">
        <v>120</v>
      </c>
      <c r="O338" s="665">
        <v>1504755</v>
      </c>
      <c r="P338" s="678">
        <v>1.6189300411522634</v>
      </c>
      <c r="Q338" s="666">
        <v>12539.625</v>
      </c>
    </row>
    <row r="339" spans="1:17" ht="14.4" customHeight="1" x14ac:dyDescent="0.3">
      <c r="A339" s="661" t="s">
        <v>563</v>
      </c>
      <c r="B339" s="662" t="s">
        <v>4875</v>
      </c>
      <c r="C339" s="662" t="s">
        <v>4730</v>
      </c>
      <c r="D339" s="662" t="s">
        <v>5322</v>
      </c>
      <c r="E339" s="662" t="s">
        <v>5323</v>
      </c>
      <c r="F339" s="665">
        <v>157</v>
      </c>
      <c r="G339" s="665">
        <v>367223</v>
      </c>
      <c r="H339" s="665">
        <v>1</v>
      </c>
      <c r="I339" s="665">
        <v>2339</v>
      </c>
      <c r="J339" s="665">
        <v>168</v>
      </c>
      <c r="K339" s="665">
        <v>386716</v>
      </c>
      <c r="L339" s="665">
        <v>1.0530821871179092</v>
      </c>
      <c r="M339" s="665">
        <v>2301.8809523809523</v>
      </c>
      <c r="N339" s="665">
        <v>180</v>
      </c>
      <c r="O339" s="665">
        <v>428940</v>
      </c>
      <c r="P339" s="678">
        <v>1.1680640918460989</v>
      </c>
      <c r="Q339" s="666">
        <v>2383</v>
      </c>
    </row>
    <row r="340" spans="1:17" ht="14.4" customHeight="1" x14ac:dyDescent="0.3">
      <c r="A340" s="661" t="s">
        <v>563</v>
      </c>
      <c r="B340" s="662" t="s">
        <v>4875</v>
      </c>
      <c r="C340" s="662" t="s">
        <v>4730</v>
      </c>
      <c r="D340" s="662" t="s">
        <v>5324</v>
      </c>
      <c r="E340" s="662" t="s">
        <v>5325</v>
      </c>
      <c r="F340" s="665">
        <v>2</v>
      </c>
      <c r="G340" s="665">
        <v>10894</v>
      </c>
      <c r="H340" s="665">
        <v>1</v>
      </c>
      <c r="I340" s="665">
        <v>5447</v>
      </c>
      <c r="J340" s="665"/>
      <c r="K340" s="665"/>
      <c r="L340" s="665"/>
      <c r="M340" s="665"/>
      <c r="N340" s="665">
        <v>5</v>
      </c>
      <c r="O340" s="665">
        <v>27730</v>
      </c>
      <c r="P340" s="678">
        <v>2.5454378557003854</v>
      </c>
      <c r="Q340" s="666">
        <v>5546</v>
      </c>
    </row>
    <row r="341" spans="1:17" ht="14.4" customHeight="1" x14ac:dyDescent="0.3">
      <c r="A341" s="661" t="s">
        <v>563</v>
      </c>
      <c r="B341" s="662" t="s">
        <v>4875</v>
      </c>
      <c r="C341" s="662" t="s">
        <v>4730</v>
      </c>
      <c r="D341" s="662" t="s">
        <v>5326</v>
      </c>
      <c r="E341" s="662" t="s">
        <v>5327</v>
      </c>
      <c r="F341" s="665">
        <v>132</v>
      </c>
      <c r="G341" s="665">
        <v>87384</v>
      </c>
      <c r="H341" s="665">
        <v>1</v>
      </c>
      <c r="I341" s="665">
        <v>662</v>
      </c>
      <c r="J341" s="665">
        <v>130</v>
      </c>
      <c r="K341" s="665">
        <v>85616</v>
      </c>
      <c r="L341" s="665">
        <v>0.97976746315114893</v>
      </c>
      <c r="M341" s="665">
        <v>658.5846153846154</v>
      </c>
      <c r="N341" s="665">
        <v>125</v>
      </c>
      <c r="O341" s="665">
        <v>84625</v>
      </c>
      <c r="P341" s="678">
        <v>0.96842671427263571</v>
      </c>
      <c r="Q341" s="666">
        <v>677</v>
      </c>
    </row>
    <row r="342" spans="1:17" ht="14.4" customHeight="1" x14ac:dyDescent="0.3">
      <c r="A342" s="661" t="s">
        <v>563</v>
      </c>
      <c r="B342" s="662" t="s">
        <v>4875</v>
      </c>
      <c r="C342" s="662" t="s">
        <v>4730</v>
      </c>
      <c r="D342" s="662" t="s">
        <v>5328</v>
      </c>
      <c r="E342" s="662" t="s">
        <v>5329</v>
      </c>
      <c r="F342" s="665">
        <v>6</v>
      </c>
      <c r="G342" s="665">
        <v>0</v>
      </c>
      <c r="H342" s="665"/>
      <c r="I342" s="665">
        <v>0</v>
      </c>
      <c r="J342" s="665">
        <v>3</v>
      </c>
      <c r="K342" s="665">
        <v>0</v>
      </c>
      <c r="L342" s="665"/>
      <c r="M342" s="665">
        <v>0</v>
      </c>
      <c r="N342" s="665"/>
      <c r="O342" s="665"/>
      <c r="P342" s="678"/>
      <c r="Q342" s="666"/>
    </row>
    <row r="343" spans="1:17" ht="14.4" customHeight="1" x14ac:dyDescent="0.3">
      <c r="A343" s="661" t="s">
        <v>563</v>
      </c>
      <c r="B343" s="662" t="s">
        <v>4875</v>
      </c>
      <c r="C343" s="662" t="s">
        <v>4730</v>
      </c>
      <c r="D343" s="662" t="s">
        <v>5330</v>
      </c>
      <c r="E343" s="662" t="s">
        <v>5331</v>
      </c>
      <c r="F343" s="665">
        <v>11</v>
      </c>
      <c r="G343" s="665">
        <v>0</v>
      </c>
      <c r="H343" s="665"/>
      <c r="I343" s="665">
        <v>0</v>
      </c>
      <c r="J343" s="665">
        <v>13</v>
      </c>
      <c r="K343" s="665">
        <v>0</v>
      </c>
      <c r="L343" s="665"/>
      <c r="M343" s="665">
        <v>0</v>
      </c>
      <c r="N343" s="665">
        <v>7</v>
      </c>
      <c r="O343" s="665">
        <v>0</v>
      </c>
      <c r="P343" s="678"/>
      <c r="Q343" s="666">
        <v>0</v>
      </c>
    </row>
    <row r="344" spans="1:17" ht="14.4" customHeight="1" x14ac:dyDescent="0.3">
      <c r="A344" s="661" t="s">
        <v>563</v>
      </c>
      <c r="B344" s="662" t="s">
        <v>4875</v>
      </c>
      <c r="C344" s="662" t="s">
        <v>4730</v>
      </c>
      <c r="D344" s="662" t="s">
        <v>5332</v>
      </c>
      <c r="E344" s="662" t="s">
        <v>5333</v>
      </c>
      <c r="F344" s="665">
        <v>423</v>
      </c>
      <c r="G344" s="665">
        <v>572305</v>
      </c>
      <c r="H344" s="665">
        <v>1</v>
      </c>
      <c r="I344" s="665">
        <v>1352.9669030732859</v>
      </c>
      <c r="J344" s="665">
        <v>445</v>
      </c>
      <c r="K344" s="665">
        <v>595741</v>
      </c>
      <c r="L344" s="665">
        <v>1.0409501926420353</v>
      </c>
      <c r="M344" s="665">
        <v>1338.743820224719</v>
      </c>
      <c r="N344" s="665">
        <v>394</v>
      </c>
      <c r="O344" s="665">
        <v>540962</v>
      </c>
      <c r="P344" s="678">
        <v>0.94523374773940472</v>
      </c>
      <c r="Q344" s="666">
        <v>1373</v>
      </c>
    </row>
    <row r="345" spans="1:17" ht="14.4" customHeight="1" x14ac:dyDescent="0.3">
      <c r="A345" s="661" t="s">
        <v>563</v>
      </c>
      <c r="B345" s="662" t="s">
        <v>4875</v>
      </c>
      <c r="C345" s="662" t="s">
        <v>4730</v>
      </c>
      <c r="D345" s="662" t="s">
        <v>5334</v>
      </c>
      <c r="E345" s="662" t="s">
        <v>5335</v>
      </c>
      <c r="F345" s="665">
        <v>21</v>
      </c>
      <c r="G345" s="665">
        <v>110355</v>
      </c>
      <c r="H345" s="665">
        <v>1</v>
      </c>
      <c r="I345" s="665">
        <v>5255</v>
      </c>
      <c r="J345" s="665">
        <v>21</v>
      </c>
      <c r="K345" s="665">
        <v>111171</v>
      </c>
      <c r="L345" s="665">
        <v>1.0073943183362783</v>
      </c>
      <c r="M345" s="665">
        <v>5293.8571428571431</v>
      </c>
      <c r="N345" s="665">
        <v>33</v>
      </c>
      <c r="O345" s="665">
        <v>175692</v>
      </c>
      <c r="P345" s="678">
        <v>1.5920619817860542</v>
      </c>
      <c r="Q345" s="666">
        <v>5324</v>
      </c>
    </row>
    <row r="346" spans="1:17" ht="14.4" customHeight="1" x14ac:dyDescent="0.3">
      <c r="A346" s="661" t="s">
        <v>563</v>
      </c>
      <c r="B346" s="662" t="s">
        <v>4875</v>
      </c>
      <c r="C346" s="662" t="s">
        <v>4730</v>
      </c>
      <c r="D346" s="662" t="s">
        <v>5336</v>
      </c>
      <c r="E346" s="662" t="s">
        <v>5337</v>
      </c>
      <c r="F346" s="665">
        <v>8</v>
      </c>
      <c r="G346" s="665">
        <v>82600</v>
      </c>
      <c r="H346" s="665">
        <v>1</v>
      </c>
      <c r="I346" s="665">
        <v>10325</v>
      </c>
      <c r="J346" s="665">
        <v>16</v>
      </c>
      <c r="K346" s="665">
        <v>165938</v>
      </c>
      <c r="L346" s="665">
        <v>2.0089346246973365</v>
      </c>
      <c r="M346" s="665">
        <v>10371.125</v>
      </c>
      <c r="N346" s="665">
        <v>15</v>
      </c>
      <c r="O346" s="665">
        <v>156645</v>
      </c>
      <c r="P346" s="678">
        <v>1.8964285714285714</v>
      </c>
      <c r="Q346" s="666">
        <v>10443</v>
      </c>
    </row>
    <row r="347" spans="1:17" ht="14.4" customHeight="1" x14ac:dyDescent="0.3">
      <c r="A347" s="661" t="s">
        <v>563</v>
      </c>
      <c r="B347" s="662" t="s">
        <v>4875</v>
      </c>
      <c r="C347" s="662" t="s">
        <v>4730</v>
      </c>
      <c r="D347" s="662" t="s">
        <v>4778</v>
      </c>
      <c r="E347" s="662" t="s">
        <v>4779</v>
      </c>
      <c r="F347" s="665">
        <v>2</v>
      </c>
      <c r="G347" s="665">
        <v>7444</v>
      </c>
      <c r="H347" s="665">
        <v>1</v>
      </c>
      <c r="I347" s="665">
        <v>3722</v>
      </c>
      <c r="J347" s="665"/>
      <c r="K347" s="665"/>
      <c r="L347" s="665"/>
      <c r="M347" s="665"/>
      <c r="N347" s="665"/>
      <c r="O347" s="665"/>
      <c r="P347" s="678"/>
      <c r="Q347" s="666"/>
    </row>
    <row r="348" spans="1:17" ht="14.4" customHeight="1" x14ac:dyDescent="0.3">
      <c r="A348" s="661" t="s">
        <v>563</v>
      </c>
      <c r="B348" s="662" t="s">
        <v>4875</v>
      </c>
      <c r="C348" s="662" t="s">
        <v>4730</v>
      </c>
      <c r="D348" s="662" t="s">
        <v>5338</v>
      </c>
      <c r="E348" s="662" t="s">
        <v>5339</v>
      </c>
      <c r="F348" s="665">
        <v>19</v>
      </c>
      <c r="G348" s="665">
        <v>58919</v>
      </c>
      <c r="H348" s="665">
        <v>1</v>
      </c>
      <c r="I348" s="665">
        <v>3101</v>
      </c>
      <c r="J348" s="665">
        <v>21</v>
      </c>
      <c r="K348" s="665">
        <v>65721</v>
      </c>
      <c r="L348" s="665">
        <v>1.1154466301193164</v>
      </c>
      <c r="M348" s="665">
        <v>3129.5714285714284</v>
      </c>
      <c r="N348" s="665">
        <v>17</v>
      </c>
      <c r="O348" s="665">
        <v>53703</v>
      </c>
      <c r="P348" s="678">
        <v>0.91147168146098878</v>
      </c>
      <c r="Q348" s="666">
        <v>3159</v>
      </c>
    </row>
    <row r="349" spans="1:17" ht="14.4" customHeight="1" x14ac:dyDescent="0.3">
      <c r="A349" s="661" t="s">
        <v>563</v>
      </c>
      <c r="B349" s="662" t="s">
        <v>4875</v>
      </c>
      <c r="C349" s="662" t="s">
        <v>4730</v>
      </c>
      <c r="D349" s="662" t="s">
        <v>5340</v>
      </c>
      <c r="E349" s="662" t="s">
        <v>5341</v>
      </c>
      <c r="F349" s="665"/>
      <c r="G349" s="665"/>
      <c r="H349" s="665"/>
      <c r="I349" s="665"/>
      <c r="J349" s="665">
        <v>1</v>
      </c>
      <c r="K349" s="665">
        <v>1779</v>
      </c>
      <c r="L349" s="665"/>
      <c r="M349" s="665">
        <v>1779</v>
      </c>
      <c r="N349" s="665"/>
      <c r="O349" s="665"/>
      <c r="P349" s="678"/>
      <c r="Q349" s="666"/>
    </row>
    <row r="350" spans="1:17" ht="14.4" customHeight="1" x14ac:dyDescent="0.3">
      <c r="A350" s="661" t="s">
        <v>563</v>
      </c>
      <c r="B350" s="662" t="s">
        <v>4875</v>
      </c>
      <c r="C350" s="662" t="s">
        <v>4730</v>
      </c>
      <c r="D350" s="662" t="s">
        <v>5342</v>
      </c>
      <c r="E350" s="662" t="s">
        <v>5343</v>
      </c>
      <c r="F350" s="665">
        <v>14</v>
      </c>
      <c r="G350" s="665">
        <v>109816</v>
      </c>
      <c r="H350" s="665">
        <v>1</v>
      </c>
      <c r="I350" s="665">
        <v>7844</v>
      </c>
      <c r="J350" s="665">
        <v>11</v>
      </c>
      <c r="K350" s="665">
        <v>71028</v>
      </c>
      <c r="L350" s="665">
        <v>0.64679099584759958</v>
      </c>
      <c r="M350" s="665">
        <v>6457.090909090909</v>
      </c>
      <c r="N350" s="665">
        <v>18</v>
      </c>
      <c r="O350" s="665">
        <v>143046</v>
      </c>
      <c r="P350" s="678">
        <v>1.3025970714649959</v>
      </c>
      <c r="Q350" s="666">
        <v>7947</v>
      </c>
    </row>
    <row r="351" spans="1:17" ht="14.4" customHeight="1" x14ac:dyDescent="0.3">
      <c r="A351" s="661" t="s">
        <v>563</v>
      </c>
      <c r="B351" s="662" t="s">
        <v>4875</v>
      </c>
      <c r="C351" s="662" t="s">
        <v>4730</v>
      </c>
      <c r="D351" s="662" t="s">
        <v>5344</v>
      </c>
      <c r="E351" s="662" t="s">
        <v>5287</v>
      </c>
      <c r="F351" s="665">
        <v>9</v>
      </c>
      <c r="G351" s="665">
        <v>85527</v>
      </c>
      <c r="H351" s="665">
        <v>1</v>
      </c>
      <c r="I351" s="665">
        <v>9503</v>
      </c>
      <c r="J351" s="665">
        <v>4</v>
      </c>
      <c r="K351" s="665">
        <v>38196</v>
      </c>
      <c r="L351" s="665">
        <v>0.4465958118488898</v>
      </c>
      <c r="M351" s="665">
        <v>9549</v>
      </c>
      <c r="N351" s="665">
        <v>5</v>
      </c>
      <c r="O351" s="665">
        <v>48175</v>
      </c>
      <c r="P351" s="678">
        <v>0.56327241689758789</v>
      </c>
      <c r="Q351" s="666">
        <v>9635</v>
      </c>
    </row>
    <row r="352" spans="1:17" ht="14.4" customHeight="1" x14ac:dyDescent="0.3">
      <c r="A352" s="661" t="s">
        <v>563</v>
      </c>
      <c r="B352" s="662" t="s">
        <v>4875</v>
      </c>
      <c r="C352" s="662" t="s">
        <v>4730</v>
      </c>
      <c r="D352" s="662" t="s">
        <v>5345</v>
      </c>
      <c r="E352" s="662" t="s">
        <v>5346</v>
      </c>
      <c r="F352" s="665">
        <v>51</v>
      </c>
      <c r="G352" s="665">
        <v>222640</v>
      </c>
      <c r="H352" s="665">
        <v>1</v>
      </c>
      <c r="I352" s="665">
        <v>4365.4901960784309</v>
      </c>
      <c r="J352" s="665">
        <v>35</v>
      </c>
      <c r="K352" s="665">
        <v>153866</v>
      </c>
      <c r="L352" s="665">
        <v>0.69109773625583903</v>
      </c>
      <c r="M352" s="665">
        <v>4396.1714285714288</v>
      </c>
      <c r="N352" s="665">
        <v>56</v>
      </c>
      <c r="O352" s="665">
        <v>248360</v>
      </c>
      <c r="P352" s="678">
        <v>1.1155228171038447</v>
      </c>
      <c r="Q352" s="666">
        <v>4435</v>
      </c>
    </row>
    <row r="353" spans="1:17" ht="14.4" customHeight="1" x14ac:dyDescent="0.3">
      <c r="A353" s="661" t="s">
        <v>563</v>
      </c>
      <c r="B353" s="662" t="s">
        <v>4875</v>
      </c>
      <c r="C353" s="662" t="s">
        <v>4730</v>
      </c>
      <c r="D353" s="662" t="s">
        <v>5347</v>
      </c>
      <c r="E353" s="662" t="s">
        <v>5348</v>
      </c>
      <c r="F353" s="665">
        <v>9</v>
      </c>
      <c r="G353" s="665">
        <v>32139</v>
      </c>
      <c r="H353" s="665">
        <v>1</v>
      </c>
      <c r="I353" s="665">
        <v>3571</v>
      </c>
      <c r="J353" s="665">
        <v>12</v>
      </c>
      <c r="K353" s="665">
        <v>43172</v>
      </c>
      <c r="L353" s="665">
        <v>1.3432900836989328</v>
      </c>
      <c r="M353" s="665">
        <v>3597.6666666666665</v>
      </c>
      <c r="N353" s="665">
        <v>8</v>
      </c>
      <c r="O353" s="665">
        <v>29032</v>
      </c>
      <c r="P353" s="678">
        <v>0.90332617691900807</v>
      </c>
      <c r="Q353" s="666">
        <v>3629</v>
      </c>
    </row>
    <row r="354" spans="1:17" ht="14.4" customHeight="1" x14ac:dyDescent="0.3">
      <c r="A354" s="661" t="s">
        <v>563</v>
      </c>
      <c r="B354" s="662" t="s">
        <v>4875</v>
      </c>
      <c r="C354" s="662" t="s">
        <v>4730</v>
      </c>
      <c r="D354" s="662" t="s">
        <v>5349</v>
      </c>
      <c r="E354" s="662" t="s">
        <v>5350</v>
      </c>
      <c r="F354" s="665"/>
      <c r="G354" s="665"/>
      <c r="H354" s="665"/>
      <c r="I354" s="665"/>
      <c r="J354" s="665">
        <v>1</v>
      </c>
      <c r="K354" s="665">
        <v>1162</v>
      </c>
      <c r="L354" s="665"/>
      <c r="M354" s="665">
        <v>1162</v>
      </c>
      <c r="N354" s="665"/>
      <c r="O354" s="665"/>
      <c r="P354" s="678"/>
      <c r="Q354" s="666"/>
    </row>
    <row r="355" spans="1:17" ht="14.4" customHeight="1" x14ac:dyDescent="0.3">
      <c r="A355" s="661" t="s">
        <v>563</v>
      </c>
      <c r="B355" s="662" t="s">
        <v>4875</v>
      </c>
      <c r="C355" s="662" t="s">
        <v>4730</v>
      </c>
      <c r="D355" s="662" t="s">
        <v>5351</v>
      </c>
      <c r="E355" s="662" t="s">
        <v>5352</v>
      </c>
      <c r="F355" s="665">
        <v>4</v>
      </c>
      <c r="G355" s="665">
        <v>8892</v>
      </c>
      <c r="H355" s="665">
        <v>1</v>
      </c>
      <c r="I355" s="665">
        <v>2223</v>
      </c>
      <c r="J355" s="665">
        <v>2</v>
      </c>
      <c r="K355" s="665">
        <v>4473</v>
      </c>
      <c r="L355" s="665">
        <v>0.50303643724696356</v>
      </c>
      <c r="M355" s="665">
        <v>2236.5</v>
      </c>
      <c r="N355" s="665">
        <v>2</v>
      </c>
      <c r="O355" s="665">
        <v>4524</v>
      </c>
      <c r="P355" s="678">
        <v>0.50877192982456143</v>
      </c>
      <c r="Q355" s="666">
        <v>2262</v>
      </c>
    </row>
    <row r="356" spans="1:17" ht="14.4" customHeight="1" x14ac:dyDescent="0.3">
      <c r="A356" s="661" t="s">
        <v>563</v>
      </c>
      <c r="B356" s="662" t="s">
        <v>4875</v>
      </c>
      <c r="C356" s="662" t="s">
        <v>4730</v>
      </c>
      <c r="D356" s="662" t="s">
        <v>5353</v>
      </c>
      <c r="E356" s="662" t="s">
        <v>5354</v>
      </c>
      <c r="F356" s="665">
        <v>4</v>
      </c>
      <c r="G356" s="665">
        <v>6108</v>
      </c>
      <c r="H356" s="665">
        <v>1</v>
      </c>
      <c r="I356" s="665">
        <v>1527</v>
      </c>
      <c r="J356" s="665">
        <v>10</v>
      </c>
      <c r="K356" s="665">
        <v>15350</v>
      </c>
      <c r="L356" s="665">
        <v>2.5130975769482644</v>
      </c>
      <c r="M356" s="665">
        <v>1535</v>
      </c>
      <c r="N356" s="665">
        <v>10</v>
      </c>
      <c r="O356" s="665">
        <v>15410</v>
      </c>
      <c r="P356" s="678">
        <v>2.5229207596594629</v>
      </c>
      <c r="Q356" s="666">
        <v>1541</v>
      </c>
    </row>
    <row r="357" spans="1:17" ht="14.4" customHeight="1" x14ac:dyDescent="0.3">
      <c r="A357" s="661" t="s">
        <v>563</v>
      </c>
      <c r="B357" s="662" t="s">
        <v>4875</v>
      </c>
      <c r="C357" s="662" t="s">
        <v>4730</v>
      </c>
      <c r="D357" s="662" t="s">
        <v>5355</v>
      </c>
      <c r="E357" s="662" t="s">
        <v>5356</v>
      </c>
      <c r="F357" s="665">
        <v>10</v>
      </c>
      <c r="G357" s="665">
        <v>98300</v>
      </c>
      <c r="H357" s="665">
        <v>1</v>
      </c>
      <c r="I357" s="665">
        <v>9830</v>
      </c>
      <c r="J357" s="665">
        <v>5</v>
      </c>
      <c r="K357" s="665">
        <v>49438</v>
      </c>
      <c r="L357" s="665">
        <v>0.50292980671414034</v>
      </c>
      <c r="M357" s="665">
        <v>9887.6</v>
      </c>
      <c r="N357" s="665">
        <v>5</v>
      </c>
      <c r="O357" s="665">
        <v>49665</v>
      </c>
      <c r="P357" s="678">
        <v>0.50523906408952191</v>
      </c>
      <c r="Q357" s="666">
        <v>9933</v>
      </c>
    </row>
    <row r="358" spans="1:17" ht="14.4" customHeight="1" x14ac:dyDescent="0.3">
      <c r="A358" s="661" t="s">
        <v>563</v>
      </c>
      <c r="B358" s="662" t="s">
        <v>4875</v>
      </c>
      <c r="C358" s="662" t="s">
        <v>4730</v>
      </c>
      <c r="D358" s="662" t="s">
        <v>5357</v>
      </c>
      <c r="E358" s="662" t="s">
        <v>5358</v>
      </c>
      <c r="F358" s="665">
        <v>2</v>
      </c>
      <c r="G358" s="665">
        <v>3840</v>
      </c>
      <c r="H358" s="665">
        <v>1</v>
      </c>
      <c r="I358" s="665">
        <v>1920</v>
      </c>
      <c r="J358" s="665"/>
      <c r="K358" s="665"/>
      <c r="L358" s="665"/>
      <c r="M358" s="665"/>
      <c r="N358" s="665"/>
      <c r="O358" s="665"/>
      <c r="P358" s="678"/>
      <c r="Q358" s="666"/>
    </row>
    <row r="359" spans="1:17" ht="14.4" customHeight="1" x14ac:dyDescent="0.3">
      <c r="A359" s="661" t="s">
        <v>563</v>
      </c>
      <c r="B359" s="662" t="s">
        <v>4875</v>
      </c>
      <c r="C359" s="662" t="s">
        <v>4730</v>
      </c>
      <c r="D359" s="662" t="s">
        <v>5359</v>
      </c>
      <c r="E359" s="662" t="s">
        <v>5360</v>
      </c>
      <c r="F359" s="665">
        <v>20</v>
      </c>
      <c r="G359" s="665">
        <v>88420</v>
      </c>
      <c r="H359" s="665">
        <v>1</v>
      </c>
      <c r="I359" s="665">
        <v>4421</v>
      </c>
      <c r="J359" s="665">
        <v>17</v>
      </c>
      <c r="K359" s="665">
        <v>75757</v>
      </c>
      <c r="L359" s="665">
        <v>0.85678579506898889</v>
      </c>
      <c r="M359" s="665">
        <v>4456.2941176470586</v>
      </c>
      <c r="N359" s="665">
        <v>14</v>
      </c>
      <c r="O359" s="665">
        <v>62706</v>
      </c>
      <c r="P359" s="678">
        <v>0.70918344266003164</v>
      </c>
      <c r="Q359" s="666">
        <v>4479</v>
      </c>
    </row>
    <row r="360" spans="1:17" ht="14.4" customHeight="1" x14ac:dyDescent="0.3">
      <c r="A360" s="661" t="s">
        <v>563</v>
      </c>
      <c r="B360" s="662" t="s">
        <v>4875</v>
      </c>
      <c r="C360" s="662" t="s">
        <v>4730</v>
      </c>
      <c r="D360" s="662" t="s">
        <v>5361</v>
      </c>
      <c r="E360" s="662" t="s">
        <v>5362</v>
      </c>
      <c r="F360" s="665"/>
      <c r="G360" s="665"/>
      <c r="H360" s="665"/>
      <c r="I360" s="665"/>
      <c r="J360" s="665">
        <v>1</v>
      </c>
      <c r="K360" s="665">
        <v>12997</v>
      </c>
      <c r="L360" s="665"/>
      <c r="M360" s="665">
        <v>12997</v>
      </c>
      <c r="N360" s="665"/>
      <c r="O360" s="665"/>
      <c r="P360" s="678"/>
      <c r="Q360" s="666"/>
    </row>
    <row r="361" spans="1:17" ht="14.4" customHeight="1" x14ac:dyDescent="0.3">
      <c r="A361" s="661" t="s">
        <v>563</v>
      </c>
      <c r="B361" s="662" t="s">
        <v>4875</v>
      </c>
      <c r="C361" s="662" t="s">
        <v>4730</v>
      </c>
      <c r="D361" s="662" t="s">
        <v>5363</v>
      </c>
      <c r="E361" s="662" t="s">
        <v>5364</v>
      </c>
      <c r="F361" s="665">
        <v>8</v>
      </c>
      <c r="G361" s="665">
        <v>53600</v>
      </c>
      <c r="H361" s="665">
        <v>1</v>
      </c>
      <c r="I361" s="665">
        <v>6700</v>
      </c>
      <c r="J361" s="665">
        <v>7</v>
      </c>
      <c r="K361" s="665">
        <v>47245</v>
      </c>
      <c r="L361" s="665">
        <v>0.88143656716417906</v>
      </c>
      <c r="M361" s="665">
        <v>6749.2857142857147</v>
      </c>
      <c r="N361" s="665">
        <v>8</v>
      </c>
      <c r="O361" s="665">
        <v>54392</v>
      </c>
      <c r="P361" s="678">
        <v>1.0147761194029852</v>
      </c>
      <c r="Q361" s="666">
        <v>6799</v>
      </c>
    </row>
    <row r="362" spans="1:17" ht="14.4" customHeight="1" x14ac:dyDescent="0.3">
      <c r="A362" s="661" t="s">
        <v>563</v>
      </c>
      <c r="B362" s="662" t="s">
        <v>4875</v>
      </c>
      <c r="C362" s="662" t="s">
        <v>4730</v>
      </c>
      <c r="D362" s="662" t="s">
        <v>5365</v>
      </c>
      <c r="E362" s="662" t="s">
        <v>5366</v>
      </c>
      <c r="F362" s="665">
        <v>2</v>
      </c>
      <c r="G362" s="665">
        <v>3458</v>
      </c>
      <c r="H362" s="665">
        <v>1</v>
      </c>
      <c r="I362" s="665">
        <v>1729</v>
      </c>
      <c r="J362" s="665">
        <v>8</v>
      </c>
      <c r="K362" s="665">
        <v>13874</v>
      </c>
      <c r="L362" s="665">
        <v>4.0121457489878543</v>
      </c>
      <c r="M362" s="665">
        <v>1734.25</v>
      </c>
      <c r="N362" s="665">
        <v>6</v>
      </c>
      <c r="O362" s="665">
        <v>10434</v>
      </c>
      <c r="P362" s="678">
        <v>3.0173510699826491</v>
      </c>
      <c r="Q362" s="666">
        <v>1739</v>
      </c>
    </row>
    <row r="363" spans="1:17" ht="14.4" customHeight="1" x14ac:dyDescent="0.3">
      <c r="A363" s="661" t="s">
        <v>563</v>
      </c>
      <c r="B363" s="662" t="s">
        <v>4875</v>
      </c>
      <c r="C363" s="662" t="s">
        <v>4730</v>
      </c>
      <c r="D363" s="662" t="s">
        <v>5367</v>
      </c>
      <c r="E363" s="662" t="s">
        <v>5368</v>
      </c>
      <c r="F363" s="665">
        <v>1</v>
      </c>
      <c r="G363" s="665">
        <v>8257</v>
      </c>
      <c r="H363" s="665">
        <v>1</v>
      </c>
      <c r="I363" s="665">
        <v>8257</v>
      </c>
      <c r="J363" s="665"/>
      <c r="K363" s="665"/>
      <c r="L363" s="665"/>
      <c r="M363" s="665"/>
      <c r="N363" s="665"/>
      <c r="O363" s="665"/>
      <c r="P363" s="678"/>
      <c r="Q363" s="666"/>
    </row>
    <row r="364" spans="1:17" ht="14.4" customHeight="1" x14ac:dyDescent="0.3">
      <c r="A364" s="661" t="s">
        <v>563</v>
      </c>
      <c r="B364" s="662" t="s">
        <v>4875</v>
      </c>
      <c r="C364" s="662" t="s">
        <v>4730</v>
      </c>
      <c r="D364" s="662" t="s">
        <v>5369</v>
      </c>
      <c r="E364" s="662" t="s">
        <v>5370</v>
      </c>
      <c r="F364" s="665">
        <v>2</v>
      </c>
      <c r="G364" s="665">
        <v>10786</v>
      </c>
      <c r="H364" s="665">
        <v>1</v>
      </c>
      <c r="I364" s="665">
        <v>5393</v>
      </c>
      <c r="J364" s="665">
        <v>1</v>
      </c>
      <c r="K364" s="665">
        <v>5393</v>
      </c>
      <c r="L364" s="665">
        <v>0.5</v>
      </c>
      <c r="M364" s="665">
        <v>5393</v>
      </c>
      <c r="N364" s="665"/>
      <c r="O364" s="665"/>
      <c r="P364" s="678"/>
      <c r="Q364" s="666"/>
    </row>
    <row r="365" spans="1:17" ht="14.4" customHeight="1" x14ac:dyDescent="0.3">
      <c r="A365" s="661" t="s">
        <v>563</v>
      </c>
      <c r="B365" s="662" t="s">
        <v>4875</v>
      </c>
      <c r="C365" s="662" t="s">
        <v>4730</v>
      </c>
      <c r="D365" s="662" t="s">
        <v>5371</v>
      </c>
      <c r="E365" s="662" t="s">
        <v>5372</v>
      </c>
      <c r="F365" s="665">
        <v>2</v>
      </c>
      <c r="G365" s="665">
        <v>4470</v>
      </c>
      <c r="H365" s="665">
        <v>1</v>
      </c>
      <c r="I365" s="665">
        <v>2235</v>
      </c>
      <c r="J365" s="665">
        <v>1</v>
      </c>
      <c r="K365" s="665">
        <v>2235</v>
      </c>
      <c r="L365" s="665">
        <v>0.5</v>
      </c>
      <c r="M365" s="665">
        <v>2235</v>
      </c>
      <c r="N365" s="665"/>
      <c r="O365" s="665"/>
      <c r="P365" s="678"/>
      <c r="Q365" s="666"/>
    </row>
    <row r="366" spans="1:17" ht="14.4" customHeight="1" x14ac:dyDescent="0.3">
      <c r="A366" s="661" t="s">
        <v>563</v>
      </c>
      <c r="B366" s="662" t="s">
        <v>4875</v>
      </c>
      <c r="C366" s="662" t="s">
        <v>4730</v>
      </c>
      <c r="D366" s="662" t="s">
        <v>5373</v>
      </c>
      <c r="E366" s="662" t="s">
        <v>5374</v>
      </c>
      <c r="F366" s="665">
        <v>4</v>
      </c>
      <c r="G366" s="665">
        <v>55756</v>
      </c>
      <c r="H366" s="665">
        <v>1</v>
      </c>
      <c r="I366" s="665">
        <v>13939</v>
      </c>
      <c r="J366" s="665">
        <v>3</v>
      </c>
      <c r="K366" s="665">
        <v>42109</v>
      </c>
      <c r="L366" s="665">
        <v>0.7552371045268671</v>
      </c>
      <c r="M366" s="665">
        <v>14036.333333333334</v>
      </c>
      <c r="N366" s="665">
        <v>3</v>
      </c>
      <c r="O366" s="665">
        <v>42450</v>
      </c>
      <c r="P366" s="678">
        <v>0.76135303823803713</v>
      </c>
      <c r="Q366" s="666">
        <v>14150</v>
      </c>
    </row>
    <row r="367" spans="1:17" ht="14.4" customHeight="1" x14ac:dyDescent="0.3">
      <c r="A367" s="661" t="s">
        <v>563</v>
      </c>
      <c r="B367" s="662" t="s">
        <v>4875</v>
      </c>
      <c r="C367" s="662" t="s">
        <v>4730</v>
      </c>
      <c r="D367" s="662" t="s">
        <v>5375</v>
      </c>
      <c r="E367" s="662" t="s">
        <v>5376</v>
      </c>
      <c r="F367" s="665"/>
      <c r="G367" s="665"/>
      <c r="H367" s="665"/>
      <c r="I367" s="665"/>
      <c r="J367" s="665">
        <v>5</v>
      </c>
      <c r="K367" s="665">
        <v>15772</v>
      </c>
      <c r="L367" s="665"/>
      <c r="M367" s="665">
        <v>3154.4</v>
      </c>
      <c r="N367" s="665">
        <v>3</v>
      </c>
      <c r="O367" s="665">
        <v>15915</v>
      </c>
      <c r="P367" s="678"/>
      <c r="Q367" s="666">
        <v>5305</v>
      </c>
    </row>
    <row r="368" spans="1:17" ht="14.4" customHeight="1" x14ac:dyDescent="0.3">
      <c r="A368" s="661" t="s">
        <v>563</v>
      </c>
      <c r="B368" s="662" t="s">
        <v>4875</v>
      </c>
      <c r="C368" s="662" t="s">
        <v>4730</v>
      </c>
      <c r="D368" s="662" t="s">
        <v>5377</v>
      </c>
      <c r="E368" s="662" t="s">
        <v>5378</v>
      </c>
      <c r="F368" s="665"/>
      <c r="G368" s="665"/>
      <c r="H368" s="665"/>
      <c r="I368" s="665"/>
      <c r="J368" s="665">
        <v>62</v>
      </c>
      <c r="K368" s="665">
        <v>2442</v>
      </c>
      <c r="L368" s="665"/>
      <c r="M368" s="665">
        <v>39.387096774193552</v>
      </c>
      <c r="N368" s="665"/>
      <c r="O368" s="665"/>
      <c r="P368" s="678"/>
      <c r="Q368" s="666"/>
    </row>
    <row r="369" spans="1:17" ht="14.4" customHeight="1" x14ac:dyDescent="0.3">
      <c r="A369" s="661" t="s">
        <v>563</v>
      </c>
      <c r="B369" s="662" t="s">
        <v>4875</v>
      </c>
      <c r="C369" s="662" t="s">
        <v>4730</v>
      </c>
      <c r="D369" s="662" t="s">
        <v>5379</v>
      </c>
      <c r="E369" s="662" t="s">
        <v>5380</v>
      </c>
      <c r="F369" s="665"/>
      <c r="G369" s="665"/>
      <c r="H369" s="665"/>
      <c r="I369" s="665"/>
      <c r="J369" s="665">
        <v>1</v>
      </c>
      <c r="K369" s="665">
        <v>4103</v>
      </c>
      <c r="L369" s="665"/>
      <c r="M369" s="665">
        <v>4103</v>
      </c>
      <c r="N369" s="665"/>
      <c r="O369" s="665"/>
      <c r="P369" s="678"/>
      <c r="Q369" s="666"/>
    </row>
    <row r="370" spans="1:17" ht="14.4" customHeight="1" x14ac:dyDescent="0.3">
      <c r="A370" s="661" t="s">
        <v>563</v>
      </c>
      <c r="B370" s="662" t="s">
        <v>4875</v>
      </c>
      <c r="C370" s="662" t="s">
        <v>4730</v>
      </c>
      <c r="D370" s="662" t="s">
        <v>5381</v>
      </c>
      <c r="E370" s="662" t="s">
        <v>5374</v>
      </c>
      <c r="F370" s="665"/>
      <c r="G370" s="665"/>
      <c r="H370" s="665"/>
      <c r="I370" s="665"/>
      <c r="J370" s="665"/>
      <c r="K370" s="665"/>
      <c r="L370" s="665"/>
      <c r="M370" s="665"/>
      <c r="N370" s="665">
        <v>1</v>
      </c>
      <c r="O370" s="665">
        <v>14381</v>
      </c>
      <c r="P370" s="678"/>
      <c r="Q370" s="666">
        <v>14381</v>
      </c>
    </row>
    <row r="371" spans="1:17" ht="14.4" customHeight="1" x14ac:dyDescent="0.3">
      <c r="A371" s="661" t="s">
        <v>563</v>
      </c>
      <c r="B371" s="662" t="s">
        <v>4875</v>
      </c>
      <c r="C371" s="662" t="s">
        <v>4730</v>
      </c>
      <c r="D371" s="662" t="s">
        <v>5382</v>
      </c>
      <c r="E371" s="662" t="s">
        <v>5383</v>
      </c>
      <c r="F371" s="665"/>
      <c r="G371" s="665"/>
      <c r="H371" s="665"/>
      <c r="I371" s="665"/>
      <c r="J371" s="665"/>
      <c r="K371" s="665"/>
      <c r="L371" s="665"/>
      <c r="M371" s="665"/>
      <c r="N371" s="665">
        <v>1</v>
      </c>
      <c r="O371" s="665">
        <v>23902</v>
      </c>
      <c r="P371" s="678"/>
      <c r="Q371" s="666">
        <v>23902</v>
      </c>
    </row>
    <row r="372" spans="1:17" ht="14.4" customHeight="1" x14ac:dyDescent="0.3">
      <c r="A372" s="661" t="s">
        <v>563</v>
      </c>
      <c r="B372" s="662" t="s">
        <v>5384</v>
      </c>
      <c r="C372" s="662" t="s">
        <v>4727</v>
      </c>
      <c r="D372" s="662" t="s">
        <v>5385</v>
      </c>
      <c r="E372" s="662" t="s">
        <v>2915</v>
      </c>
      <c r="F372" s="665"/>
      <c r="G372" s="665"/>
      <c r="H372" s="665"/>
      <c r="I372" s="665"/>
      <c r="J372" s="665"/>
      <c r="K372" s="665"/>
      <c r="L372" s="665"/>
      <c r="M372" s="665"/>
      <c r="N372" s="665">
        <v>7</v>
      </c>
      <c r="O372" s="665">
        <v>738.99</v>
      </c>
      <c r="P372" s="678"/>
      <c r="Q372" s="666">
        <v>105.57000000000001</v>
      </c>
    </row>
    <row r="373" spans="1:17" ht="14.4" customHeight="1" x14ac:dyDescent="0.3">
      <c r="A373" s="661" t="s">
        <v>563</v>
      </c>
      <c r="B373" s="662" t="s">
        <v>5384</v>
      </c>
      <c r="C373" s="662" t="s">
        <v>4727</v>
      </c>
      <c r="D373" s="662" t="s">
        <v>5386</v>
      </c>
      <c r="E373" s="662" t="s">
        <v>5387</v>
      </c>
      <c r="F373" s="665"/>
      <c r="G373" s="665"/>
      <c r="H373" s="665"/>
      <c r="I373" s="665"/>
      <c r="J373" s="665">
        <v>5</v>
      </c>
      <c r="K373" s="665">
        <v>5321.6</v>
      </c>
      <c r="L373" s="665"/>
      <c r="M373" s="665">
        <v>1064.3200000000002</v>
      </c>
      <c r="N373" s="665"/>
      <c r="O373" s="665"/>
      <c r="P373" s="678"/>
      <c r="Q373" s="666"/>
    </row>
    <row r="374" spans="1:17" ht="14.4" customHeight="1" x14ac:dyDescent="0.3">
      <c r="A374" s="661" t="s">
        <v>563</v>
      </c>
      <c r="B374" s="662" t="s">
        <v>5384</v>
      </c>
      <c r="C374" s="662" t="s">
        <v>4727</v>
      </c>
      <c r="D374" s="662" t="s">
        <v>5388</v>
      </c>
      <c r="E374" s="662" t="s">
        <v>5389</v>
      </c>
      <c r="F374" s="665">
        <v>3</v>
      </c>
      <c r="G374" s="665">
        <v>15644.46</v>
      </c>
      <c r="H374" s="665">
        <v>1</v>
      </c>
      <c r="I374" s="665">
        <v>5214.82</v>
      </c>
      <c r="J374" s="665"/>
      <c r="K374" s="665"/>
      <c r="L374" s="665"/>
      <c r="M374" s="665"/>
      <c r="N374" s="665"/>
      <c r="O374" s="665"/>
      <c r="P374" s="678"/>
      <c r="Q374" s="666"/>
    </row>
    <row r="375" spans="1:17" ht="14.4" customHeight="1" x14ac:dyDescent="0.3">
      <c r="A375" s="661" t="s">
        <v>563</v>
      </c>
      <c r="B375" s="662" t="s">
        <v>5384</v>
      </c>
      <c r="C375" s="662" t="s">
        <v>4727</v>
      </c>
      <c r="D375" s="662" t="s">
        <v>4877</v>
      </c>
      <c r="E375" s="662" t="s">
        <v>2798</v>
      </c>
      <c r="F375" s="665">
        <v>197</v>
      </c>
      <c r="G375" s="665">
        <v>24956.400000000001</v>
      </c>
      <c r="H375" s="665">
        <v>1</v>
      </c>
      <c r="I375" s="665">
        <v>126.68223350253808</v>
      </c>
      <c r="J375" s="665">
        <v>27</v>
      </c>
      <c r="K375" s="665">
        <v>3184.92</v>
      </c>
      <c r="L375" s="665">
        <v>0.1276193681781026</v>
      </c>
      <c r="M375" s="665">
        <v>117.96000000000001</v>
      </c>
      <c r="N375" s="665">
        <v>65</v>
      </c>
      <c r="O375" s="665">
        <v>7333.95</v>
      </c>
      <c r="P375" s="678">
        <v>0.29387051016973598</v>
      </c>
      <c r="Q375" s="666">
        <v>112.83</v>
      </c>
    </row>
    <row r="376" spans="1:17" ht="14.4" customHeight="1" x14ac:dyDescent="0.3">
      <c r="A376" s="661" t="s">
        <v>563</v>
      </c>
      <c r="B376" s="662" t="s">
        <v>5384</v>
      </c>
      <c r="C376" s="662" t="s">
        <v>4727</v>
      </c>
      <c r="D376" s="662" t="s">
        <v>4878</v>
      </c>
      <c r="E376" s="662" t="s">
        <v>2798</v>
      </c>
      <c r="F376" s="665">
        <v>98</v>
      </c>
      <c r="G376" s="665">
        <v>7945.14</v>
      </c>
      <c r="H376" s="665">
        <v>1</v>
      </c>
      <c r="I376" s="665">
        <v>81.072857142857146</v>
      </c>
      <c r="J376" s="665">
        <v>3</v>
      </c>
      <c r="K376" s="665">
        <v>238.77</v>
      </c>
      <c r="L376" s="665">
        <v>3.0052333879579216E-2</v>
      </c>
      <c r="M376" s="665">
        <v>79.59</v>
      </c>
      <c r="N376" s="665"/>
      <c r="O376" s="665"/>
      <c r="P376" s="678"/>
      <c r="Q376" s="666"/>
    </row>
    <row r="377" spans="1:17" ht="14.4" customHeight="1" x14ac:dyDescent="0.3">
      <c r="A377" s="661" t="s">
        <v>563</v>
      </c>
      <c r="B377" s="662" t="s">
        <v>5384</v>
      </c>
      <c r="C377" s="662" t="s">
        <v>4727</v>
      </c>
      <c r="D377" s="662" t="s">
        <v>4879</v>
      </c>
      <c r="E377" s="662" t="s">
        <v>4880</v>
      </c>
      <c r="F377" s="665">
        <v>1.2</v>
      </c>
      <c r="G377" s="665">
        <v>767.94</v>
      </c>
      <c r="H377" s="665">
        <v>1</v>
      </c>
      <c r="I377" s="665">
        <v>639.95000000000005</v>
      </c>
      <c r="J377" s="665"/>
      <c r="K377" s="665"/>
      <c r="L377" s="665"/>
      <c r="M377" s="665"/>
      <c r="N377" s="665">
        <v>0.9</v>
      </c>
      <c r="O377" s="665">
        <v>533.54999999999995</v>
      </c>
      <c r="P377" s="678">
        <v>0.69478084225330095</v>
      </c>
      <c r="Q377" s="666">
        <v>592.83333333333326</v>
      </c>
    </row>
    <row r="378" spans="1:17" ht="14.4" customHeight="1" x14ac:dyDescent="0.3">
      <c r="A378" s="661" t="s">
        <v>563</v>
      </c>
      <c r="B378" s="662" t="s">
        <v>5384</v>
      </c>
      <c r="C378" s="662" t="s">
        <v>4727</v>
      </c>
      <c r="D378" s="662" t="s">
        <v>4881</v>
      </c>
      <c r="E378" s="662" t="s">
        <v>4882</v>
      </c>
      <c r="F378" s="665">
        <v>14</v>
      </c>
      <c r="G378" s="665">
        <v>1177.1199999999999</v>
      </c>
      <c r="H378" s="665">
        <v>1</v>
      </c>
      <c r="I378" s="665">
        <v>84.08</v>
      </c>
      <c r="J378" s="665">
        <v>35</v>
      </c>
      <c r="K378" s="665">
        <v>2942.7999999999997</v>
      </c>
      <c r="L378" s="665">
        <v>2.5</v>
      </c>
      <c r="M378" s="665">
        <v>84.08</v>
      </c>
      <c r="N378" s="665">
        <v>8</v>
      </c>
      <c r="O378" s="665">
        <v>643.43999999999994</v>
      </c>
      <c r="P378" s="678">
        <v>0.54662226450999052</v>
      </c>
      <c r="Q378" s="666">
        <v>80.429999999999993</v>
      </c>
    </row>
    <row r="379" spans="1:17" ht="14.4" customHeight="1" x14ac:dyDescent="0.3">
      <c r="A379" s="661" t="s">
        <v>563</v>
      </c>
      <c r="B379" s="662" t="s">
        <v>5384</v>
      </c>
      <c r="C379" s="662" t="s">
        <v>4727</v>
      </c>
      <c r="D379" s="662" t="s">
        <v>4883</v>
      </c>
      <c r="E379" s="662"/>
      <c r="F379" s="665">
        <v>14</v>
      </c>
      <c r="G379" s="665">
        <v>15110.5</v>
      </c>
      <c r="H379" s="665">
        <v>1</v>
      </c>
      <c r="I379" s="665">
        <v>1079.3214285714287</v>
      </c>
      <c r="J379" s="665"/>
      <c r="K379" s="665"/>
      <c r="L379" s="665"/>
      <c r="M379" s="665"/>
      <c r="N379" s="665"/>
      <c r="O379" s="665"/>
      <c r="P379" s="678"/>
      <c r="Q379" s="666"/>
    </row>
    <row r="380" spans="1:17" ht="14.4" customHeight="1" x14ac:dyDescent="0.3">
      <c r="A380" s="661" t="s">
        <v>563</v>
      </c>
      <c r="B380" s="662" t="s">
        <v>5384</v>
      </c>
      <c r="C380" s="662" t="s">
        <v>4727</v>
      </c>
      <c r="D380" s="662" t="s">
        <v>5390</v>
      </c>
      <c r="E380" s="662" t="s">
        <v>5391</v>
      </c>
      <c r="F380" s="665"/>
      <c r="G380" s="665"/>
      <c r="H380" s="665"/>
      <c r="I380" s="665"/>
      <c r="J380" s="665">
        <v>4</v>
      </c>
      <c r="K380" s="665">
        <v>2897.6</v>
      </c>
      <c r="L380" s="665"/>
      <c r="M380" s="665">
        <v>724.4</v>
      </c>
      <c r="N380" s="665"/>
      <c r="O380" s="665"/>
      <c r="P380" s="678"/>
      <c r="Q380" s="666"/>
    </row>
    <row r="381" spans="1:17" ht="14.4" customHeight="1" x14ac:dyDescent="0.3">
      <c r="A381" s="661" t="s">
        <v>563</v>
      </c>
      <c r="B381" s="662" t="s">
        <v>5384</v>
      </c>
      <c r="C381" s="662" t="s">
        <v>4727</v>
      </c>
      <c r="D381" s="662" t="s">
        <v>4884</v>
      </c>
      <c r="E381" s="662" t="s">
        <v>1755</v>
      </c>
      <c r="F381" s="665">
        <v>345</v>
      </c>
      <c r="G381" s="665">
        <v>21502.809999999998</v>
      </c>
      <c r="H381" s="665">
        <v>1</v>
      </c>
      <c r="I381" s="665">
        <v>62.32698550724637</v>
      </c>
      <c r="J381" s="665">
        <v>435</v>
      </c>
      <c r="K381" s="665">
        <v>26556.75</v>
      </c>
      <c r="L381" s="665">
        <v>1.2350362580518548</v>
      </c>
      <c r="M381" s="665">
        <v>61.05</v>
      </c>
      <c r="N381" s="665">
        <v>325</v>
      </c>
      <c r="O381" s="665">
        <v>18980.000000000004</v>
      </c>
      <c r="P381" s="678">
        <v>0.88267533406099041</v>
      </c>
      <c r="Q381" s="666">
        <v>58.400000000000013</v>
      </c>
    </row>
    <row r="382" spans="1:17" ht="14.4" customHeight="1" x14ac:dyDescent="0.3">
      <c r="A382" s="661" t="s">
        <v>563</v>
      </c>
      <c r="B382" s="662" t="s">
        <v>5384</v>
      </c>
      <c r="C382" s="662" t="s">
        <v>4727</v>
      </c>
      <c r="D382" s="662" t="s">
        <v>4885</v>
      </c>
      <c r="E382" s="662" t="s">
        <v>2519</v>
      </c>
      <c r="F382" s="665">
        <v>4.6500000000000004</v>
      </c>
      <c r="G382" s="665">
        <v>3739.61</v>
      </c>
      <c r="H382" s="665">
        <v>1</v>
      </c>
      <c r="I382" s="665">
        <v>804.21720430107518</v>
      </c>
      <c r="J382" s="665">
        <v>24.900000000000002</v>
      </c>
      <c r="K382" s="665">
        <v>18021.47</v>
      </c>
      <c r="L382" s="665">
        <v>4.8190773904230655</v>
      </c>
      <c r="M382" s="665">
        <v>723.75381526104411</v>
      </c>
      <c r="N382" s="665">
        <v>15.1</v>
      </c>
      <c r="O382" s="665">
        <v>10453.51</v>
      </c>
      <c r="P382" s="678">
        <v>2.7953476432034354</v>
      </c>
      <c r="Q382" s="666">
        <v>692.28543046357618</v>
      </c>
    </row>
    <row r="383" spans="1:17" ht="14.4" customHeight="1" x14ac:dyDescent="0.3">
      <c r="A383" s="661" t="s">
        <v>563</v>
      </c>
      <c r="B383" s="662" t="s">
        <v>5384</v>
      </c>
      <c r="C383" s="662" t="s">
        <v>4727</v>
      </c>
      <c r="D383" s="662" t="s">
        <v>5392</v>
      </c>
      <c r="E383" s="662" t="s">
        <v>5393</v>
      </c>
      <c r="F383" s="665"/>
      <c r="G383" s="665"/>
      <c r="H383" s="665"/>
      <c r="I383" s="665"/>
      <c r="J383" s="665">
        <v>5</v>
      </c>
      <c r="K383" s="665">
        <v>17512.05</v>
      </c>
      <c r="L383" s="665"/>
      <c r="M383" s="665">
        <v>3502.41</v>
      </c>
      <c r="N383" s="665"/>
      <c r="O383" s="665"/>
      <c r="P383" s="678"/>
      <c r="Q383" s="666"/>
    </row>
    <row r="384" spans="1:17" ht="14.4" customHeight="1" x14ac:dyDescent="0.3">
      <c r="A384" s="661" t="s">
        <v>563</v>
      </c>
      <c r="B384" s="662" t="s">
        <v>5384</v>
      </c>
      <c r="C384" s="662" t="s">
        <v>4727</v>
      </c>
      <c r="D384" s="662" t="s">
        <v>4886</v>
      </c>
      <c r="E384" s="662" t="s">
        <v>1543</v>
      </c>
      <c r="F384" s="665">
        <v>660.22</v>
      </c>
      <c r="G384" s="665">
        <v>129172.39</v>
      </c>
      <c r="H384" s="665">
        <v>1</v>
      </c>
      <c r="I384" s="665">
        <v>195.65052558238162</v>
      </c>
      <c r="J384" s="665">
        <v>721.8599999999999</v>
      </c>
      <c r="K384" s="665">
        <v>117416.43999999999</v>
      </c>
      <c r="L384" s="665">
        <v>0.90899022616210778</v>
      </c>
      <c r="M384" s="665">
        <v>162.65818856842048</v>
      </c>
      <c r="N384" s="665">
        <v>263.81</v>
      </c>
      <c r="O384" s="665">
        <v>41045.94</v>
      </c>
      <c r="P384" s="678">
        <v>0.31776093947011436</v>
      </c>
      <c r="Q384" s="666">
        <v>155.58902240248665</v>
      </c>
    </row>
    <row r="385" spans="1:17" ht="14.4" customHeight="1" x14ac:dyDescent="0.3">
      <c r="A385" s="661" t="s">
        <v>563</v>
      </c>
      <c r="B385" s="662" t="s">
        <v>5384</v>
      </c>
      <c r="C385" s="662" t="s">
        <v>4727</v>
      </c>
      <c r="D385" s="662" t="s">
        <v>5394</v>
      </c>
      <c r="E385" s="662"/>
      <c r="F385" s="665"/>
      <c r="G385" s="665"/>
      <c r="H385" s="665"/>
      <c r="I385" s="665"/>
      <c r="J385" s="665">
        <v>1.2</v>
      </c>
      <c r="K385" s="665">
        <v>529.74</v>
      </c>
      <c r="L385" s="665"/>
      <c r="M385" s="665">
        <v>441.45000000000005</v>
      </c>
      <c r="N385" s="665"/>
      <c r="O385" s="665"/>
      <c r="P385" s="678"/>
      <c r="Q385" s="666"/>
    </row>
    <row r="386" spans="1:17" ht="14.4" customHeight="1" x14ac:dyDescent="0.3">
      <c r="A386" s="661" t="s">
        <v>563</v>
      </c>
      <c r="B386" s="662" t="s">
        <v>5384</v>
      </c>
      <c r="C386" s="662" t="s">
        <v>4727</v>
      </c>
      <c r="D386" s="662" t="s">
        <v>4887</v>
      </c>
      <c r="E386" s="662" t="s">
        <v>4888</v>
      </c>
      <c r="F386" s="665">
        <v>6</v>
      </c>
      <c r="G386" s="665">
        <v>348.06</v>
      </c>
      <c r="H386" s="665">
        <v>1</v>
      </c>
      <c r="I386" s="665">
        <v>58.01</v>
      </c>
      <c r="J386" s="665">
        <v>42</v>
      </c>
      <c r="K386" s="665">
        <v>1695.12</v>
      </c>
      <c r="L386" s="665">
        <v>4.8701947940010344</v>
      </c>
      <c r="M386" s="665">
        <v>40.36</v>
      </c>
      <c r="N386" s="665">
        <v>72</v>
      </c>
      <c r="O386" s="665">
        <v>2779.92</v>
      </c>
      <c r="P386" s="678">
        <v>7.9868988105499055</v>
      </c>
      <c r="Q386" s="666">
        <v>38.61</v>
      </c>
    </row>
    <row r="387" spans="1:17" ht="14.4" customHeight="1" x14ac:dyDescent="0.3">
      <c r="A387" s="661" t="s">
        <v>563</v>
      </c>
      <c r="B387" s="662" t="s">
        <v>5384</v>
      </c>
      <c r="C387" s="662" t="s">
        <v>4727</v>
      </c>
      <c r="D387" s="662" t="s">
        <v>5395</v>
      </c>
      <c r="E387" s="662"/>
      <c r="F387" s="665">
        <v>47</v>
      </c>
      <c r="G387" s="665">
        <v>12778.83</v>
      </c>
      <c r="H387" s="665">
        <v>1</v>
      </c>
      <c r="I387" s="665">
        <v>271.89</v>
      </c>
      <c r="J387" s="665"/>
      <c r="K387" s="665"/>
      <c r="L387" s="665"/>
      <c r="M387" s="665"/>
      <c r="N387" s="665"/>
      <c r="O387" s="665"/>
      <c r="P387" s="678"/>
      <c r="Q387" s="666"/>
    </row>
    <row r="388" spans="1:17" ht="14.4" customHeight="1" x14ac:dyDescent="0.3">
      <c r="A388" s="661" t="s">
        <v>563</v>
      </c>
      <c r="B388" s="662" t="s">
        <v>5384</v>
      </c>
      <c r="C388" s="662" t="s">
        <v>4727</v>
      </c>
      <c r="D388" s="662" t="s">
        <v>4889</v>
      </c>
      <c r="E388" s="662" t="s">
        <v>4890</v>
      </c>
      <c r="F388" s="665">
        <v>0.1</v>
      </c>
      <c r="G388" s="665">
        <v>40.42</v>
      </c>
      <c r="H388" s="665">
        <v>1</v>
      </c>
      <c r="I388" s="665">
        <v>404.2</v>
      </c>
      <c r="J388" s="665"/>
      <c r="K388" s="665"/>
      <c r="L388" s="665"/>
      <c r="M388" s="665"/>
      <c r="N388" s="665"/>
      <c r="O388" s="665"/>
      <c r="P388" s="678"/>
      <c r="Q388" s="666"/>
    </row>
    <row r="389" spans="1:17" ht="14.4" customHeight="1" x14ac:dyDescent="0.3">
      <c r="A389" s="661" t="s">
        <v>563</v>
      </c>
      <c r="B389" s="662" t="s">
        <v>5384</v>
      </c>
      <c r="C389" s="662" t="s">
        <v>4727</v>
      </c>
      <c r="D389" s="662" t="s">
        <v>5396</v>
      </c>
      <c r="E389" s="662" t="s">
        <v>5397</v>
      </c>
      <c r="F389" s="665"/>
      <c r="G389" s="665"/>
      <c r="H389" s="665"/>
      <c r="I389" s="665"/>
      <c r="J389" s="665">
        <v>0.3</v>
      </c>
      <c r="K389" s="665">
        <v>122.85</v>
      </c>
      <c r="L389" s="665"/>
      <c r="M389" s="665">
        <v>409.5</v>
      </c>
      <c r="N389" s="665"/>
      <c r="O389" s="665"/>
      <c r="P389" s="678"/>
      <c r="Q389" s="666"/>
    </row>
    <row r="390" spans="1:17" ht="14.4" customHeight="1" x14ac:dyDescent="0.3">
      <c r="A390" s="661" t="s">
        <v>563</v>
      </c>
      <c r="B390" s="662" t="s">
        <v>5384</v>
      </c>
      <c r="C390" s="662" t="s">
        <v>4727</v>
      </c>
      <c r="D390" s="662" t="s">
        <v>4891</v>
      </c>
      <c r="E390" s="662" t="s">
        <v>2923</v>
      </c>
      <c r="F390" s="665">
        <v>230.4</v>
      </c>
      <c r="G390" s="665">
        <v>10944</v>
      </c>
      <c r="H390" s="665">
        <v>1</v>
      </c>
      <c r="I390" s="665">
        <v>47.5</v>
      </c>
      <c r="J390" s="665">
        <v>95</v>
      </c>
      <c r="K390" s="665">
        <v>4512.5</v>
      </c>
      <c r="L390" s="665">
        <v>0.4123263888888889</v>
      </c>
      <c r="M390" s="665">
        <v>47.5</v>
      </c>
      <c r="N390" s="665">
        <v>66</v>
      </c>
      <c r="O390" s="665">
        <v>2980.5299999999997</v>
      </c>
      <c r="P390" s="678">
        <v>0.27234375</v>
      </c>
      <c r="Q390" s="666">
        <v>45.159545454545452</v>
      </c>
    </row>
    <row r="391" spans="1:17" ht="14.4" customHeight="1" x14ac:dyDescent="0.3">
      <c r="A391" s="661" t="s">
        <v>563</v>
      </c>
      <c r="B391" s="662" t="s">
        <v>5384</v>
      </c>
      <c r="C391" s="662" t="s">
        <v>4727</v>
      </c>
      <c r="D391" s="662" t="s">
        <v>4892</v>
      </c>
      <c r="E391" s="662" t="s">
        <v>2530</v>
      </c>
      <c r="F391" s="665">
        <v>108</v>
      </c>
      <c r="G391" s="665">
        <v>12528</v>
      </c>
      <c r="H391" s="665">
        <v>1</v>
      </c>
      <c r="I391" s="665">
        <v>116</v>
      </c>
      <c r="J391" s="665">
        <v>72</v>
      </c>
      <c r="K391" s="665">
        <v>5812.5599999999995</v>
      </c>
      <c r="L391" s="665">
        <v>0.46396551724137924</v>
      </c>
      <c r="M391" s="665">
        <v>80.72999999999999</v>
      </c>
      <c r="N391" s="665">
        <v>24</v>
      </c>
      <c r="O391" s="665">
        <v>1853.28</v>
      </c>
      <c r="P391" s="678">
        <v>0.14793103448275863</v>
      </c>
      <c r="Q391" s="666">
        <v>77.22</v>
      </c>
    </row>
    <row r="392" spans="1:17" ht="14.4" customHeight="1" x14ac:dyDescent="0.3">
      <c r="A392" s="661" t="s">
        <v>563</v>
      </c>
      <c r="B392" s="662" t="s">
        <v>5384</v>
      </c>
      <c r="C392" s="662" t="s">
        <v>4727</v>
      </c>
      <c r="D392" s="662" t="s">
        <v>4893</v>
      </c>
      <c r="E392" s="662" t="s">
        <v>2784</v>
      </c>
      <c r="F392" s="665">
        <v>159.10000000000002</v>
      </c>
      <c r="G392" s="665">
        <v>60408.369999999995</v>
      </c>
      <c r="H392" s="665">
        <v>1</v>
      </c>
      <c r="I392" s="665">
        <v>379.68805782526704</v>
      </c>
      <c r="J392" s="665">
        <v>121.6</v>
      </c>
      <c r="K392" s="665">
        <v>46177.599999999999</v>
      </c>
      <c r="L392" s="665">
        <v>0.76442387040074089</v>
      </c>
      <c r="M392" s="665">
        <v>379.75</v>
      </c>
      <c r="N392" s="665">
        <v>135.69999999999999</v>
      </c>
      <c r="O392" s="665">
        <v>49293.01999999999</v>
      </c>
      <c r="P392" s="678">
        <v>0.81599652498486541</v>
      </c>
      <c r="Q392" s="666">
        <v>363.24996315401614</v>
      </c>
    </row>
    <row r="393" spans="1:17" ht="14.4" customHeight="1" x14ac:dyDescent="0.3">
      <c r="A393" s="661" t="s">
        <v>563</v>
      </c>
      <c r="B393" s="662" t="s">
        <v>5384</v>
      </c>
      <c r="C393" s="662" t="s">
        <v>4727</v>
      </c>
      <c r="D393" s="662" t="s">
        <v>5398</v>
      </c>
      <c r="E393" s="662" t="s">
        <v>5399</v>
      </c>
      <c r="F393" s="665">
        <v>4</v>
      </c>
      <c r="G393" s="665">
        <v>25031.16</v>
      </c>
      <c r="H393" s="665">
        <v>1</v>
      </c>
      <c r="I393" s="665">
        <v>6257.79</v>
      </c>
      <c r="J393" s="665"/>
      <c r="K393" s="665"/>
      <c r="L393" s="665"/>
      <c r="M393" s="665"/>
      <c r="N393" s="665"/>
      <c r="O393" s="665"/>
      <c r="P393" s="678"/>
      <c r="Q393" s="666"/>
    </row>
    <row r="394" spans="1:17" ht="14.4" customHeight="1" x14ac:dyDescent="0.3">
      <c r="A394" s="661" t="s">
        <v>563</v>
      </c>
      <c r="B394" s="662" t="s">
        <v>5384</v>
      </c>
      <c r="C394" s="662" t="s">
        <v>4727</v>
      </c>
      <c r="D394" s="662" t="s">
        <v>5400</v>
      </c>
      <c r="E394" s="662" t="s">
        <v>5401</v>
      </c>
      <c r="F394" s="665">
        <v>16</v>
      </c>
      <c r="G394" s="665">
        <v>1003.36</v>
      </c>
      <c r="H394" s="665">
        <v>1</v>
      </c>
      <c r="I394" s="665">
        <v>62.71</v>
      </c>
      <c r="J394" s="665">
        <v>20</v>
      </c>
      <c r="K394" s="665">
        <v>1254.2</v>
      </c>
      <c r="L394" s="665">
        <v>1.25</v>
      </c>
      <c r="M394" s="665">
        <v>62.71</v>
      </c>
      <c r="N394" s="665"/>
      <c r="O394" s="665"/>
      <c r="P394" s="678"/>
      <c r="Q394" s="666"/>
    </row>
    <row r="395" spans="1:17" ht="14.4" customHeight="1" x14ac:dyDescent="0.3">
      <c r="A395" s="661" t="s">
        <v>563</v>
      </c>
      <c r="B395" s="662" t="s">
        <v>5384</v>
      </c>
      <c r="C395" s="662" t="s">
        <v>4727</v>
      </c>
      <c r="D395" s="662" t="s">
        <v>5402</v>
      </c>
      <c r="E395" s="662" t="s">
        <v>5403</v>
      </c>
      <c r="F395" s="665">
        <v>5</v>
      </c>
      <c r="G395" s="665">
        <v>418.05</v>
      </c>
      <c r="H395" s="665">
        <v>1</v>
      </c>
      <c r="I395" s="665">
        <v>83.61</v>
      </c>
      <c r="J395" s="665">
        <v>28</v>
      </c>
      <c r="K395" s="665">
        <v>3202.6800000000003</v>
      </c>
      <c r="L395" s="665">
        <v>7.6609974883387162</v>
      </c>
      <c r="M395" s="665">
        <v>114.38142857142859</v>
      </c>
      <c r="N395" s="665"/>
      <c r="O395" s="665"/>
      <c r="P395" s="678"/>
      <c r="Q395" s="666"/>
    </row>
    <row r="396" spans="1:17" ht="14.4" customHeight="1" x14ac:dyDescent="0.3">
      <c r="A396" s="661" t="s">
        <v>563</v>
      </c>
      <c r="B396" s="662" t="s">
        <v>5384</v>
      </c>
      <c r="C396" s="662" t="s">
        <v>4727</v>
      </c>
      <c r="D396" s="662" t="s">
        <v>4894</v>
      </c>
      <c r="E396" s="662" t="s">
        <v>2868</v>
      </c>
      <c r="F396" s="665">
        <v>267</v>
      </c>
      <c r="G396" s="665">
        <v>10933.650000000001</v>
      </c>
      <c r="H396" s="665">
        <v>1</v>
      </c>
      <c r="I396" s="665">
        <v>40.950000000000003</v>
      </c>
      <c r="J396" s="665">
        <v>297</v>
      </c>
      <c r="K396" s="665">
        <v>15794.55</v>
      </c>
      <c r="L396" s="665">
        <v>1.4445816355928713</v>
      </c>
      <c r="M396" s="665">
        <v>53.18030303030303</v>
      </c>
      <c r="N396" s="665">
        <v>51</v>
      </c>
      <c r="O396" s="665">
        <v>2752.3900000000003</v>
      </c>
      <c r="P396" s="678">
        <v>0.2517356966795169</v>
      </c>
      <c r="Q396" s="666">
        <v>53.968431372549027</v>
      </c>
    </row>
    <row r="397" spans="1:17" ht="14.4" customHeight="1" x14ac:dyDescent="0.3">
      <c r="A397" s="661" t="s">
        <v>563</v>
      </c>
      <c r="B397" s="662" t="s">
        <v>5384</v>
      </c>
      <c r="C397" s="662" t="s">
        <v>4727</v>
      </c>
      <c r="D397" s="662" t="s">
        <v>4895</v>
      </c>
      <c r="E397" s="662" t="s">
        <v>2497</v>
      </c>
      <c r="F397" s="665">
        <v>348</v>
      </c>
      <c r="G397" s="665">
        <v>24878.34</v>
      </c>
      <c r="H397" s="665">
        <v>1</v>
      </c>
      <c r="I397" s="665">
        <v>71.489482758620696</v>
      </c>
      <c r="J397" s="665">
        <v>313</v>
      </c>
      <c r="K397" s="665">
        <v>21515.62</v>
      </c>
      <c r="L397" s="665">
        <v>0.86483342538127539</v>
      </c>
      <c r="M397" s="665">
        <v>68.739999999999995</v>
      </c>
      <c r="N397" s="665">
        <v>8</v>
      </c>
      <c r="O397" s="665">
        <v>526</v>
      </c>
      <c r="P397" s="678">
        <v>2.1142889758721844E-2</v>
      </c>
      <c r="Q397" s="666">
        <v>65.75</v>
      </c>
    </row>
    <row r="398" spans="1:17" ht="14.4" customHeight="1" x14ac:dyDescent="0.3">
      <c r="A398" s="661" t="s">
        <v>563</v>
      </c>
      <c r="B398" s="662" t="s">
        <v>5384</v>
      </c>
      <c r="C398" s="662" t="s">
        <v>4727</v>
      </c>
      <c r="D398" s="662" t="s">
        <v>4896</v>
      </c>
      <c r="E398" s="662" t="s">
        <v>4897</v>
      </c>
      <c r="F398" s="665">
        <v>10.3</v>
      </c>
      <c r="G398" s="665">
        <v>40436.81</v>
      </c>
      <c r="H398" s="665">
        <v>1</v>
      </c>
      <c r="I398" s="665">
        <v>3925.9038834951452</v>
      </c>
      <c r="J398" s="665">
        <v>12.099999999999998</v>
      </c>
      <c r="K398" s="665">
        <v>47503.520000000004</v>
      </c>
      <c r="L398" s="665">
        <v>1.1747593343787506</v>
      </c>
      <c r="M398" s="665">
        <v>3925.910743801654</v>
      </c>
      <c r="N398" s="665">
        <v>7.2999999999999989</v>
      </c>
      <c r="O398" s="665">
        <v>27413.010000000002</v>
      </c>
      <c r="P398" s="678">
        <v>0.67792217041848757</v>
      </c>
      <c r="Q398" s="666">
        <v>3755.2068493150691</v>
      </c>
    </row>
    <row r="399" spans="1:17" ht="14.4" customHeight="1" x14ac:dyDescent="0.3">
      <c r="A399" s="661" t="s">
        <v>563</v>
      </c>
      <c r="B399" s="662" t="s">
        <v>5384</v>
      </c>
      <c r="C399" s="662" t="s">
        <v>4727</v>
      </c>
      <c r="D399" s="662" t="s">
        <v>5404</v>
      </c>
      <c r="E399" s="662" t="s">
        <v>5405</v>
      </c>
      <c r="F399" s="665">
        <v>2.9</v>
      </c>
      <c r="G399" s="665">
        <v>6388.99</v>
      </c>
      <c r="H399" s="665">
        <v>1</v>
      </c>
      <c r="I399" s="665">
        <v>2203.1</v>
      </c>
      <c r="J399" s="665"/>
      <c r="K399" s="665"/>
      <c r="L399" s="665"/>
      <c r="M399" s="665"/>
      <c r="N399" s="665"/>
      <c r="O399" s="665"/>
      <c r="P399" s="678"/>
      <c r="Q399" s="666"/>
    </row>
    <row r="400" spans="1:17" ht="14.4" customHeight="1" x14ac:dyDescent="0.3">
      <c r="A400" s="661" t="s">
        <v>563</v>
      </c>
      <c r="B400" s="662" t="s">
        <v>5384</v>
      </c>
      <c r="C400" s="662" t="s">
        <v>4727</v>
      </c>
      <c r="D400" s="662" t="s">
        <v>5406</v>
      </c>
      <c r="E400" s="662" t="s">
        <v>5407</v>
      </c>
      <c r="F400" s="665">
        <v>48</v>
      </c>
      <c r="G400" s="665">
        <v>5499.84</v>
      </c>
      <c r="H400" s="665">
        <v>1</v>
      </c>
      <c r="I400" s="665">
        <v>114.58</v>
      </c>
      <c r="J400" s="665"/>
      <c r="K400" s="665"/>
      <c r="L400" s="665"/>
      <c r="M400" s="665"/>
      <c r="N400" s="665"/>
      <c r="O400" s="665"/>
      <c r="P400" s="678"/>
      <c r="Q400" s="666"/>
    </row>
    <row r="401" spans="1:17" ht="14.4" customHeight="1" x14ac:dyDescent="0.3">
      <c r="A401" s="661" t="s">
        <v>563</v>
      </c>
      <c r="B401" s="662" t="s">
        <v>5384</v>
      </c>
      <c r="C401" s="662" t="s">
        <v>4727</v>
      </c>
      <c r="D401" s="662" t="s">
        <v>4898</v>
      </c>
      <c r="E401" s="662" t="s">
        <v>4899</v>
      </c>
      <c r="F401" s="665">
        <v>37</v>
      </c>
      <c r="G401" s="665">
        <v>8478.92</v>
      </c>
      <c r="H401" s="665">
        <v>1</v>
      </c>
      <c r="I401" s="665">
        <v>229.16</v>
      </c>
      <c r="J401" s="665">
        <v>37</v>
      </c>
      <c r="K401" s="665">
        <v>8478.92</v>
      </c>
      <c r="L401" s="665">
        <v>1</v>
      </c>
      <c r="M401" s="665">
        <v>229.16</v>
      </c>
      <c r="N401" s="665">
        <v>41</v>
      </c>
      <c r="O401" s="665">
        <v>8987.2000000000007</v>
      </c>
      <c r="P401" s="678">
        <v>1.0599463139173386</v>
      </c>
      <c r="Q401" s="666">
        <v>219.20000000000002</v>
      </c>
    </row>
    <row r="402" spans="1:17" ht="14.4" customHeight="1" x14ac:dyDescent="0.3">
      <c r="A402" s="661" t="s">
        <v>563</v>
      </c>
      <c r="B402" s="662" t="s">
        <v>5384</v>
      </c>
      <c r="C402" s="662" t="s">
        <v>4727</v>
      </c>
      <c r="D402" s="662" t="s">
        <v>4900</v>
      </c>
      <c r="E402" s="662" t="s">
        <v>1220</v>
      </c>
      <c r="F402" s="665">
        <v>4</v>
      </c>
      <c r="G402" s="665">
        <v>296.16000000000003</v>
      </c>
      <c r="H402" s="665">
        <v>1</v>
      </c>
      <c r="I402" s="665">
        <v>74.040000000000006</v>
      </c>
      <c r="J402" s="665">
        <v>18</v>
      </c>
      <c r="K402" s="665">
        <v>1237.32</v>
      </c>
      <c r="L402" s="665">
        <v>4.1778768233387353</v>
      </c>
      <c r="M402" s="665">
        <v>68.739999999999995</v>
      </c>
      <c r="N402" s="665">
        <v>520</v>
      </c>
      <c r="O402" s="665">
        <v>34190</v>
      </c>
      <c r="P402" s="678">
        <v>115.44435440302539</v>
      </c>
      <c r="Q402" s="666">
        <v>65.75</v>
      </c>
    </row>
    <row r="403" spans="1:17" ht="14.4" customHeight="1" x14ac:dyDescent="0.3">
      <c r="A403" s="661" t="s">
        <v>563</v>
      </c>
      <c r="B403" s="662" t="s">
        <v>5384</v>
      </c>
      <c r="C403" s="662" t="s">
        <v>4727</v>
      </c>
      <c r="D403" s="662" t="s">
        <v>4901</v>
      </c>
      <c r="E403" s="662" t="s">
        <v>2912</v>
      </c>
      <c r="F403" s="665"/>
      <c r="G403" s="665"/>
      <c r="H403" s="665"/>
      <c r="I403" s="665"/>
      <c r="J403" s="665"/>
      <c r="K403" s="665"/>
      <c r="L403" s="665"/>
      <c r="M403" s="665"/>
      <c r="N403" s="665">
        <v>8.1</v>
      </c>
      <c r="O403" s="665">
        <v>375.56</v>
      </c>
      <c r="P403" s="678"/>
      <c r="Q403" s="666">
        <v>46.365432098765432</v>
      </c>
    </row>
    <row r="404" spans="1:17" ht="14.4" customHeight="1" x14ac:dyDescent="0.3">
      <c r="A404" s="661" t="s">
        <v>563</v>
      </c>
      <c r="B404" s="662" t="s">
        <v>5384</v>
      </c>
      <c r="C404" s="662" t="s">
        <v>4727</v>
      </c>
      <c r="D404" s="662" t="s">
        <v>4902</v>
      </c>
      <c r="E404" s="662" t="s">
        <v>1192</v>
      </c>
      <c r="F404" s="665">
        <v>29.400000000000002</v>
      </c>
      <c r="G404" s="665">
        <v>2850.81</v>
      </c>
      <c r="H404" s="665">
        <v>1</v>
      </c>
      <c r="I404" s="665">
        <v>96.966326530612236</v>
      </c>
      <c r="J404" s="665">
        <v>34.6</v>
      </c>
      <c r="K404" s="665">
        <v>3277.42</v>
      </c>
      <c r="L404" s="665">
        <v>1.1496451885604442</v>
      </c>
      <c r="M404" s="665">
        <v>94.723121387283229</v>
      </c>
      <c r="N404" s="665">
        <v>35.5</v>
      </c>
      <c r="O404" s="665">
        <v>3292.1499999999996</v>
      </c>
      <c r="P404" s="678">
        <v>1.1548121411107719</v>
      </c>
      <c r="Q404" s="666">
        <v>92.736619718309854</v>
      </c>
    </row>
    <row r="405" spans="1:17" ht="14.4" customHeight="1" x14ac:dyDescent="0.3">
      <c r="A405" s="661" t="s">
        <v>563</v>
      </c>
      <c r="B405" s="662" t="s">
        <v>5384</v>
      </c>
      <c r="C405" s="662" t="s">
        <v>4727</v>
      </c>
      <c r="D405" s="662" t="s">
        <v>4903</v>
      </c>
      <c r="E405" s="662" t="s">
        <v>2804</v>
      </c>
      <c r="F405" s="665"/>
      <c r="G405" s="665"/>
      <c r="H405" s="665"/>
      <c r="I405" s="665"/>
      <c r="J405" s="665">
        <v>226</v>
      </c>
      <c r="K405" s="665">
        <v>12416</v>
      </c>
      <c r="L405" s="665"/>
      <c r="M405" s="665">
        <v>54.938053097345133</v>
      </c>
      <c r="N405" s="665">
        <v>136</v>
      </c>
      <c r="O405" s="665">
        <v>9495.7000000000007</v>
      </c>
      <c r="P405" s="678"/>
      <c r="Q405" s="666">
        <v>69.821323529411771</v>
      </c>
    </row>
    <row r="406" spans="1:17" ht="14.4" customHeight="1" x14ac:dyDescent="0.3">
      <c r="A406" s="661" t="s">
        <v>563</v>
      </c>
      <c r="B406" s="662" t="s">
        <v>5384</v>
      </c>
      <c r="C406" s="662" t="s">
        <v>4727</v>
      </c>
      <c r="D406" s="662" t="s">
        <v>5408</v>
      </c>
      <c r="E406" s="662" t="s">
        <v>5409</v>
      </c>
      <c r="F406" s="665">
        <v>1</v>
      </c>
      <c r="G406" s="665">
        <v>672.94</v>
      </c>
      <c r="H406" s="665">
        <v>1</v>
      </c>
      <c r="I406" s="665">
        <v>672.94</v>
      </c>
      <c r="J406" s="665"/>
      <c r="K406" s="665"/>
      <c r="L406" s="665"/>
      <c r="M406" s="665"/>
      <c r="N406" s="665"/>
      <c r="O406" s="665"/>
      <c r="P406" s="678"/>
      <c r="Q406" s="666"/>
    </row>
    <row r="407" spans="1:17" ht="14.4" customHeight="1" x14ac:dyDescent="0.3">
      <c r="A407" s="661" t="s">
        <v>563</v>
      </c>
      <c r="B407" s="662" t="s">
        <v>5384</v>
      </c>
      <c r="C407" s="662" t="s">
        <v>4727</v>
      </c>
      <c r="D407" s="662" t="s">
        <v>4904</v>
      </c>
      <c r="E407" s="662" t="s">
        <v>1214</v>
      </c>
      <c r="F407" s="665"/>
      <c r="G407" s="665"/>
      <c r="H407" s="665"/>
      <c r="I407" s="665"/>
      <c r="J407" s="665"/>
      <c r="K407" s="665"/>
      <c r="L407" s="665"/>
      <c r="M407" s="665"/>
      <c r="N407" s="665">
        <v>1.5</v>
      </c>
      <c r="O407" s="665">
        <v>2783.47</v>
      </c>
      <c r="P407" s="678"/>
      <c r="Q407" s="666">
        <v>1855.6466666666665</v>
      </c>
    </row>
    <row r="408" spans="1:17" ht="14.4" customHeight="1" x14ac:dyDescent="0.3">
      <c r="A408" s="661" t="s">
        <v>563</v>
      </c>
      <c r="B408" s="662" t="s">
        <v>5384</v>
      </c>
      <c r="C408" s="662" t="s">
        <v>4727</v>
      </c>
      <c r="D408" s="662" t="s">
        <v>5410</v>
      </c>
      <c r="E408" s="662"/>
      <c r="F408" s="665">
        <v>10</v>
      </c>
      <c r="G408" s="665">
        <v>9024</v>
      </c>
      <c r="H408" s="665">
        <v>1</v>
      </c>
      <c r="I408" s="665">
        <v>902.4</v>
      </c>
      <c r="J408" s="665"/>
      <c r="K408" s="665"/>
      <c r="L408" s="665"/>
      <c r="M408" s="665"/>
      <c r="N408" s="665"/>
      <c r="O408" s="665"/>
      <c r="P408" s="678"/>
      <c r="Q408" s="666"/>
    </row>
    <row r="409" spans="1:17" ht="14.4" customHeight="1" x14ac:dyDescent="0.3">
      <c r="A409" s="661" t="s">
        <v>563</v>
      </c>
      <c r="B409" s="662" t="s">
        <v>5384</v>
      </c>
      <c r="C409" s="662" t="s">
        <v>4727</v>
      </c>
      <c r="D409" s="662" t="s">
        <v>5411</v>
      </c>
      <c r="E409" s="662" t="s">
        <v>5412</v>
      </c>
      <c r="F409" s="665">
        <v>10.3</v>
      </c>
      <c r="G409" s="665">
        <v>6360.1299999999992</v>
      </c>
      <c r="H409" s="665">
        <v>1</v>
      </c>
      <c r="I409" s="665">
        <v>617.48834951456297</v>
      </c>
      <c r="J409" s="665">
        <v>1.8</v>
      </c>
      <c r="K409" s="665">
        <v>1089.18</v>
      </c>
      <c r="L409" s="665">
        <v>0.17125121656318348</v>
      </c>
      <c r="M409" s="665">
        <v>605.1</v>
      </c>
      <c r="N409" s="665"/>
      <c r="O409" s="665"/>
      <c r="P409" s="678"/>
      <c r="Q409" s="666"/>
    </row>
    <row r="410" spans="1:17" ht="14.4" customHeight="1" x14ac:dyDescent="0.3">
      <c r="A410" s="661" t="s">
        <v>563</v>
      </c>
      <c r="B410" s="662" t="s">
        <v>5384</v>
      </c>
      <c r="C410" s="662" t="s">
        <v>4727</v>
      </c>
      <c r="D410" s="662" t="s">
        <v>4906</v>
      </c>
      <c r="E410" s="662" t="s">
        <v>2907</v>
      </c>
      <c r="F410" s="665">
        <v>2</v>
      </c>
      <c r="G410" s="665">
        <v>1613.6000000000001</v>
      </c>
      <c r="H410" s="665">
        <v>1</v>
      </c>
      <c r="I410" s="665">
        <v>806.80000000000007</v>
      </c>
      <c r="J410" s="665">
        <v>16.100000000000001</v>
      </c>
      <c r="K410" s="665">
        <v>10566.06</v>
      </c>
      <c r="L410" s="665">
        <v>6.5481284085275151</v>
      </c>
      <c r="M410" s="665">
        <v>656.27701863354025</v>
      </c>
      <c r="N410" s="665">
        <v>2.7</v>
      </c>
      <c r="O410" s="665">
        <v>2159.3200000000002</v>
      </c>
      <c r="P410" s="678">
        <v>1.3382002974714924</v>
      </c>
      <c r="Q410" s="666">
        <v>799.74814814814818</v>
      </c>
    </row>
    <row r="411" spans="1:17" ht="14.4" customHeight="1" x14ac:dyDescent="0.3">
      <c r="A411" s="661" t="s">
        <v>563</v>
      </c>
      <c r="B411" s="662" t="s">
        <v>5384</v>
      </c>
      <c r="C411" s="662" t="s">
        <v>4727</v>
      </c>
      <c r="D411" s="662" t="s">
        <v>4907</v>
      </c>
      <c r="E411" s="662" t="s">
        <v>2545</v>
      </c>
      <c r="F411" s="665">
        <v>19</v>
      </c>
      <c r="G411" s="665">
        <v>5211.13</v>
      </c>
      <c r="H411" s="665">
        <v>1</v>
      </c>
      <c r="I411" s="665">
        <v>274.27</v>
      </c>
      <c r="J411" s="665"/>
      <c r="K411" s="665"/>
      <c r="L411" s="665"/>
      <c r="M411" s="665"/>
      <c r="N411" s="665">
        <v>47</v>
      </c>
      <c r="O411" s="665">
        <v>4347.03</v>
      </c>
      <c r="P411" s="678">
        <v>0.83418183772041754</v>
      </c>
      <c r="Q411" s="666">
        <v>92.49</v>
      </c>
    </row>
    <row r="412" spans="1:17" ht="14.4" customHeight="1" x14ac:dyDescent="0.3">
      <c r="A412" s="661" t="s">
        <v>563</v>
      </c>
      <c r="B412" s="662" t="s">
        <v>5384</v>
      </c>
      <c r="C412" s="662" t="s">
        <v>4727</v>
      </c>
      <c r="D412" s="662" t="s">
        <v>5413</v>
      </c>
      <c r="E412" s="662" t="s">
        <v>2542</v>
      </c>
      <c r="F412" s="665">
        <v>3.9</v>
      </c>
      <c r="G412" s="665">
        <v>8418.6299999999992</v>
      </c>
      <c r="H412" s="665">
        <v>1</v>
      </c>
      <c r="I412" s="665">
        <v>2158.623076923077</v>
      </c>
      <c r="J412" s="665">
        <v>1.5</v>
      </c>
      <c r="K412" s="665">
        <v>3237.9</v>
      </c>
      <c r="L412" s="665">
        <v>0.38461127285555968</v>
      </c>
      <c r="M412" s="665">
        <v>2158.6</v>
      </c>
      <c r="N412" s="665">
        <v>1.8</v>
      </c>
      <c r="O412" s="665">
        <v>3716.58</v>
      </c>
      <c r="P412" s="678">
        <v>0.44147088065397816</v>
      </c>
      <c r="Q412" s="666">
        <v>2064.7666666666664</v>
      </c>
    </row>
    <row r="413" spans="1:17" ht="14.4" customHeight="1" x14ac:dyDescent="0.3">
      <c r="A413" s="661" t="s">
        <v>563</v>
      </c>
      <c r="B413" s="662" t="s">
        <v>5384</v>
      </c>
      <c r="C413" s="662" t="s">
        <v>4727</v>
      </c>
      <c r="D413" s="662" t="s">
        <v>5414</v>
      </c>
      <c r="E413" s="662" t="s">
        <v>5415</v>
      </c>
      <c r="F413" s="665">
        <v>0.3</v>
      </c>
      <c r="G413" s="665">
        <v>660.92</v>
      </c>
      <c r="H413" s="665">
        <v>1</v>
      </c>
      <c r="I413" s="665">
        <v>2203.0666666666666</v>
      </c>
      <c r="J413" s="665"/>
      <c r="K413" s="665"/>
      <c r="L413" s="665"/>
      <c r="M413" s="665"/>
      <c r="N413" s="665"/>
      <c r="O413" s="665"/>
      <c r="P413" s="678"/>
      <c r="Q413" s="666"/>
    </row>
    <row r="414" spans="1:17" ht="14.4" customHeight="1" x14ac:dyDescent="0.3">
      <c r="A414" s="661" t="s">
        <v>563</v>
      </c>
      <c r="B414" s="662" t="s">
        <v>5384</v>
      </c>
      <c r="C414" s="662" t="s">
        <v>4727</v>
      </c>
      <c r="D414" s="662" t="s">
        <v>4908</v>
      </c>
      <c r="E414" s="662" t="s">
        <v>1223</v>
      </c>
      <c r="F414" s="665"/>
      <c r="G414" s="665"/>
      <c r="H414" s="665"/>
      <c r="I414" s="665"/>
      <c r="J414" s="665"/>
      <c r="K414" s="665"/>
      <c r="L414" s="665"/>
      <c r="M414" s="665"/>
      <c r="N414" s="665">
        <v>25</v>
      </c>
      <c r="O414" s="665">
        <v>9800.31</v>
      </c>
      <c r="P414" s="678"/>
      <c r="Q414" s="666">
        <v>392.01239999999996</v>
      </c>
    </row>
    <row r="415" spans="1:17" ht="14.4" customHeight="1" x14ac:dyDescent="0.3">
      <c r="A415" s="661" t="s">
        <v>563</v>
      </c>
      <c r="B415" s="662" t="s">
        <v>5384</v>
      </c>
      <c r="C415" s="662" t="s">
        <v>4727</v>
      </c>
      <c r="D415" s="662" t="s">
        <v>5416</v>
      </c>
      <c r="E415" s="662" t="s">
        <v>1226</v>
      </c>
      <c r="F415" s="665">
        <v>4.9000000000000004</v>
      </c>
      <c r="G415" s="665">
        <v>2817.3199999999997</v>
      </c>
      <c r="H415" s="665">
        <v>1</v>
      </c>
      <c r="I415" s="665">
        <v>574.96326530612237</v>
      </c>
      <c r="J415" s="665"/>
      <c r="K415" s="665"/>
      <c r="L415" s="665"/>
      <c r="M415" s="665"/>
      <c r="N415" s="665">
        <v>1.7</v>
      </c>
      <c r="O415" s="665">
        <v>656.32</v>
      </c>
      <c r="P415" s="678">
        <v>0.23295898229523096</v>
      </c>
      <c r="Q415" s="666">
        <v>386.07058823529417</v>
      </c>
    </row>
    <row r="416" spans="1:17" ht="14.4" customHeight="1" x14ac:dyDescent="0.3">
      <c r="A416" s="661" t="s">
        <v>563</v>
      </c>
      <c r="B416" s="662" t="s">
        <v>5384</v>
      </c>
      <c r="C416" s="662" t="s">
        <v>4727</v>
      </c>
      <c r="D416" s="662" t="s">
        <v>4909</v>
      </c>
      <c r="E416" s="662" t="s">
        <v>1189</v>
      </c>
      <c r="F416" s="665">
        <v>15.7</v>
      </c>
      <c r="G416" s="665">
        <v>18054.37</v>
      </c>
      <c r="H416" s="665">
        <v>1</v>
      </c>
      <c r="I416" s="665">
        <v>1149.959872611465</v>
      </c>
      <c r="J416" s="665">
        <v>2.1</v>
      </c>
      <c r="K416" s="665">
        <v>1695.26</v>
      </c>
      <c r="L416" s="665">
        <v>9.3897488530477663E-2</v>
      </c>
      <c r="M416" s="665">
        <v>807.26666666666665</v>
      </c>
      <c r="N416" s="665">
        <v>4.5999999999999996</v>
      </c>
      <c r="O416" s="665">
        <v>3551.89</v>
      </c>
      <c r="P416" s="678">
        <v>0.19673297932855038</v>
      </c>
      <c r="Q416" s="666">
        <v>772.15</v>
      </c>
    </row>
    <row r="417" spans="1:17" ht="14.4" customHeight="1" x14ac:dyDescent="0.3">
      <c r="A417" s="661" t="s">
        <v>563</v>
      </c>
      <c r="B417" s="662" t="s">
        <v>5384</v>
      </c>
      <c r="C417" s="662" t="s">
        <v>4727</v>
      </c>
      <c r="D417" s="662" t="s">
        <v>4910</v>
      </c>
      <c r="E417" s="662" t="s">
        <v>4911</v>
      </c>
      <c r="F417" s="665"/>
      <c r="G417" s="665"/>
      <c r="H417" s="665"/>
      <c r="I417" s="665"/>
      <c r="J417" s="665">
        <v>1.2</v>
      </c>
      <c r="K417" s="665">
        <v>1649.48</v>
      </c>
      <c r="L417" s="665"/>
      <c r="M417" s="665">
        <v>1374.5666666666668</v>
      </c>
      <c r="N417" s="665"/>
      <c r="O417" s="665"/>
      <c r="P417" s="678"/>
      <c r="Q417" s="666"/>
    </row>
    <row r="418" spans="1:17" ht="14.4" customHeight="1" x14ac:dyDescent="0.3">
      <c r="A418" s="661" t="s">
        <v>563</v>
      </c>
      <c r="B418" s="662" t="s">
        <v>5384</v>
      </c>
      <c r="C418" s="662" t="s">
        <v>4727</v>
      </c>
      <c r="D418" s="662" t="s">
        <v>4912</v>
      </c>
      <c r="E418" s="662" t="s">
        <v>4913</v>
      </c>
      <c r="F418" s="665">
        <v>10.199999999999999</v>
      </c>
      <c r="G418" s="665">
        <v>37002.550000000003</v>
      </c>
      <c r="H418" s="665">
        <v>1</v>
      </c>
      <c r="I418" s="665">
        <v>3627.7009803921574</v>
      </c>
      <c r="J418" s="665">
        <v>10.84</v>
      </c>
      <c r="K418" s="665">
        <v>39313.4</v>
      </c>
      <c r="L418" s="665">
        <v>1.0624511013430156</v>
      </c>
      <c r="M418" s="665">
        <v>3626.6974169741698</v>
      </c>
      <c r="N418" s="665">
        <v>13.780000000000001</v>
      </c>
      <c r="O418" s="665">
        <v>43778.299999999996</v>
      </c>
      <c r="P418" s="678">
        <v>1.1831157582382834</v>
      </c>
      <c r="Q418" s="666">
        <v>3176.9448476052244</v>
      </c>
    </row>
    <row r="419" spans="1:17" ht="14.4" customHeight="1" x14ac:dyDescent="0.3">
      <c r="A419" s="661" t="s">
        <v>563</v>
      </c>
      <c r="B419" s="662" t="s">
        <v>5384</v>
      </c>
      <c r="C419" s="662" t="s">
        <v>4727</v>
      </c>
      <c r="D419" s="662" t="s">
        <v>5417</v>
      </c>
      <c r="E419" s="662" t="s">
        <v>2563</v>
      </c>
      <c r="F419" s="665"/>
      <c r="G419" s="665"/>
      <c r="H419" s="665"/>
      <c r="I419" s="665"/>
      <c r="J419" s="665"/>
      <c r="K419" s="665"/>
      <c r="L419" s="665"/>
      <c r="M419" s="665"/>
      <c r="N419" s="665">
        <v>18.91</v>
      </c>
      <c r="O419" s="665">
        <v>8107.98</v>
      </c>
      <c r="P419" s="678"/>
      <c r="Q419" s="666">
        <v>428.76679005817027</v>
      </c>
    </row>
    <row r="420" spans="1:17" ht="14.4" customHeight="1" x14ac:dyDescent="0.3">
      <c r="A420" s="661" t="s">
        <v>563</v>
      </c>
      <c r="B420" s="662" t="s">
        <v>5384</v>
      </c>
      <c r="C420" s="662" t="s">
        <v>4727</v>
      </c>
      <c r="D420" s="662" t="s">
        <v>4914</v>
      </c>
      <c r="E420" s="662" t="s">
        <v>1789</v>
      </c>
      <c r="F420" s="665"/>
      <c r="G420" s="665"/>
      <c r="H420" s="665"/>
      <c r="I420" s="665"/>
      <c r="J420" s="665"/>
      <c r="K420" s="665"/>
      <c r="L420" s="665"/>
      <c r="M420" s="665"/>
      <c r="N420" s="665">
        <v>51</v>
      </c>
      <c r="O420" s="665">
        <v>11179.2</v>
      </c>
      <c r="P420" s="678"/>
      <c r="Q420" s="666">
        <v>219.20000000000002</v>
      </c>
    </row>
    <row r="421" spans="1:17" ht="14.4" customHeight="1" x14ac:dyDescent="0.3">
      <c r="A421" s="661" t="s">
        <v>563</v>
      </c>
      <c r="B421" s="662" t="s">
        <v>5384</v>
      </c>
      <c r="C421" s="662" t="s">
        <v>4727</v>
      </c>
      <c r="D421" s="662" t="s">
        <v>5418</v>
      </c>
      <c r="E421" s="662" t="s">
        <v>5419</v>
      </c>
      <c r="F421" s="665">
        <v>1</v>
      </c>
      <c r="G421" s="665">
        <v>35978.71</v>
      </c>
      <c r="H421" s="665">
        <v>1</v>
      </c>
      <c r="I421" s="665">
        <v>35978.71</v>
      </c>
      <c r="J421" s="665"/>
      <c r="K421" s="665"/>
      <c r="L421" s="665"/>
      <c r="M421" s="665"/>
      <c r="N421" s="665"/>
      <c r="O421" s="665"/>
      <c r="P421" s="678"/>
      <c r="Q421" s="666"/>
    </row>
    <row r="422" spans="1:17" ht="14.4" customHeight="1" x14ac:dyDescent="0.3">
      <c r="A422" s="661" t="s">
        <v>563</v>
      </c>
      <c r="B422" s="662" t="s">
        <v>5384</v>
      </c>
      <c r="C422" s="662" t="s">
        <v>4727</v>
      </c>
      <c r="D422" s="662" t="s">
        <v>5420</v>
      </c>
      <c r="E422" s="662" t="s">
        <v>2497</v>
      </c>
      <c r="F422" s="665"/>
      <c r="G422" s="665"/>
      <c r="H422" s="665"/>
      <c r="I422" s="665"/>
      <c r="J422" s="665"/>
      <c r="K422" s="665"/>
      <c r="L422" s="665"/>
      <c r="M422" s="665"/>
      <c r="N422" s="665">
        <v>20</v>
      </c>
      <c r="O422" s="665">
        <v>1315</v>
      </c>
      <c r="P422" s="678"/>
      <c r="Q422" s="666">
        <v>65.75</v>
      </c>
    </row>
    <row r="423" spans="1:17" ht="14.4" customHeight="1" x14ac:dyDescent="0.3">
      <c r="A423" s="661" t="s">
        <v>563</v>
      </c>
      <c r="B423" s="662" t="s">
        <v>5384</v>
      </c>
      <c r="C423" s="662" t="s">
        <v>4727</v>
      </c>
      <c r="D423" s="662" t="s">
        <v>5421</v>
      </c>
      <c r="E423" s="662" t="s">
        <v>1248</v>
      </c>
      <c r="F423" s="665"/>
      <c r="G423" s="665"/>
      <c r="H423" s="665"/>
      <c r="I423" s="665"/>
      <c r="J423" s="665"/>
      <c r="K423" s="665"/>
      <c r="L423" s="665"/>
      <c r="M423" s="665"/>
      <c r="N423" s="665">
        <v>0.4</v>
      </c>
      <c r="O423" s="665">
        <v>233.57</v>
      </c>
      <c r="P423" s="678"/>
      <c r="Q423" s="666">
        <v>583.92499999999995</v>
      </c>
    </row>
    <row r="424" spans="1:17" ht="14.4" customHeight="1" x14ac:dyDescent="0.3">
      <c r="A424" s="661" t="s">
        <v>563</v>
      </c>
      <c r="B424" s="662" t="s">
        <v>5384</v>
      </c>
      <c r="C424" s="662" t="s">
        <v>4727</v>
      </c>
      <c r="D424" s="662" t="s">
        <v>4915</v>
      </c>
      <c r="E424" s="662" t="s">
        <v>4916</v>
      </c>
      <c r="F424" s="665"/>
      <c r="G424" s="665"/>
      <c r="H424" s="665"/>
      <c r="I424" s="665"/>
      <c r="J424" s="665">
        <v>3.8000000000000003</v>
      </c>
      <c r="K424" s="665">
        <v>1896.7800000000002</v>
      </c>
      <c r="L424" s="665"/>
      <c r="M424" s="665">
        <v>499.15263157894736</v>
      </c>
      <c r="N424" s="665">
        <v>1.9</v>
      </c>
      <c r="O424" s="665">
        <v>1032.58</v>
      </c>
      <c r="P424" s="678"/>
      <c r="Q424" s="666">
        <v>543.46315789473681</v>
      </c>
    </row>
    <row r="425" spans="1:17" ht="14.4" customHeight="1" x14ac:dyDescent="0.3">
      <c r="A425" s="661" t="s">
        <v>563</v>
      </c>
      <c r="B425" s="662" t="s">
        <v>5384</v>
      </c>
      <c r="C425" s="662" t="s">
        <v>4727</v>
      </c>
      <c r="D425" s="662" t="s">
        <v>4917</v>
      </c>
      <c r="E425" s="662" t="s">
        <v>1217</v>
      </c>
      <c r="F425" s="665"/>
      <c r="G425" s="665"/>
      <c r="H425" s="665"/>
      <c r="I425" s="665"/>
      <c r="J425" s="665"/>
      <c r="K425" s="665"/>
      <c r="L425" s="665"/>
      <c r="M425" s="665"/>
      <c r="N425" s="665">
        <v>3.9</v>
      </c>
      <c r="O425" s="665">
        <v>8289.84</v>
      </c>
      <c r="P425" s="678"/>
      <c r="Q425" s="666">
        <v>2125.6</v>
      </c>
    </row>
    <row r="426" spans="1:17" ht="14.4" customHeight="1" x14ac:dyDescent="0.3">
      <c r="A426" s="661" t="s">
        <v>563</v>
      </c>
      <c r="B426" s="662" t="s">
        <v>5384</v>
      </c>
      <c r="C426" s="662" t="s">
        <v>4727</v>
      </c>
      <c r="D426" s="662" t="s">
        <v>5422</v>
      </c>
      <c r="E426" s="662" t="s">
        <v>5423</v>
      </c>
      <c r="F426" s="665"/>
      <c r="G426" s="665"/>
      <c r="H426" s="665"/>
      <c r="I426" s="665"/>
      <c r="J426" s="665"/>
      <c r="K426" s="665"/>
      <c r="L426" s="665"/>
      <c r="M426" s="665"/>
      <c r="N426" s="665">
        <v>24</v>
      </c>
      <c r="O426" s="665">
        <v>1090.32</v>
      </c>
      <c r="P426" s="678"/>
      <c r="Q426" s="666">
        <v>45.43</v>
      </c>
    </row>
    <row r="427" spans="1:17" ht="14.4" customHeight="1" x14ac:dyDescent="0.3">
      <c r="A427" s="661" t="s">
        <v>563</v>
      </c>
      <c r="B427" s="662" t="s">
        <v>5384</v>
      </c>
      <c r="C427" s="662" t="s">
        <v>4727</v>
      </c>
      <c r="D427" s="662" t="s">
        <v>5424</v>
      </c>
      <c r="E427" s="662" t="s">
        <v>2513</v>
      </c>
      <c r="F427" s="665"/>
      <c r="G427" s="665"/>
      <c r="H427" s="665"/>
      <c r="I427" s="665"/>
      <c r="J427" s="665">
        <v>0.1</v>
      </c>
      <c r="K427" s="665">
        <v>392.59</v>
      </c>
      <c r="L427" s="665"/>
      <c r="M427" s="665">
        <v>3925.8999999999996</v>
      </c>
      <c r="N427" s="665"/>
      <c r="O427" s="665"/>
      <c r="P427" s="678"/>
      <c r="Q427" s="666"/>
    </row>
    <row r="428" spans="1:17" ht="14.4" customHeight="1" x14ac:dyDescent="0.3">
      <c r="A428" s="661" t="s">
        <v>563</v>
      </c>
      <c r="B428" s="662" t="s">
        <v>5384</v>
      </c>
      <c r="C428" s="662" t="s">
        <v>4727</v>
      </c>
      <c r="D428" s="662" t="s">
        <v>4919</v>
      </c>
      <c r="E428" s="662" t="s">
        <v>2795</v>
      </c>
      <c r="F428" s="665"/>
      <c r="G428" s="665"/>
      <c r="H428" s="665"/>
      <c r="I428" s="665"/>
      <c r="J428" s="665"/>
      <c r="K428" s="665"/>
      <c r="L428" s="665"/>
      <c r="M428" s="665"/>
      <c r="N428" s="665">
        <v>1.8</v>
      </c>
      <c r="O428" s="665">
        <v>2061.08</v>
      </c>
      <c r="P428" s="678"/>
      <c r="Q428" s="666">
        <v>1145.0444444444445</v>
      </c>
    </row>
    <row r="429" spans="1:17" ht="14.4" customHeight="1" x14ac:dyDescent="0.3">
      <c r="A429" s="661" t="s">
        <v>563</v>
      </c>
      <c r="B429" s="662" t="s">
        <v>5384</v>
      </c>
      <c r="C429" s="662" t="s">
        <v>4727</v>
      </c>
      <c r="D429" s="662" t="s">
        <v>5425</v>
      </c>
      <c r="E429" s="662" t="s">
        <v>2510</v>
      </c>
      <c r="F429" s="665"/>
      <c r="G429" s="665"/>
      <c r="H429" s="665"/>
      <c r="I429" s="665"/>
      <c r="J429" s="665"/>
      <c r="K429" s="665"/>
      <c r="L429" s="665"/>
      <c r="M429" s="665"/>
      <c r="N429" s="665">
        <v>7</v>
      </c>
      <c r="O429" s="665">
        <v>26286.52</v>
      </c>
      <c r="P429" s="678"/>
      <c r="Q429" s="666">
        <v>3755.2171428571428</v>
      </c>
    </row>
    <row r="430" spans="1:17" ht="14.4" customHeight="1" x14ac:dyDescent="0.3">
      <c r="A430" s="661" t="s">
        <v>563</v>
      </c>
      <c r="B430" s="662" t="s">
        <v>5384</v>
      </c>
      <c r="C430" s="662" t="s">
        <v>4727</v>
      </c>
      <c r="D430" s="662" t="s">
        <v>4922</v>
      </c>
      <c r="E430" s="662" t="s">
        <v>2499</v>
      </c>
      <c r="F430" s="665"/>
      <c r="G430" s="665"/>
      <c r="H430" s="665"/>
      <c r="I430" s="665"/>
      <c r="J430" s="665"/>
      <c r="K430" s="665"/>
      <c r="L430" s="665"/>
      <c r="M430" s="665"/>
      <c r="N430" s="665">
        <v>3.7</v>
      </c>
      <c r="O430" s="665">
        <v>2160.5500000000002</v>
      </c>
      <c r="P430" s="678"/>
      <c r="Q430" s="666">
        <v>583.93243243243251</v>
      </c>
    </row>
    <row r="431" spans="1:17" ht="14.4" customHeight="1" x14ac:dyDescent="0.3">
      <c r="A431" s="661" t="s">
        <v>563</v>
      </c>
      <c r="B431" s="662" t="s">
        <v>5384</v>
      </c>
      <c r="C431" s="662" t="s">
        <v>4727</v>
      </c>
      <c r="D431" s="662" t="s">
        <v>5426</v>
      </c>
      <c r="E431" s="662" t="s">
        <v>5427</v>
      </c>
      <c r="F431" s="665"/>
      <c r="G431" s="665"/>
      <c r="H431" s="665"/>
      <c r="I431" s="665"/>
      <c r="J431" s="665"/>
      <c r="K431" s="665"/>
      <c r="L431" s="665"/>
      <c r="M431" s="665"/>
      <c r="N431" s="665">
        <v>1.6</v>
      </c>
      <c r="O431" s="665">
        <v>6008.32</v>
      </c>
      <c r="P431" s="678"/>
      <c r="Q431" s="666">
        <v>3755.2</v>
      </c>
    </row>
    <row r="432" spans="1:17" ht="14.4" customHeight="1" x14ac:dyDescent="0.3">
      <c r="A432" s="661" t="s">
        <v>563</v>
      </c>
      <c r="B432" s="662" t="s">
        <v>5384</v>
      </c>
      <c r="C432" s="662" t="s">
        <v>4923</v>
      </c>
      <c r="D432" s="662" t="s">
        <v>4924</v>
      </c>
      <c r="E432" s="662" t="s">
        <v>4925</v>
      </c>
      <c r="F432" s="665">
        <v>208</v>
      </c>
      <c r="G432" s="665">
        <v>386658.80000000005</v>
      </c>
      <c r="H432" s="665">
        <v>1</v>
      </c>
      <c r="I432" s="665">
        <v>1858.9365384615387</v>
      </c>
      <c r="J432" s="665">
        <v>203</v>
      </c>
      <c r="K432" s="665">
        <v>378712.74</v>
      </c>
      <c r="L432" s="665">
        <v>0.97944942672971613</v>
      </c>
      <c r="M432" s="665">
        <v>1865.58</v>
      </c>
      <c r="N432" s="665">
        <v>204</v>
      </c>
      <c r="O432" s="665">
        <v>380578.31999999995</v>
      </c>
      <c r="P432" s="678">
        <v>0.98427430075301503</v>
      </c>
      <c r="Q432" s="666">
        <v>1865.5799999999997</v>
      </c>
    </row>
    <row r="433" spans="1:17" ht="14.4" customHeight="1" x14ac:dyDescent="0.3">
      <c r="A433" s="661" t="s">
        <v>563</v>
      </c>
      <c r="B433" s="662" t="s">
        <v>5384</v>
      </c>
      <c r="C433" s="662" t="s">
        <v>4923</v>
      </c>
      <c r="D433" s="662" t="s">
        <v>4926</v>
      </c>
      <c r="E433" s="662" t="s">
        <v>4927</v>
      </c>
      <c r="F433" s="665"/>
      <c r="G433" s="665"/>
      <c r="H433" s="665"/>
      <c r="I433" s="665"/>
      <c r="J433" s="665">
        <v>8</v>
      </c>
      <c r="K433" s="665">
        <v>21829.68</v>
      </c>
      <c r="L433" s="665"/>
      <c r="M433" s="665">
        <v>2728.71</v>
      </c>
      <c r="N433" s="665">
        <v>5</v>
      </c>
      <c r="O433" s="665">
        <v>13107.91</v>
      </c>
      <c r="P433" s="678"/>
      <c r="Q433" s="666">
        <v>2621.5819999999999</v>
      </c>
    </row>
    <row r="434" spans="1:17" ht="14.4" customHeight="1" x14ac:dyDescent="0.3">
      <c r="A434" s="661" t="s">
        <v>563</v>
      </c>
      <c r="B434" s="662" t="s">
        <v>5384</v>
      </c>
      <c r="C434" s="662" t="s">
        <v>4923</v>
      </c>
      <c r="D434" s="662" t="s">
        <v>4928</v>
      </c>
      <c r="E434" s="662" t="s">
        <v>4929</v>
      </c>
      <c r="F434" s="665">
        <v>3</v>
      </c>
      <c r="G434" s="665">
        <v>5596.74</v>
      </c>
      <c r="H434" s="665">
        <v>1</v>
      </c>
      <c r="I434" s="665">
        <v>1865.58</v>
      </c>
      <c r="J434" s="665">
        <v>3</v>
      </c>
      <c r="K434" s="665">
        <v>5596.74</v>
      </c>
      <c r="L434" s="665">
        <v>1</v>
      </c>
      <c r="M434" s="665">
        <v>1865.58</v>
      </c>
      <c r="N434" s="665">
        <v>2</v>
      </c>
      <c r="O434" s="665">
        <v>3731.16</v>
      </c>
      <c r="P434" s="678">
        <v>0.66666666666666663</v>
      </c>
      <c r="Q434" s="666">
        <v>1865.58</v>
      </c>
    </row>
    <row r="435" spans="1:17" ht="14.4" customHeight="1" x14ac:dyDescent="0.3">
      <c r="A435" s="661" t="s">
        <v>563</v>
      </c>
      <c r="B435" s="662" t="s">
        <v>5384</v>
      </c>
      <c r="C435" s="662" t="s">
        <v>4923</v>
      </c>
      <c r="D435" s="662" t="s">
        <v>5428</v>
      </c>
      <c r="E435" s="662" t="s">
        <v>5429</v>
      </c>
      <c r="F435" s="665"/>
      <c r="G435" s="665"/>
      <c r="H435" s="665"/>
      <c r="I435" s="665"/>
      <c r="J435" s="665">
        <v>1</v>
      </c>
      <c r="K435" s="665">
        <v>8191.63</v>
      </c>
      <c r="L435" s="665"/>
      <c r="M435" s="665">
        <v>8191.63</v>
      </c>
      <c r="N435" s="665"/>
      <c r="O435" s="665"/>
      <c r="P435" s="678"/>
      <c r="Q435" s="666"/>
    </row>
    <row r="436" spans="1:17" ht="14.4" customHeight="1" x14ac:dyDescent="0.3">
      <c r="A436" s="661" t="s">
        <v>563</v>
      </c>
      <c r="B436" s="662" t="s">
        <v>5384</v>
      </c>
      <c r="C436" s="662" t="s">
        <v>4923</v>
      </c>
      <c r="D436" s="662" t="s">
        <v>5430</v>
      </c>
      <c r="E436" s="662" t="s">
        <v>5431</v>
      </c>
      <c r="F436" s="665">
        <v>1</v>
      </c>
      <c r="G436" s="665">
        <v>7778.18</v>
      </c>
      <c r="H436" s="665">
        <v>1</v>
      </c>
      <c r="I436" s="665">
        <v>7778.18</v>
      </c>
      <c r="J436" s="665">
        <v>6</v>
      </c>
      <c r="K436" s="665">
        <v>48446.16</v>
      </c>
      <c r="L436" s="665">
        <v>6.2284698991280738</v>
      </c>
      <c r="M436" s="665">
        <v>8074.3600000000006</v>
      </c>
      <c r="N436" s="665">
        <v>1</v>
      </c>
      <c r="O436" s="665">
        <v>8074.36</v>
      </c>
      <c r="P436" s="678">
        <v>1.0380783165213456</v>
      </c>
      <c r="Q436" s="666">
        <v>8074.36</v>
      </c>
    </row>
    <row r="437" spans="1:17" ht="14.4" customHeight="1" x14ac:dyDescent="0.3">
      <c r="A437" s="661" t="s">
        <v>563</v>
      </c>
      <c r="B437" s="662" t="s">
        <v>5384</v>
      </c>
      <c r="C437" s="662" t="s">
        <v>4923</v>
      </c>
      <c r="D437" s="662" t="s">
        <v>4930</v>
      </c>
      <c r="E437" s="662" t="s">
        <v>4931</v>
      </c>
      <c r="F437" s="665">
        <v>5</v>
      </c>
      <c r="G437" s="665">
        <v>46710.14</v>
      </c>
      <c r="H437" s="665">
        <v>1</v>
      </c>
      <c r="I437" s="665">
        <v>9342.0280000000002</v>
      </c>
      <c r="J437" s="665">
        <v>8</v>
      </c>
      <c r="K437" s="665">
        <v>77488.800000000003</v>
      </c>
      <c r="L437" s="665">
        <v>1.6589288749723294</v>
      </c>
      <c r="M437" s="665">
        <v>9686.1</v>
      </c>
      <c r="N437" s="665">
        <v>7</v>
      </c>
      <c r="O437" s="665">
        <v>67802.7</v>
      </c>
      <c r="P437" s="678">
        <v>1.4515627656007881</v>
      </c>
      <c r="Q437" s="666">
        <v>9686.1</v>
      </c>
    </row>
    <row r="438" spans="1:17" ht="14.4" customHeight="1" x14ac:dyDescent="0.3">
      <c r="A438" s="661" t="s">
        <v>563</v>
      </c>
      <c r="B438" s="662" t="s">
        <v>5384</v>
      </c>
      <c r="C438" s="662" t="s">
        <v>4923</v>
      </c>
      <c r="D438" s="662" t="s">
        <v>4932</v>
      </c>
      <c r="E438" s="662" t="s">
        <v>4933</v>
      </c>
      <c r="F438" s="665">
        <v>143</v>
      </c>
      <c r="G438" s="665">
        <v>130780.12999999999</v>
      </c>
      <c r="H438" s="665">
        <v>1</v>
      </c>
      <c r="I438" s="665">
        <v>914.54636363636359</v>
      </c>
      <c r="J438" s="665">
        <v>125</v>
      </c>
      <c r="K438" s="665">
        <v>115696.24999999999</v>
      </c>
      <c r="L438" s="665">
        <v>0.88466229541139008</v>
      </c>
      <c r="M438" s="665">
        <v>925.56999999999994</v>
      </c>
      <c r="N438" s="665">
        <v>112</v>
      </c>
      <c r="O438" s="665">
        <v>103663.84</v>
      </c>
      <c r="P438" s="678">
        <v>0.79265741668860557</v>
      </c>
      <c r="Q438" s="666">
        <v>925.56999999999994</v>
      </c>
    </row>
    <row r="439" spans="1:17" ht="14.4" customHeight="1" x14ac:dyDescent="0.3">
      <c r="A439" s="661" t="s">
        <v>563</v>
      </c>
      <c r="B439" s="662" t="s">
        <v>5384</v>
      </c>
      <c r="C439" s="662" t="s">
        <v>4923</v>
      </c>
      <c r="D439" s="662" t="s">
        <v>4934</v>
      </c>
      <c r="E439" s="662" t="s">
        <v>4935</v>
      </c>
      <c r="F439" s="665"/>
      <c r="G439" s="665"/>
      <c r="H439" s="665"/>
      <c r="I439" s="665"/>
      <c r="J439" s="665">
        <v>9</v>
      </c>
      <c r="K439" s="665">
        <v>2148.12</v>
      </c>
      <c r="L439" s="665"/>
      <c r="M439" s="665">
        <v>238.67999999999998</v>
      </c>
      <c r="N439" s="665"/>
      <c r="O439" s="665"/>
      <c r="P439" s="678"/>
      <c r="Q439" s="666"/>
    </row>
    <row r="440" spans="1:17" ht="14.4" customHeight="1" x14ac:dyDescent="0.3">
      <c r="A440" s="661" t="s">
        <v>563</v>
      </c>
      <c r="B440" s="662" t="s">
        <v>5384</v>
      </c>
      <c r="C440" s="662" t="s">
        <v>4936</v>
      </c>
      <c r="D440" s="662" t="s">
        <v>5432</v>
      </c>
      <c r="E440" s="662" t="s">
        <v>5433</v>
      </c>
      <c r="F440" s="665">
        <v>0.4</v>
      </c>
      <c r="G440" s="665">
        <v>385.11</v>
      </c>
      <c r="H440" s="665">
        <v>1</v>
      </c>
      <c r="I440" s="665">
        <v>962.77499999999998</v>
      </c>
      <c r="J440" s="665">
        <v>0.2</v>
      </c>
      <c r="K440" s="665">
        <v>192.55</v>
      </c>
      <c r="L440" s="665">
        <v>0.49998701669652829</v>
      </c>
      <c r="M440" s="665">
        <v>962.75</v>
      </c>
      <c r="N440" s="665"/>
      <c r="O440" s="665"/>
      <c r="P440" s="678"/>
      <c r="Q440" s="666"/>
    </row>
    <row r="441" spans="1:17" ht="14.4" customHeight="1" x14ac:dyDescent="0.3">
      <c r="A441" s="661" t="s">
        <v>563</v>
      </c>
      <c r="B441" s="662" t="s">
        <v>5384</v>
      </c>
      <c r="C441" s="662" t="s">
        <v>4936</v>
      </c>
      <c r="D441" s="662" t="s">
        <v>5434</v>
      </c>
      <c r="E441" s="662" t="s">
        <v>5433</v>
      </c>
      <c r="F441" s="665">
        <v>0.2</v>
      </c>
      <c r="G441" s="665">
        <v>22.92</v>
      </c>
      <c r="H441" s="665">
        <v>1</v>
      </c>
      <c r="I441" s="665">
        <v>114.60000000000001</v>
      </c>
      <c r="J441" s="665"/>
      <c r="K441" s="665"/>
      <c r="L441" s="665"/>
      <c r="M441" s="665"/>
      <c r="N441" s="665"/>
      <c r="O441" s="665"/>
      <c r="P441" s="678"/>
      <c r="Q441" s="666"/>
    </row>
    <row r="442" spans="1:17" ht="14.4" customHeight="1" x14ac:dyDescent="0.3">
      <c r="A442" s="661" t="s">
        <v>563</v>
      </c>
      <c r="B442" s="662" t="s">
        <v>5384</v>
      </c>
      <c r="C442" s="662" t="s">
        <v>4936</v>
      </c>
      <c r="D442" s="662" t="s">
        <v>5435</v>
      </c>
      <c r="E442" s="662" t="s">
        <v>5433</v>
      </c>
      <c r="F442" s="665">
        <v>0.2</v>
      </c>
      <c r="G442" s="665">
        <v>27.58</v>
      </c>
      <c r="H442" s="665">
        <v>1</v>
      </c>
      <c r="I442" s="665">
        <v>137.89999999999998</v>
      </c>
      <c r="J442" s="665"/>
      <c r="K442" s="665"/>
      <c r="L442" s="665"/>
      <c r="M442" s="665"/>
      <c r="N442" s="665"/>
      <c r="O442" s="665"/>
      <c r="P442" s="678"/>
      <c r="Q442" s="666"/>
    </row>
    <row r="443" spans="1:17" ht="14.4" customHeight="1" x14ac:dyDescent="0.3">
      <c r="A443" s="661" t="s">
        <v>563</v>
      </c>
      <c r="B443" s="662" t="s">
        <v>5384</v>
      </c>
      <c r="C443" s="662" t="s">
        <v>4936</v>
      </c>
      <c r="D443" s="662" t="s">
        <v>5436</v>
      </c>
      <c r="E443" s="662" t="s">
        <v>5433</v>
      </c>
      <c r="F443" s="665">
        <v>0.4</v>
      </c>
      <c r="G443" s="665">
        <v>251.83</v>
      </c>
      <c r="H443" s="665">
        <v>1</v>
      </c>
      <c r="I443" s="665">
        <v>629.57500000000005</v>
      </c>
      <c r="J443" s="665">
        <v>0.6</v>
      </c>
      <c r="K443" s="665">
        <v>377.74</v>
      </c>
      <c r="L443" s="665">
        <v>1.4999801453361394</v>
      </c>
      <c r="M443" s="665">
        <v>629.56666666666672</v>
      </c>
      <c r="N443" s="665">
        <v>0.8</v>
      </c>
      <c r="O443" s="665">
        <v>503.67</v>
      </c>
      <c r="P443" s="678">
        <v>2.0000397093277211</v>
      </c>
      <c r="Q443" s="666">
        <v>629.58749999999998</v>
      </c>
    </row>
    <row r="444" spans="1:17" ht="14.4" customHeight="1" x14ac:dyDescent="0.3">
      <c r="A444" s="661" t="s">
        <v>563</v>
      </c>
      <c r="B444" s="662" t="s">
        <v>5384</v>
      </c>
      <c r="C444" s="662" t="s">
        <v>4936</v>
      </c>
      <c r="D444" s="662" t="s">
        <v>4937</v>
      </c>
      <c r="E444" s="662" t="s">
        <v>4938</v>
      </c>
      <c r="F444" s="665">
        <v>44</v>
      </c>
      <c r="G444" s="665">
        <v>30228</v>
      </c>
      <c r="H444" s="665">
        <v>1</v>
      </c>
      <c r="I444" s="665">
        <v>687</v>
      </c>
      <c r="J444" s="665">
        <v>58</v>
      </c>
      <c r="K444" s="665">
        <v>39846</v>
      </c>
      <c r="L444" s="665">
        <v>1.3181818181818181</v>
      </c>
      <c r="M444" s="665">
        <v>687</v>
      </c>
      <c r="N444" s="665">
        <v>69</v>
      </c>
      <c r="O444" s="665">
        <v>47403</v>
      </c>
      <c r="P444" s="678">
        <v>1.5681818181818181</v>
      </c>
      <c r="Q444" s="666">
        <v>687</v>
      </c>
    </row>
    <row r="445" spans="1:17" ht="14.4" customHeight="1" x14ac:dyDescent="0.3">
      <c r="A445" s="661" t="s">
        <v>563</v>
      </c>
      <c r="B445" s="662" t="s">
        <v>5384</v>
      </c>
      <c r="C445" s="662" t="s">
        <v>4936</v>
      </c>
      <c r="D445" s="662" t="s">
        <v>4939</v>
      </c>
      <c r="E445" s="662" t="s">
        <v>4940</v>
      </c>
      <c r="F445" s="665">
        <v>173</v>
      </c>
      <c r="G445" s="665">
        <v>41520</v>
      </c>
      <c r="H445" s="665">
        <v>1</v>
      </c>
      <c r="I445" s="665">
        <v>240</v>
      </c>
      <c r="J445" s="665">
        <v>300</v>
      </c>
      <c r="K445" s="665">
        <v>72000</v>
      </c>
      <c r="L445" s="665">
        <v>1.7341040462427746</v>
      </c>
      <c r="M445" s="665">
        <v>240</v>
      </c>
      <c r="N445" s="665">
        <v>298</v>
      </c>
      <c r="O445" s="665">
        <v>71520</v>
      </c>
      <c r="P445" s="678">
        <v>1.722543352601156</v>
      </c>
      <c r="Q445" s="666">
        <v>240</v>
      </c>
    </row>
    <row r="446" spans="1:17" ht="14.4" customHeight="1" x14ac:dyDescent="0.3">
      <c r="A446" s="661" t="s">
        <v>563</v>
      </c>
      <c r="B446" s="662" t="s">
        <v>5384</v>
      </c>
      <c r="C446" s="662" t="s">
        <v>4936</v>
      </c>
      <c r="D446" s="662" t="s">
        <v>4941</v>
      </c>
      <c r="E446" s="662" t="s">
        <v>4940</v>
      </c>
      <c r="F446" s="665"/>
      <c r="G446" s="665"/>
      <c r="H446" s="665"/>
      <c r="I446" s="665"/>
      <c r="J446" s="665">
        <v>2</v>
      </c>
      <c r="K446" s="665">
        <v>494</v>
      </c>
      <c r="L446" s="665"/>
      <c r="M446" s="665">
        <v>247</v>
      </c>
      <c r="N446" s="665"/>
      <c r="O446" s="665"/>
      <c r="P446" s="678"/>
      <c r="Q446" s="666"/>
    </row>
    <row r="447" spans="1:17" ht="14.4" customHeight="1" x14ac:dyDescent="0.3">
      <c r="A447" s="661" t="s">
        <v>563</v>
      </c>
      <c r="B447" s="662" t="s">
        <v>5384</v>
      </c>
      <c r="C447" s="662" t="s">
        <v>4936</v>
      </c>
      <c r="D447" s="662" t="s">
        <v>4942</v>
      </c>
      <c r="E447" s="662" t="s">
        <v>4940</v>
      </c>
      <c r="F447" s="665">
        <v>9.1999999999999993</v>
      </c>
      <c r="G447" s="665">
        <v>11185.98</v>
      </c>
      <c r="H447" s="665">
        <v>1</v>
      </c>
      <c r="I447" s="665">
        <v>1215.8673913043478</v>
      </c>
      <c r="J447" s="665">
        <v>17.79</v>
      </c>
      <c r="K447" s="665">
        <v>21624.12</v>
      </c>
      <c r="L447" s="665">
        <v>1.9331448831483697</v>
      </c>
      <c r="M447" s="665">
        <v>1215.5210792580101</v>
      </c>
      <c r="N447" s="665">
        <v>14.11</v>
      </c>
      <c r="O447" s="665">
        <v>17161.400000000001</v>
      </c>
      <c r="P447" s="678">
        <v>1.5341883321801042</v>
      </c>
      <c r="Q447" s="666">
        <v>1216.2579730687457</v>
      </c>
    </row>
    <row r="448" spans="1:17" ht="14.4" customHeight="1" x14ac:dyDescent="0.3">
      <c r="A448" s="661" t="s">
        <v>563</v>
      </c>
      <c r="B448" s="662" t="s">
        <v>5384</v>
      </c>
      <c r="C448" s="662" t="s">
        <v>4936</v>
      </c>
      <c r="D448" s="662" t="s">
        <v>4943</v>
      </c>
      <c r="E448" s="662" t="s">
        <v>4944</v>
      </c>
      <c r="F448" s="665">
        <v>0.5</v>
      </c>
      <c r="G448" s="665">
        <v>2226.0300000000002</v>
      </c>
      <c r="H448" s="665">
        <v>1</v>
      </c>
      <c r="I448" s="665">
        <v>4452.0600000000004</v>
      </c>
      <c r="J448" s="665">
        <v>4</v>
      </c>
      <c r="K448" s="665">
        <v>17808.240000000002</v>
      </c>
      <c r="L448" s="665">
        <v>8</v>
      </c>
      <c r="M448" s="665">
        <v>4452.0600000000004</v>
      </c>
      <c r="N448" s="665">
        <v>1</v>
      </c>
      <c r="O448" s="665">
        <v>4452.0600000000004</v>
      </c>
      <c r="P448" s="678">
        <v>2</v>
      </c>
      <c r="Q448" s="666">
        <v>4452.0600000000004</v>
      </c>
    </row>
    <row r="449" spans="1:17" ht="14.4" customHeight="1" x14ac:dyDescent="0.3">
      <c r="A449" s="661" t="s">
        <v>563</v>
      </c>
      <c r="B449" s="662" t="s">
        <v>5384</v>
      </c>
      <c r="C449" s="662" t="s">
        <v>4936</v>
      </c>
      <c r="D449" s="662" t="s">
        <v>5437</v>
      </c>
      <c r="E449" s="662" t="s">
        <v>5438</v>
      </c>
      <c r="F449" s="665">
        <v>28</v>
      </c>
      <c r="G449" s="665">
        <v>15758.4</v>
      </c>
      <c r="H449" s="665">
        <v>1</v>
      </c>
      <c r="I449" s="665">
        <v>562.79999999999995</v>
      </c>
      <c r="J449" s="665">
        <v>17</v>
      </c>
      <c r="K449" s="665">
        <v>9567.5999999999985</v>
      </c>
      <c r="L449" s="665">
        <v>0.6071428571428571</v>
      </c>
      <c r="M449" s="665">
        <v>562.79999999999995</v>
      </c>
      <c r="N449" s="665">
        <v>21</v>
      </c>
      <c r="O449" s="665">
        <v>11818.8</v>
      </c>
      <c r="P449" s="678">
        <v>0.75</v>
      </c>
      <c r="Q449" s="666">
        <v>562.79999999999995</v>
      </c>
    </row>
    <row r="450" spans="1:17" ht="14.4" customHeight="1" x14ac:dyDescent="0.3">
      <c r="A450" s="661" t="s">
        <v>563</v>
      </c>
      <c r="B450" s="662" t="s">
        <v>5384</v>
      </c>
      <c r="C450" s="662" t="s">
        <v>4936</v>
      </c>
      <c r="D450" s="662" t="s">
        <v>5439</v>
      </c>
      <c r="E450" s="662" t="s">
        <v>5440</v>
      </c>
      <c r="F450" s="665">
        <v>1</v>
      </c>
      <c r="G450" s="665">
        <v>789.29</v>
      </c>
      <c r="H450" s="665">
        <v>1</v>
      </c>
      <c r="I450" s="665">
        <v>789.29</v>
      </c>
      <c r="J450" s="665">
        <v>1</v>
      </c>
      <c r="K450" s="665">
        <v>789.29</v>
      </c>
      <c r="L450" s="665">
        <v>1</v>
      </c>
      <c r="M450" s="665">
        <v>789.29</v>
      </c>
      <c r="N450" s="665"/>
      <c r="O450" s="665"/>
      <c r="P450" s="678"/>
      <c r="Q450" s="666"/>
    </row>
    <row r="451" spans="1:17" ht="14.4" customHeight="1" x14ac:dyDescent="0.3">
      <c r="A451" s="661" t="s">
        <v>563</v>
      </c>
      <c r="B451" s="662" t="s">
        <v>5384</v>
      </c>
      <c r="C451" s="662" t="s">
        <v>4936</v>
      </c>
      <c r="D451" s="662" t="s">
        <v>5441</v>
      </c>
      <c r="E451" s="662" t="s">
        <v>5442</v>
      </c>
      <c r="F451" s="665">
        <v>6</v>
      </c>
      <c r="G451" s="665">
        <v>116406</v>
      </c>
      <c r="H451" s="665">
        <v>1</v>
      </c>
      <c r="I451" s="665">
        <v>19401</v>
      </c>
      <c r="J451" s="665">
        <v>1</v>
      </c>
      <c r="K451" s="665">
        <v>19401</v>
      </c>
      <c r="L451" s="665">
        <v>0.16666666666666666</v>
      </c>
      <c r="M451" s="665">
        <v>19401</v>
      </c>
      <c r="N451" s="665"/>
      <c r="O451" s="665"/>
      <c r="P451" s="678"/>
      <c r="Q451" s="666"/>
    </row>
    <row r="452" spans="1:17" ht="14.4" customHeight="1" x14ac:dyDescent="0.3">
      <c r="A452" s="661" t="s">
        <v>563</v>
      </c>
      <c r="B452" s="662" t="s">
        <v>5384</v>
      </c>
      <c r="C452" s="662" t="s">
        <v>4936</v>
      </c>
      <c r="D452" s="662" t="s">
        <v>5443</v>
      </c>
      <c r="E452" s="662" t="s">
        <v>5442</v>
      </c>
      <c r="F452" s="665">
        <v>8</v>
      </c>
      <c r="G452" s="665">
        <v>4760</v>
      </c>
      <c r="H452" s="665">
        <v>1</v>
      </c>
      <c r="I452" s="665">
        <v>595</v>
      </c>
      <c r="J452" s="665">
        <v>1</v>
      </c>
      <c r="K452" s="665">
        <v>595</v>
      </c>
      <c r="L452" s="665">
        <v>0.125</v>
      </c>
      <c r="M452" s="665">
        <v>595</v>
      </c>
      <c r="N452" s="665">
        <v>2</v>
      </c>
      <c r="O452" s="665">
        <v>1190</v>
      </c>
      <c r="P452" s="678">
        <v>0.25</v>
      </c>
      <c r="Q452" s="666">
        <v>595</v>
      </c>
    </row>
    <row r="453" spans="1:17" ht="14.4" customHeight="1" x14ac:dyDescent="0.3">
      <c r="A453" s="661" t="s">
        <v>563</v>
      </c>
      <c r="B453" s="662" t="s">
        <v>5384</v>
      </c>
      <c r="C453" s="662" t="s">
        <v>4936</v>
      </c>
      <c r="D453" s="662" t="s">
        <v>4947</v>
      </c>
      <c r="E453" s="662" t="s">
        <v>4948</v>
      </c>
      <c r="F453" s="665">
        <v>74</v>
      </c>
      <c r="G453" s="665">
        <v>16564.900000000001</v>
      </c>
      <c r="H453" s="665">
        <v>1</v>
      </c>
      <c r="I453" s="665">
        <v>223.85000000000002</v>
      </c>
      <c r="J453" s="665">
        <v>110</v>
      </c>
      <c r="K453" s="665">
        <v>24175.8</v>
      </c>
      <c r="L453" s="665">
        <v>1.4594594594594592</v>
      </c>
      <c r="M453" s="665">
        <v>219.78</v>
      </c>
      <c r="N453" s="665">
        <v>116.3</v>
      </c>
      <c r="O453" s="665">
        <v>26033.75</v>
      </c>
      <c r="P453" s="678">
        <v>1.5716213197785678</v>
      </c>
      <c r="Q453" s="666">
        <v>223.84995700773862</v>
      </c>
    </row>
    <row r="454" spans="1:17" ht="14.4" customHeight="1" x14ac:dyDescent="0.3">
      <c r="A454" s="661" t="s">
        <v>563</v>
      </c>
      <c r="B454" s="662" t="s">
        <v>5384</v>
      </c>
      <c r="C454" s="662" t="s">
        <v>4936</v>
      </c>
      <c r="D454" s="662" t="s">
        <v>4953</v>
      </c>
      <c r="E454" s="662" t="s">
        <v>4954</v>
      </c>
      <c r="F454" s="665">
        <v>1</v>
      </c>
      <c r="G454" s="665">
        <v>20061</v>
      </c>
      <c r="H454" s="665">
        <v>1</v>
      </c>
      <c r="I454" s="665">
        <v>20061</v>
      </c>
      <c r="J454" s="665">
        <v>10</v>
      </c>
      <c r="K454" s="665">
        <v>200610</v>
      </c>
      <c r="L454" s="665">
        <v>10</v>
      </c>
      <c r="M454" s="665">
        <v>20061</v>
      </c>
      <c r="N454" s="665">
        <v>4</v>
      </c>
      <c r="O454" s="665">
        <v>80244</v>
      </c>
      <c r="P454" s="678">
        <v>4</v>
      </c>
      <c r="Q454" s="666">
        <v>20061</v>
      </c>
    </row>
    <row r="455" spans="1:17" ht="14.4" customHeight="1" x14ac:dyDescent="0.3">
      <c r="A455" s="661" t="s">
        <v>563</v>
      </c>
      <c r="B455" s="662" t="s">
        <v>5384</v>
      </c>
      <c r="C455" s="662" t="s">
        <v>4936</v>
      </c>
      <c r="D455" s="662" t="s">
        <v>4957</v>
      </c>
      <c r="E455" s="662" t="s">
        <v>4958</v>
      </c>
      <c r="F455" s="665">
        <v>13</v>
      </c>
      <c r="G455" s="665">
        <v>28036.709999999995</v>
      </c>
      <c r="H455" s="665">
        <v>1</v>
      </c>
      <c r="I455" s="665">
        <v>2156.6699999999996</v>
      </c>
      <c r="J455" s="665">
        <v>8</v>
      </c>
      <c r="K455" s="665">
        <v>17253.36</v>
      </c>
      <c r="L455" s="665">
        <v>0.61538461538461553</v>
      </c>
      <c r="M455" s="665">
        <v>2156.67</v>
      </c>
      <c r="N455" s="665">
        <v>15</v>
      </c>
      <c r="O455" s="665">
        <v>32350.050000000003</v>
      </c>
      <c r="P455" s="678">
        <v>1.1538461538461542</v>
      </c>
      <c r="Q455" s="666">
        <v>2156.67</v>
      </c>
    </row>
    <row r="456" spans="1:17" ht="14.4" customHeight="1" x14ac:dyDescent="0.3">
      <c r="A456" s="661" t="s">
        <v>563</v>
      </c>
      <c r="B456" s="662" t="s">
        <v>5384</v>
      </c>
      <c r="C456" s="662" t="s">
        <v>4936</v>
      </c>
      <c r="D456" s="662" t="s">
        <v>5444</v>
      </c>
      <c r="E456" s="662" t="s">
        <v>4958</v>
      </c>
      <c r="F456" s="665">
        <v>1</v>
      </c>
      <c r="G456" s="665">
        <v>3605.51</v>
      </c>
      <c r="H456" s="665">
        <v>1</v>
      </c>
      <c r="I456" s="665">
        <v>3605.51</v>
      </c>
      <c r="J456" s="665"/>
      <c r="K456" s="665"/>
      <c r="L456" s="665"/>
      <c r="M456" s="665"/>
      <c r="N456" s="665">
        <v>0</v>
      </c>
      <c r="O456" s="665">
        <v>0</v>
      </c>
      <c r="P456" s="678">
        <v>0</v>
      </c>
      <c r="Q456" s="666"/>
    </row>
    <row r="457" spans="1:17" ht="14.4" customHeight="1" x14ac:dyDescent="0.3">
      <c r="A457" s="661" t="s">
        <v>563</v>
      </c>
      <c r="B457" s="662" t="s">
        <v>5384</v>
      </c>
      <c r="C457" s="662" t="s">
        <v>4936</v>
      </c>
      <c r="D457" s="662" t="s">
        <v>4959</v>
      </c>
      <c r="E457" s="662" t="s">
        <v>4958</v>
      </c>
      <c r="F457" s="665">
        <v>11</v>
      </c>
      <c r="G457" s="665">
        <v>62791.19</v>
      </c>
      <c r="H457" s="665">
        <v>1</v>
      </c>
      <c r="I457" s="665">
        <v>5708.29</v>
      </c>
      <c r="J457" s="665">
        <v>11</v>
      </c>
      <c r="K457" s="665">
        <v>62791.19</v>
      </c>
      <c r="L457" s="665">
        <v>1</v>
      </c>
      <c r="M457" s="665">
        <v>5708.29</v>
      </c>
      <c r="N457" s="665">
        <v>16</v>
      </c>
      <c r="O457" s="665">
        <v>91332.639999999985</v>
      </c>
      <c r="P457" s="678">
        <v>1.4545454545454541</v>
      </c>
      <c r="Q457" s="666">
        <v>5708.2899999999991</v>
      </c>
    </row>
    <row r="458" spans="1:17" ht="14.4" customHeight="1" x14ac:dyDescent="0.3">
      <c r="A458" s="661" t="s">
        <v>563</v>
      </c>
      <c r="B458" s="662" t="s">
        <v>5384</v>
      </c>
      <c r="C458" s="662" t="s">
        <v>4936</v>
      </c>
      <c r="D458" s="662" t="s">
        <v>5445</v>
      </c>
      <c r="E458" s="662" t="s">
        <v>4961</v>
      </c>
      <c r="F458" s="665"/>
      <c r="G458" s="665"/>
      <c r="H458" s="665"/>
      <c r="I458" s="665"/>
      <c r="J458" s="665">
        <v>1</v>
      </c>
      <c r="K458" s="665">
        <v>4093.64</v>
      </c>
      <c r="L458" s="665"/>
      <c r="M458" s="665">
        <v>4093.64</v>
      </c>
      <c r="N458" s="665"/>
      <c r="O458" s="665"/>
      <c r="P458" s="678"/>
      <c r="Q458" s="666"/>
    </row>
    <row r="459" spans="1:17" ht="14.4" customHeight="1" x14ac:dyDescent="0.3">
      <c r="A459" s="661" t="s">
        <v>563</v>
      </c>
      <c r="B459" s="662" t="s">
        <v>5384</v>
      </c>
      <c r="C459" s="662" t="s">
        <v>4936</v>
      </c>
      <c r="D459" s="662" t="s">
        <v>4960</v>
      </c>
      <c r="E459" s="662" t="s">
        <v>4961</v>
      </c>
      <c r="F459" s="665">
        <v>13</v>
      </c>
      <c r="G459" s="665">
        <v>51196.340000000004</v>
      </c>
      <c r="H459" s="665">
        <v>1</v>
      </c>
      <c r="I459" s="665">
        <v>3938.1800000000003</v>
      </c>
      <c r="J459" s="665">
        <v>8</v>
      </c>
      <c r="K459" s="665">
        <v>31505.439999999999</v>
      </c>
      <c r="L459" s="665">
        <v>0.61538461538461531</v>
      </c>
      <c r="M459" s="665">
        <v>3938.18</v>
      </c>
      <c r="N459" s="665">
        <v>13</v>
      </c>
      <c r="O459" s="665">
        <v>51196.340000000004</v>
      </c>
      <c r="P459" s="678">
        <v>1</v>
      </c>
      <c r="Q459" s="666">
        <v>3938.1800000000003</v>
      </c>
    </row>
    <row r="460" spans="1:17" ht="14.4" customHeight="1" x14ac:dyDescent="0.3">
      <c r="A460" s="661" t="s">
        <v>563</v>
      </c>
      <c r="B460" s="662" t="s">
        <v>5384</v>
      </c>
      <c r="C460" s="662" t="s">
        <v>4936</v>
      </c>
      <c r="D460" s="662" t="s">
        <v>5446</v>
      </c>
      <c r="E460" s="662" t="s">
        <v>4958</v>
      </c>
      <c r="F460" s="665"/>
      <c r="G460" s="665"/>
      <c r="H460" s="665"/>
      <c r="I460" s="665"/>
      <c r="J460" s="665">
        <v>1</v>
      </c>
      <c r="K460" s="665">
        <v>874.69</v>
      </c>
      <c r="L460" s="665"/>
      <c r="M460" s="665">
        <v>874.69</v>
      </c>
      <c r="N460" s="665"/>
      <c r="O460" s="665"/>
      <c r="P460" s="678"/>
      <c r="Q460" s="666"/>
    </row>
    <row r="461" spans="1:17" ht="14.4" customHeight="1" x14ac:dyDescent="0.3">
      <c r="A461" s="661" t="s">
        <v>563</v>
      </c>
      <c r="B461" s="662" t="s">
        <v>5384</v>
      </c>
      <c r="C461" s="662" t="s">
        <v>4936</v>
      </c>
      <c r="D461" s="662" t="s">
        <v>5447</v>
      </c>
      <c r="E461" s="662" t="s">
        <v>5448</v>
      </c>
      <c r="F461" s="665"/>
      <c r="G461" s="665"/>
      <c r="H461" s="665"/>
      <c r="I461" s="665"/>
      <c r="J461" s="665">
        <v>1</v>
      </c>
      <c r="K461" s="665">
        <v>5255.92</v>
      </c>
      <c r="L461" s="665"/>
      <c r="M461" s="665">
        <v>5255.92</v>
      </c>
      <c r="N461" s="665">
        <v>1</v>
      </c>
      <c r="O461" s="665">
        <v>5255.92</v>
      </c>
      <c r="P461" s="678"/>
      <c r="Q461" s="666">
        <v>5255.92</v>
      </c>
    </row>
    <row r="462" spans="1:17" ht="14.4" customHeight="1" x14ac:dyDescent="0.3">
      <c r="A462" s="661" t="s">
        <v>563</v>
      </c>
      <c r="B462" s="662" t="s">
        <v>5384</v>
      </c>
      <c r="C462" s="662" t="s">
        <v>4936</v>
      </c>
      <c r="D462" s="662" t="s">
        <v>4964</v>
      </c>
      <c r="E462" s="662" t="s">
        <v>4965</v>
      </c>
      <c r="F462" s="665">
        <v>3</v>
      </c>
      <c r="G462" s="665">
        <v>11785.02</v>
      </c>
      <c r="H462" s="665">
        <v>1</v>
      </c>
      <c r="I462" s="665">
        <v>3928.34</v>
      </c>
      <c r="J462" s="665">
        <v>5</v>
      </c>
      <c r="K462" s="665">
        <v>19641.7</v>
      </c>
      <c r="L462" s="665">
        <v>1.6666666666666667</v>
      </c>
      <c r="M462" s="665">
        <v>3928.34</v>
      </c>
      <c r="N462" s="665">
        <v>11</v>
      </c>
      <c r="O462" s="665">
        <v>43211.740000000005</v>
      </c>
      <c r="P462" s="678">
        <v>3.666666666666667</v>
      </c>
      <c r="Q462" s="666">
        <v>3928.3400000000006</v>
      </c>
    </row>
    <row r="463" spans="1:17" ht="14.4" customHeight="1" x14ac:dyDescent="0.3">
      <c r="A463" s="661" t="s">
        <v>563</v>
      </c>
      <c r="B463" s="662" t="s">
        <v>5384</v>
      </c>
      <c r="C463" s="662" t="s">
        <v>4936</v>
      </c>
      <c r="D463" s="662" t="s">
        <v>4966</v>
      </c>
      <c r="E463" s="662" t="s">
        <v>4967</v>
      </c>
      <c r="F463" s="665"/>
      <c r="G463" s="665"/>
      <c r="H463" s="665"/>
      <c r="I463" s="665"/>
      <c r="J463" s="665"/>
      <c r="K463" s="665"/>
      <c r="L463" s="665"/>
      <c r="M463" s="665"/>
      <c r="N463" s="665">
        <v>1</v>
      </c>
      <c r="O463" s="665">
        <v>3939.22</v>
      </c>
      <c r="P463" s="678"/>
      <c r="Q463" s="666">
        <v>3939.22</v>
      </c>
    </row>
    <row r="464" spans="1:17" ht="14.4" customHeight="1" x14ac:dyDescent="0.3">
      <c r="A464" s="661" t="s">
        <v>563</v>
      </c>
      <c r="B464" s="662" t="s">
        <v>5384</v>
      </c>
      <c r="C464" s="662" t="s">
        <v>4936</v>
      </c>
      <c r="D464" s="662" t="s">
        <v>4968</v>
      </c>
      <c r="E464" s="662" t="s">
        <v>4969</v>
      </c>
      <c r="F464" s="665"/>
      <c r="G464" s="665"/>
      <c r="H464" s="665"/>
      <c r="I464" s="665"/>
      <c r="J464" s="665"/>
      <c r="K464" s="665"/>
      <c r="L464" s="665"/>
      <c r="M464" s="665"/>
      <c r="N464" s="665">
        <v>3</v>
      </c>
      <c r="O464" s="665">
        <v>13156.11</v>
      </c>
      <c r="P464" s="678"/>
      <c r="Q464" s="666">
        <v>4385.37</v>
      </c>
    </row>
    <row r="465" spans="1:17" ht="14.4" customHeight="1" x14ac:dyDescent="0.3">
      <c r="A465" s="661" t="s">
        <v>563</v>
      </c>
      <c r="B465" s="662" t="s">
        <v>5384</v>
      </c>
      <c r="C465" s="662" t="s">
        <v>4936</v>
      </c>
      <c r="D465" s="662" t="s">
        <v>4970</v>
      </c>
      <c r="E465" s="662" t="s">
        <v>4971</v>
      </c>
      <c r="F465" s="665">
        <v>2</v>
      </c>
      <c r="G465" s="665">
        <v>10511.84</v>
      </c>
      <c r="H465" s="665">
        <v>1</v>
      </c>
      <c r="I465" s="665">
        <v>5255.92</v>
      </c>
      <c r="J465" s="665">
        <v>2</v>
      </c>
      <c r="K465" s="665">
        <v>10511.84</v>
      </c>
      <c r="L465" s="665">
        <v>1</v>
      </c>
      <c r="M465" s="665">
        <v>5255.92</v>
      </c>
      <c r="N465" s="665">
        <v>1</v>
      </c>
      <c r="O465" s="665">
        <v>5255.92</v>
      </c>
      <c r="P465" s="678">
        <v>0.5</v>
      </c>
      <c r="Q465" s="666">
        <v>5255.92</v>
      </c>
    </row>
    <row r="466" spans="1:17" ht="14.4" customHeight="1" x14ac:dyDescent="0.3">
      <c r="A466" s="661" t="s">
        <v>563</v>
      </c>
      <c r="B466" s="662" t="s">
        <v>5384</v>
      </c>
      <c r="C466" s="662" t="s">
        <v>4936</v>
      </c>
      <c r="D466" s="662" t="s">
        <v>4972</v>
      </c>
      <c r="E466" s="662" t="s">
        <v>4973</v>
      </c>
      <c r="F466" s="665">
        <v>5</v>
      </c>
      <c r="G466" s="665">
        <v>19641.7</v>
      </c>
      <c r="H466" s="665">
        <v>1</v>
      </c>
      <c r="I466" s="665">
        <v>3928.34</v>
      </c>
      <c r="J466" s="665">
        <v>11</v>
      </c>
      <c r="K466" s="665">
        <v>43211.740000000005</v>
      </c>
      <c r="L466" s="665">
        <v>2.2000000000000002</v>
      </c>
      <c r="M466" s="665">
        <v>3928.3400000000006</v>
      </c>
      <c r="N466" s="665">
        <v>5</v>
      </c>
      <c r="O466" s="665">
        <v>19641.7</v>
      </c>
      <c r="P466" s="678">
        <v>1</v>
      </c>
      <c r="Q466" s="666">
        <v>3928.34</v>
      </c>
    </row>
    <row r="467" spans="1:17" ht="14.4" customHeight="1" x14ac:dyDescent="0.3">
      <c r="A467" s="661" t="s">
        <v>563</v>
      </c>
      <c r="B467" s="662" t="s">
        <v>5384</v>
      </c>
      <c r="C467" s="662" t="s">
        <v>4936</v>
      </c>
      <c r="D467" s="662" t="s">
        <v>4974</v>
      </c>
      <c r="E467" s="662" t="s">
        <v>4975</v>
      </c>
      <c r="F467" s="665"/>
      <c r="G467" s="665"/>
      <c r="H467" s="665"/>
      <c r="I467" s="665"/>
      <c r="J467" s="665">
        <v>1</v>
      </c>
      <c r="K467" s="665">
        <v>3928.34</v>
      </c>
      <c r="L467" s="665"/>
      <c r="M467" s="665">
        <v>3928.34</v>
      </c>
      <c r="N467" s="665">
        <v>1</v>
      </c>
      <c r="O467" s="665">
        <v>3928.34</v>
      </c>
      <c r="P467" s="678"/>
      <c r="Q467" s="666">
        <v>3928.34</v>
      </c>
    </row>
    <row r="468" spans="1:17" ht="14.4" customHeight="1" x14ac:dyDescent="0.3">
      <c r="A468" s="661" t="s">
        <v>563</v>
      </c>
      <c r="B468" s="662" t="s">
        <v>5384</v>
      </c>
      <c r="C468" s="662" t="s">
        <v>4936</v>
      </c>
      <c r="D468" s="662" t="s">
        <v>4976</v>
      </c>
      <c r="E468" s="662" t="s">
        <v>4977</v>
      </c>
      <c r="F468" s="665"/>
      <c r="G468" s="665"/>
      <c r="H468" s="665"/>
      <c r="I468" s="665"/>
      <c r="J468" s="665">
        <v>1</v>
      </c>
      <c r="K468" s="665">
        <v>6520</v>
      </c>
      <c r="L468" s="665"/>
      <c r="M468" s="665">
        <v>6520</v>
      </c>
      <c r="N468" s="665"/>
      <c r="O468" s="665"/>
      <c r="P468" s="678"/>
      <c r="Q468" s="666"/>
    </row>
    <row r="469" spans="1:17" ht="14.4" customHeight="1" x14ac:dyDescent="0.3">
      <c r="A469" s="661" t="s">
        <v>563</v>
      </c>
      <c r="B469" s="662" t="s">
        <v>5384</v>
      </c>
      <c r="C469" s="662" t="s">
        <v>4936</v>
      </c>
      <c r="D469" s="662" t="s">
        <v>4980</v>
      </c>
      <c r="E469" s="662" t="s">
        <v>4981</v>
      </c>
      <c r="F469" s="665">
        <v>4</v>
      </c>
      <c r="G469" s="665">
        <v>56133.2</v>
      </c>
      <c r="H469" s="665">
        <v>1</v>
      </c>
      <c r="I469" s="665">
        <v>14033.3</v>
      </c>
      <c r="J469" s="665"/>
      <c r="K469" s="665"/>
      <c r="L469" s="665"/>
      <c r="M469" s="665"/>
      <c r="N469" s="665">
        <v>12</v>
      </c>
      <c r="O469" s="665">
        <v>168399.59999999998</v>
      </c>
      <c r="P469" s="678">
        <v>2.9999999999999996</v>
      </c>
      <c r="Q469" s="666">
        <v>14033.299999999997</v>
      </c>
    </row>
    <row r="470" spans="1:17" ht="14.4" customHeight="1" x14ac:dyDescent="0.3">
      <c r="A470" s="661" t="s">
        <v>563</v>
      </c>
      <c r="B470" s="662" t="s">
        <v>5384</v>
      </c>
      <c r="C470" s="662" t="s">
        <v>4936</v>
      </c>
      <c r="D470" s="662" t="s">
        <v>4982</v>
      </c>
      <c r="E470" s="662" t="s">
        <v>4981</v>
      </c>
      <c r="F470" s="665">
        <v>4</v>
      </c>
      <c r="G470" s="665">
        <v>10711.84</v>
      </c>
      <c r="H470" s="665">
        <v>1</v>
      </c>
      <c r="I470" s="665">
        <v>2677.96</v>
      </c>
      <c r="J470" s="665"/>
      <c r="K470" s="665"/>
      <c r="L470" s="665"/>
      <c r="M470" s="665"/>
      <c r="N470" s="665">
        <v>4</v>
      </c>
      <c r="O470" s="665">
        <v>10711.84</v>
      </c>
      <c r="P470" s="678">
        <v>1</v>
      </c>
      <c r="Q470" s="666">
        <v>2677.96</v>
      </c>
    </row>
    <row r="471" spans="1:17" ht="14.4" customHeight="1" x14ac:dyDescent="0.3">
      <c r="A471" s="661" t="s">
        <v>563</v>
      </c>
      <c r="B471" s="662" t="s">
        <v>5384</v>
      </c>
      <c r="C471" s="662" t="s">
        <v>4936</v>
      </c>
      <c r="D471" s="662" t="s">
        <v>4983</v>
      </c>
      <c r="E471" s="662" t="s">
        <v>4984</v>
      </c>
      <c r="F471" s="665">
        <v>2</v>
      </c>
      <c r="G471" s="665">
        <v>6707.34</v>
      </c>
      <c r="H471" s="665">
        <v>1</v>
      </c>
      <c r="I471" s="665">
        <v>3353.67</v>
      </c>
      <c r="J471" s="665">
        <v>3</v>
      </c>
      <c r="K471" s="665">
        <v>10061.01</v>
      </c>
      <c r="L471" s="665">
        <v>1.5</v>
      </c>
      <c r="M471" s="665">
        <v>3353.67</v>
      </c>
      <c r="N471" s="665">
        <v>3</v>
      </c>
      <c r="O471" s="665">
        <v>10061.01</v>
      </c>
      <c r="P471" s="678">
        <v>1.5</v>
      </c>
      <c r="Q471" s="666">
        <v>3353.67</v>
      </c>
    </row>
    <row r="472" spans="1:17" ht="14.4" customHeight="1" x14ac:dyDescent="0.3">
      <c r="A472" s="661" t="s">
        <v>563</v>
      </c>
      <c r="B472" s="662" t="s">
        <v>5384</v>
      </c>
      <c r="C472" s="662" t="s">
        <v>4936</v>
      </c>
      <c r="D472" s="662" t="s">
        <v>5449</v>
      </c>
      <c r="E472" s="662" t="s">
        <v>5450</v>
      </c>
      <c r="F472" s="665"/>
      <c r="G472" s="665"/>
      <c r="H472" s="665"/>
      <c r="I472" s="665"/>
      <c r="J472" s="665">
        <v>1</v>
      </c>
      <c r="K472" s="665">
        <v>4618</v>
      </c>
      <c r="L472" s="665"/>
      <c r="M472" s="665">
        <v>4618</v>
      </c>
      <c r="N472" s="665"/>
      <c r="O472" s="665"/>
      <c r="P472" s="678"/>
      <c r="Q472" s="666"/>
    </row>
    <row r="473" spans="1:17" ht="14.4" customHeight="1" x14ac:dyDescent="0.3">
      <c r="A473" s="661" t="s">
        <v>563</v>
      </c>
      <c r="B473" s="662" t="s">
        <v>5384</v>
      </c>
      <c r="C473" s="662" t="s">
        <v>4936</v>
      </c>
      <c r="D473" s="662" t="s">
        <v>4991</v>
      </c>
      <c r="E473" s="662" t="s">
        <v>4992</v>
      </c>
      <c r="F473" s="665">
        <v>2</v>
      </c>
      <c r="G473" s="665">
        <v>9352</v>
      </c>
      <c r="H473" s="665">
        <v>1</v>
      </c>
      <c r="I473" s="665">
        <v>4676</v>
      </c>
      <c r="J473" s="665">
        <v>2</v>
      </c>
      <c r="K473" s="665">
        <v>9352</v>
      </c>
      <c r="L473" s="665">
        <v>1</v>
      </c>
      <c r="M473" s="665">
        <v>4676</v>
      </c>
      <c r="N473" s="665">
        <v>7</v>
      </c>
      <c r="O473" s="665">
        <v>32732</v>
      </c>
      <c r="P473" s="678">
        <v>3.5</v>
      </c>
      <c r="Q473" s="666">
        <v>4676</v>
      </c>
    </row>
    <row r="474" spans="1:17" ht="14.4" customHeight="1" x14ac:dyDescent="0.3">
      <c r="A474" s="661" t="s">
        <v>563</v>
      </c>
      <c r="B474" s="662" t="s">
        <v>5384</v>
      </c>
      <c r="C474" s="662" t="s">
        <v>4936</v>
      </c>
      <c r="D474" s="662" t="s">
        <v>4993</v>
      </c>
      <c r="E474" s="662" t="s">
        <v>4992</v>
      </c>
      <c r="F474" s="665">
        <v>1</v>
      </c>
      <c r="G474" s="665">
        <v>5239</v>
      </c>
      <c r="H474" s="665">
        <v>1</v>
      </c>
      <c r="I474" s="665">
        <v>5239</v>
      </c>
      <c r="J474" s="665">
        <v>2</v>
      </c>
      <c r="K474" s="665">
        <v>10478</v>
      </c>
      <c r="L474" s="665">
        <v>2</v>
      </c>
      <c r="M474" s="665">
        <v>5239</v>
      </c>
      <c r="N474" s="665"/>
      <c r="O474" s="665"/>
      <c r="P474" s="678"/>
      <c r="Q474" s="666"/>
    </row>
    <row r="475" spans="1:17" ht="14.4" customHeight="1" x14ac:dyDescent="0.3">
      <c r="A475" s="661" t="s">
        <v>563</v>
      </c>
      <c r="B475" s="662" t="s">
        <v>5384</v>
      </c>
      <c r="C475" s="662" t="s">
        <v>4936</v>
      </c>
      <c r="D475" s="662" t="s">
        <v>4994</v>
      </c>
      <c r="E475" s="662" t="s">
        <v>4992</v>
      </c>
      <c r="F475" s="665"/>
      <c r="G475" s="665"/>
      <c r="H475" s="665"/>
      <c r="I475" s="665"/>
      <c r="J475" s="665"/>
      <c r="K475" s="665"/>
      <c r="L475" s="665"/>
      <c r="M475" s="665"/>
      <c r="N475" s="665">
        <v>3</v>
      </c>
      <c r="O475" s="665">
        <v>17469</v>
      </c>
      <c r="P475" s="678"/>
      <c r="Q475" s="666">
        <v>5823</v>
      </c>
    </row>
    <row r="476" spans="1:17" ht="14.4" customHeight="1" x14ac:dyDescent="0.3">
      <c r="A476" s="661" t="s">
        <v>563</v>
      </c>
      <c r="B476" s="662" t="s">
        <v>5384</v>
      </c>
      <c r="C476" s="662" t="s">
        <v>4936</v>
      </c>
      <c r="D476" s="662" t="s">
        <v>4996</v>
      </c>
      <c r="E476" s="662" t="s">
        <v>4997</v>
      </c>
      <c r="F476" s="665">
        <v>12</v>
      </c>
      <c r="G476" s="665">
        <v>7104</v>
      </c>
      <c r="H476" s="665">
        <v>1</v>
      </c>
      <c r="I476" s="665">
        <v>592</v>
      </c>
      <c r="J476" s="665">
        <v>17</v>
      </c>
      <c r="K476" s="665">
        <v>10064</v>
      </c>
      <c r="L476" s="665">
        <v>1.4166666666666667</v>
      </c>
      <c r="M476" s="665">
        <v>592</v>
      </c>
      <c r="N476" s="665">
        <v>45</v>
      </c>
      <c r="O476" s="665">
        <v>26640</v>
      </c>
      <c r="P476" s="678">
        <v>3.75</v>
      </c>
      <c r="Q476" s="666">
        <v>592</v>
      </c>
    </row>
    <row r="477" spans="1:17" ht="14.4" customHeight="1" x14ac:dyDescent="0.3">
      <c r="A477" s="661" t="s">
        <v>563</v>
      </c>
      <c r="B477" s="662" t="s">
        <v>5384</v>
      </c>
      <c r="C477" s="662" t="s">
        <v>4936</v>
      </c>
      <c r="D477" s="662" t="s">
        <v>4998</v>
      </c>
      <c r="E477" s="662" t="s">
        <v>4999</v>
      </c>
      <c r="F477" s="665">
        <v>2</v>
      </c>
      <c r="G477" s="665">
        <v>13186.7</v>
      </c>
      <c r="H477" s="665">
        <v>1</v>
      </c>
      <c r="I477" s="665">
        <v>6593.35</v>
      </c>
      <c r="J477" s="665">
        <v>2</v>
      </c>
      <c r="K477" s="665">
        <v>13186.7</v>
      </c>
      <c r="L477" s="665">
        <v>1</v>
      </c>
      <c r="M477" s="665">
        <v>6593.35</v>
      </c>
      <c r="N477" s="665">
        <v>3</v>
      </c>
      <c r="O477" s="665">
        <v>19780.05</v>
      </c>
      <c r="P477" s="678">
        <v>1.4999999999999998</v>
      </c>
      <c r="Q477" s="666">
        <v>6593.3499999999995</v>
      </c>
    </row>
    <row r="478" spans="1:17" ht="14.4" customHeight="1" x14ac:dyDescent="0.3">
      <c r="A478" s="661" t="s">
        <v>563</v>
      </c>
      <c r="B478" s="662" t="s">
        <v>5384</v>
      </c>
      <c r="C478" s="662" t="s">
        <v>4936</v>
      </c>
      <c r="D478" s="662" t="s">
        <v>5000</v>
      </c>
      <c r="E478" s="662" t="s">
        <v>4999</v>
      </c>
      <c r="F478" s="665">
        <v>1</v>
      </c>
      <c r="G478" s="665">
        <v>1978.94</v>
      </c>
      <c r="H478" s="665">
        <v>1</v>
      </c>
      <c r="I478" s="665">
        <v>1978.94</v>
      </c>
      <c r="J478" s="665">
        <v>1</v>
      </c>
      <c r="K478" s="665">
        <v>1978.94</v>
      </c>
      <c r="L478" s="665">
        <v>1</v>
      </c>
      <c r="M478" s="665">
        <v>1978.94</v>
      </c>
      <c r="N478" s="665">
        <v>2</v>
      </c>
      <c r="O478" s="665">
        <v>3957.88</v>
      </c>
      <c r="P478" s="678">
        <v>2</v>
      </c>
      <c r="Q478" s="666">
        <v>1978.94</v>
      </c>
    </row>
    <row r="479" spans="1:17" ht="14.4" customHeight="1" x14ac:dyDescent="0.3">
      <c r="A479" s="661" t="s">
        <v>563</v>
      </c>
      <c r="B479" s="662" t="s">
        <v>5384</v>
      </c>
      <c r="C479" s="662" t="s">
        <v>4936</v>
      </c>
      <c r="D479" s="662" t="s">
        <v>5001</v>
      </c>
      <c r="E479" s="662" t="s">
        <v>5002</v>
      </c>
      <c r="F479" s="665">
        <v>7</v>
      </c>
      <c r="G479" s="665">
        <v>91637</v>
      </c>
      <c r="H479" s="665">
        <v>1</v>
      </c>
      <c r="I479" s="665">
        <v>13091</v>
      </c>
      <c r="J479" s="665">
        <v>7</v>
      </c>
      <c r="K479" s="665">
        <v>91637</v>
      </c>
      <c r="L479" s="665">
        <v>1</v>
      </c>
      <c r="M479" s="665">
        <v>13091</v>
      </c>
      <c r="N479" s="665">
        <v>12</v>
      </c>
      <c r="O479" s="665">
        <v>157092</v>
      </c>
      <c r="P479" s="678">
        <v>1.7142857142857142</v>
      </c>
      <c r="Q479" s="666">
        <v>13091</v>
      </c>
    </row>
    <row r="480" spans="1:17" ht="14.4" customHeight="1" x14ac:dyDescent="0.3">
      <c r="A480" s="661" t="s">
        <v>563</v>
      </c>
      <c r="B480" s="662" t="s">
        <v>5384</v>
      </c>
      <c r="C480" s="662" t="s">
        <v>4936</v>
      </c>
      <c r="D480" s="662" t="s">
        <v>5003</v>
      </c>
      <c r="E480" s="662" t="s">
        <v>5004</v>
      </c>
      <c r="F480" s="665">
        <v>1</v>
      </c>
      <c r="G480" s="665">
        <v>49184.78</v>
      </c>
      <c r="H480" s="665">
        <v>1</v>
      </c>
      <c r="I480" s="665">
        <v>49184.78</v>
      </c>
      <c r="J480" s="665"/>
      <c r="K480" s="665"/>
      <c r="L480" s="665"/>
      <c r="M480" s="665"/>
      <c r="N480" s="665"/>
      <c r="O480" s="665"/>
      <c r="P480" s="678"/>
      <c r="Q480" s="666"/>
    </row>
    <row r="481" spans="1:17" ht="14.4" customHeight="1" x14ac:dyDescent="0.3">
      <c r="A481" s="661" t="s">
        <v>563</v>
      </c>
      <c r="B481" s="662" t="s">
        <v>5384</v>
      </c>
      <c r="C481" s="662" t="s">
        <v>4936</v>
      </c>
      <c r="D481" s="662" t="s">
        <v>5005</v>
      </c>
      <c r="E481" s="662" t="s">
        <v>5006</v>
      </c>
      <c r="F481" s="665">
        <v>4</v>
      </c>
      <c r="G481" s="665">
        <v>10293.16</v>
      </c>
      <c r="H481" s="665">
        <v>1</v>
      </c>
      <c r="I481" s="665">
        <v>2573.29</v>
      </c>
      <c r="J481" s="665"/>
      <c r="K481" s="665"/>
      <c r="L481" s="665"/>
      <c r="M481" s="665"/>
      <c r="N481" s="665">
        <v>10</v>
      </c>
      <c r="O481" s="665">
        <v>25732.9</v>
      </c>
      <c r="P481" s="678">
        <v>2.5</v>
      </c>
      <c r="Q481" s="666">
        <v>2573.29</v>
      </c>
    </row>
    <row r="482" spans="1:17" ht="14.4" customHeight="1" x14ac:dyDescent="0.3">
      <c r="A482" s="661" t="s">
        <v>563</v>
      </c>
      <c r="B482" s="662" t="s">
        <v>5384</v>
      </c>
      <c r="C482" s="662" t="s">
        <v>4936</v>
      </c>
      <c r="D482" s="662" t="s">
        <v>5451</v>
      </c>
      <c r="E482" s="662" t="s">
        <v>5452</v>
      </c>
      <c r="F482" s="665">
        <v>2</v>
      </c>
      <c r="G482" s="665">
        <v>160051.85999999999</v>
      </c>
      <c r="H482" s="665">
        <v>1</v>
      </c>
      <c r="I482" s="665">
        <v>80025.929999999993</v>
      </c>
      <c r="J482" s="665"/>
      <c r="K482" s="665"/>
      <c r="L482" s="665"/>
      <c r="M482" s="665"/>
      <c r="N482" s="665"/>
      <c r="O482" s="665"/>
      <c r="P482" s="678"/>
      <c r="Q482" s="666"/>
    </row>
    <row r="483" spans="1:17" ht="14.4" customHeight="1" x14ac:dyDescent="0.3">
      <c r="A483" s="661" t="s">
        <v>563</v>
      </c>
      <c r="B483" s="662" t="s">
        <v>5384</v>
      </c>
      <c r="C483" s="662" t="s">
        <v>4936</v>
      </c>
      <c r="D483" s="662" t="s">
        <v>5007</v>
      </c>
      <c r="E483" s="662" t="s">
        <v>4981</v>
      </c>
      <c r="F483" s="665"/>
      <c r="G483" s="665"/>
      <c r="H483" s="665"/>
      <c r="I483" s="665"/>
      <c r="J483" s="665"/>
      <c r="K483" s="665"/>
      <c r="L483" s="665"/>
      <c r="M483" s="665"/>
      <c r="N483" s="665">
        <v>2</v>
      </c>
      <c r="O483" s="665">
        <v>8222.5</v>
      </c>
      <c r="P483" s="678"/>
      <c r="Q483" s="666">
        <v>4111.25</v>
      </c>
    </row>
    <row r="484" spans="1:17" ht="14.4" customHeight="1" x14ac:dyDescent="0.3">
      <c r="A484" s="661" t="s">
        <v>563</v>
      </c>
      <c r="B484" s="662" t="s">
        <v>5384</v>
      </c>
      <c r="C484" s="662" t="s">
        <v>4936</v>
      </c>
      <c r="D484" s="662" t="s">
        <v>5008</v>
      </c>
      <c r="E484" s="662" t="s">
        <v>5009</v>
      </c>
      <c r="F484" s="665">
        <v>4</v>
      </c>
      <c r="G484" s="665">
        <v>7366.48</v>
      </c>
      <c r="H484" s="665">
        <v>1</v>
      </c>
      <c r="I484" s="665">
        <v>1841.62</v>
      </c>
      <c r="J484" s="665"/>
      <c r="K484" s="665"/>
      <c r="L484" s="665"/>
      <c r="M484" s="665"/>
      <c r="N484" s="665"/>
      <c r="O484" s="665"/>
      <c r="P484" s="678"/>
      <c r="Q484" s="666"/>
    </row>
    <row r="485" spans="1:17" ht="14.4" customHeight="1" x14ac:dyDescent="0.3">
      <c r="A485" s="661" t="s">
        <v>563</v>
      </c>
      <c r="B485" s="662" t="s">
        <v>5384</v>
      </c>
      <c r="C485" s="662" t="s">
        <v>4936</v>
      </c>
      <c r="D485" s="662" t="s">
        <v>5010</v>
      </c>
      <c r="E485" s="662" t="s">
        <v>5009</v>
      </c>
      <c r="F485" s="665">
        <v>1</v>
      </c>
      <c r="G485" s="665">
        <v>16286.45</v>
      </c>
      <c r="H485" s="665">
        <v>1</v>
      </c>
      <c r="I485" s="665">
        <v>16286.45</v>
      </c>
      <c r="J485" s="665"/>
      <c r="K485" s="665"/>
      <c r="L485" s="665"/>
      <c r="M485" s="665"/>
      <c r="N485" s="665"/>
      <c r="O485" s="665"/>
      <c r="P485" s="678"/>
      <c r="Q485" s="666"/>
    </row>
    <row r="486" spans="1:17" ht="14.4" customHeight="1" x14ac:dyDescent="0.3">
      <c r="A486" s="661" t="s">
        <v>563</v>
      </c>
      <c r="B486" s="662" t="s">
        <v>5384</v>
      </c>
      <c r="C486" s="662" t="s">
        <v>4936</v>
      </c>
      <c r="D486" s="662" t="s">
        <v>5012</v>
      </c>
      <c r="E486" s="662" t="s">
        <v>5013</v>
      </c>
      <c r="F486" s="665">
        <v>1</v>
      </c>
      <c r="G486" s="665">
        <v>5918.67</v>
      </c>
      <c r="H486" s="665">
        <v>1</v>
      </c>
      <c r="I486" s="665">
        <v>5918.67</v>
      </c>
      <c r="J486" s="665">
        <v>3</v>
      </c>
      <c r="K486" s="665">
        <v>17756.009999999998</v>
      </c>
      <c r="L486" s="665">
        <v>2.9999999999999996</v>
      </c>
      <c r="M486" s="665">
        <v>5918.6699999999992</v>
      </c>
      <c r="N486" s="665">
        <v>2</v>
      </c>
      <c r="O486" s="665">
        <v>11837.34</v>
      </c>
      <c r="P486" s="678">
        <v>2</v>
      </c>
      <c r="Q486" s="666">
        <v>5918.67</v>
      </c>
    </row>
    <row r="487" spans="1:17" ht="14.4" customHeight="1" x14ac:dyDescent="0.3">
      <c r="A487" s="661" t="s">
        <v>563</v>
      </c>
      <c r="B487" s="662" t="s">
        <v>5384</v>
      </c>
      <c r="C487" s="662" t="s">
        <v>4936</v>
      </c>
      <c r="D487" s="662" t="s">
        <v>5014</v>
      </c>
      <c r="E487" s="662" t="s">
        <v>5013</v>
      </c>
      <c r="F487" s="665"/>
      <c r="G487" s="665"/>
      <c r="H487" s="665"/>
      <c r="I487" s="665"/>
      <c r="J487" s="665">
        <v>3</v>
      </c>
      <c r="K487" s="665">
        <v>24860.28</v>
      </c>
      <c r="L487" s="665"/>
      <c r="M487" s="665">
        <v>8286.76</v>
      </c>
      <c r="N487" s="665">
        <v>2</v>
      </c>
      <c r="O487" s="665">
        <v>16573.52</v>
      </c>
      <c r="P487" s="678"/>
      <c r="Q487" s="666">
        <v>8286.76</v>
      </c>
    </row>
    <row r="488" spans="1:17" ht="14.4" customHeight="1" x14ac:dyDescent="0.3">
      <c r="A488" s="661" t="s">
        <v>563</v>
      </c>
      <c r="B488" s="662" t="s">
        <v>5384</v>
      </c>
      <c r="C488" s="662" t="s">
        <v>4936</v>
      </c>
      <c r="D488" s="662" t="s">
        <v>5015</v>
      </c>
      <c r="E488" s="662" t="s">
        <v>5013</v>
      </c>
      <c r="F488" s="665">
        <v>4</v>
      </c>
      <c r="G488" s="665">
        <v>11549.24</v>
      </c>
      <c r="H488" s="665">
        <v>1</v>
      </c>
      <c r="I488" s="665">
        <v>2887.31</v>
      </c>
      <c r="J488" s="665">
        <v>34</v>
      </c>
      <c r="K488" s="665">
        <v>98168.540000000008</v>
      </c>
      <c r="L488" s="665">
        <v>8.5</v>
      </c>
      <c r="M488" s="665">
        <v>2887.3100000000004</v>
      </c>
      <c r="N488" s="665">
        <v>20</v>
      </c>
      <c r="O488" s="665">
        <v>57746.2</v>
      </c>
      <c r="P488" s="678">
        <v>5</v>
      </c>
      <c r="Q488" s="666">
        <v>2887.31</v>
      </c>
    </row>
    <row r="489" spans="1:17" ht="14.4" customHeight="1" x14ac:dyDescent="0.3">
      <c r="A489" s="661" t="s">
        <v>563</v>
      </c>
      <c r="B489" s="662" t="s">
        <v>5384</v>
      </c>
      <c r="C489" s="662" t="s">
        <v>4936</v>
      </c>
      <c r="D489" s="662" t="s">
        <v>5453</v>
      </c>
      <c r="E489" s="662" t="s">
        <v>5185</v>
      </c>
      <c r="F489" s="665">
        <v>1</v>
      </c>
      <c r="G489" s="665">
        <v>20302.36</v>
      </c>
      <c r="H489" s="665">
        <v>1</v>
      </c>
      <c r="I489" s="665">
        <v>20302.36</v>
      </c>
      <c r="J489" s="665"/>
      <c r="K489" s="665"/>
      <c r="L489" s="665"/>
      <c r="M489" s="665"/>
      <c r="N489" s="665"/>
      <c r="O489" s="665"/>
      <c r="P489" s="678"/>
      <c r="Q489" s="666"/>
    </row>
    <row r="490" spans="1:17" ht="14.4" customHeight="1" x14ac:dyDescent="0.3">
      <c r="A490" s="661" t="s">
        <v>563</v>
      </c>
      <c r="B490" s="662" t="s">
        <v>5384</v>
      </c>
      <c r="C490" s="662" t="s">
        <v>4936</v>
      </c>
      <c r="D490" s="662" t="s">
        <v>5026</v>
      </c>
      <c r="E490" s="662" t="s">
        <v>5027</v>
      </c>
      <c r="F490" s="665">
        <v>26</v>
      </c>
      <c r="G490" s="665">
        <v>211458</v>
      </c>
      <c r="H490" s="665">
        <v>1</v>
      </c>
      <c r="I490" s="665">
        <v>8133</v>
      </c>
      <c r="J490" s="665">
        <v>56</v>
      </c>
      <c r="K490" s="665">
        <v>455448</v>
      </c>
      <c r="L490" s="665">
        <v>2.1538461538461537</v>
      </c>
      <c r="M490" s="665">
        <v>8133</v>
      </c>
      <c r="N490" s="665">
        <v>70</v>
      </c>
      <c r="O490" s="665">
        <v>569310</v>
      </c>
      <c r="P490" s="678">
        <v>2.6923076923076925</v>
      </c>
      <c r="Q490" s="666">
        <v>8133</v>
      </c>
    </row>
    <row r="491" spans="1:17" ht="14.4" customHeight="1" x14ac:dyDescent="0.3">
      <c r="A491" s="661" t="s">
        <v>563</v>
      </c>
      <c r="B491" s="662" t="s">
        <v>5384</v>
      </c>
      <c r="C491" s="662" t="s">
        <v>4936</v>
      </c>
      <c r="D491" s="662" t="s">
        <v>5030</v>
      </c>
      <c r="E491" s="662" t="s">
        <v>5027</v>
      </c>
      <c r="F491" s="665">
        <v>12</v>
      </c>
      <c r="G491" s="665">
        <v>68988</v>
      </c>
      <c r="H491" s="665">
        <v>1</v>
      </c>
      <c r="I491" s="665">
        <v>5749</v>
      </c>
      <c r="J491" s="665">
        <v>27</v>
      </c>
      <c r="K491" s="665">
        <v>155223</v>
      </c>
      <c r="L491" s="665">
        <v>2.25</v>
      </c>
      <c r="M491" s="665">
        <v>5749</v>
      </c>
      <c r="N491" s="665">
        <v>33</v>
      </c>
      <c r="O491" s="665">
        <v>189717</v>
      </c>
      <c r="P491" s="678">
        <v>2.75</v>
      </c>
      <c r="Q491" s="666">
        <v>5749</v>
      </c>
    </row>
    <row r="492" spans="1:17" ht="14.4" customHeight="1" x14ac:dyDescent="0.3">
      <c r="A492" s="661" t="s">
        <v>563</v>
      </c>
      <c r="B492" s="662" t="s">
        <v>5384</v>
      </c>
      <c r="C492" s="662" t="s">
        <v>4936</v>
      </c>
      <c r="D492" s="662" t="s">
        <v>5031</v>
      </c>
      <c r="E492" s="662" t="s">
        <v>5029</v>
      </c>
      <c r="F492" s="665">
        <v>26</v>
      </c>
      <c r="G492" s="665">
        <v>70772</v>
      </c>
      <c r="H492" s="665">
        <v>1</v>
      </c>
      <c r="I492" s="665">
        <v>2722</v>
      </c>
      <c r="J492" s="665">
        <v>56</v>
      </c>
      <c r="K492" s="665">
        <v>152432</v>
      </c>
      <c r="L492" s="665">
        <v>2.1538461538461537</v>
      </c>
      <c r="M492" s="665">
        <v>2722</v>
      </c>
      <c r="N492" s="665">
        <v>70</v>
      </c>
      <c r="O492" s="665">
        <v>190540</v>
      </c>
      <c r="P492" s="678">
        <v>2.6923076923076925</v>
      </c>
      <c r="Q492" s="666">
        <v>2722</v>
      </c>
    </row>
    <row r="493" spans="1:17" ht="14.4" customHeight="1" x14ac:dyDescent="0.3">
      <c r="A493" s="661" t="s">
        <v>563</v>
      </c>
      <c r="B493" s="662" t="s">
        <v>5384</v>
      </c>
      <c r="C493" s="662" t="s">
        <v>4936</v>
      </c>
      <c r="D493" s="662" t="s">
        <v>5034</v>
      </c>
      <c r="E493" s="662" t="s">
        <v>5033</v>
      </c>
      <c r="F493" s="665">
        <v>13</v>
      </c>
      <c r="G493" s="665">
        <v>80122.25</v>
      </c>
      <c r="H493" s="665">
        <v>1</v>
      </c>
      <c r="I493" s="665">
        <v>6163.25</v>
      </c>
      <c r="J493" s="665"/>
      <c r="K493" s="665"/>
      <c r="L493" s="665"/>
      <c r="M493" s="665"/>
      <c r="N493" s="665">
        <v>12</v>
      </c>
      <c r="O493" s="665">
        <v>73959</v>
      </c>
      <c r="P493" s="678">
        <v>0.92307692307692313</v>
      </c>
      <c r="Q493" s="666">
        <v>6163.25</v>
      </c>
    </row>
    <row r="494" spans="1:17" ht="14.4" customHeight="1" x14ac:dyDescent="0.3">
      <c r="A494" s="661" t="s">
        <v>563</v>
      </c>
      <c r="B494" s="662" t="s">
        <v>5384</v>
      </c>
      <c r="C494" s="662" t="s">
        <v>4936</v>
      </c>
      <c r="D494" s="662" t="s">
        <v>5035</v>
      </c>
      <c r="E494" s="662" t="s">
        <v>5033</v>
      </c>
      <c r="F494" s="665">
        <v>13</v>
      </c>
      <c r="G494" s="665">
        <v>13930.8</v>
      </c>
      <c r="H494" s="665">
        <v>1</v>
      </c>
      <c r="I494" s="665">
        <v>1071.5999999999999</v>
      </c>
      <c r="J494" s="665"/>
      <c r="K494" s="665"/>
      <c r="L494" s="665"/>
      <c r="M494" s="665"/>
      <c r="N494" s="665">
        <v>16</v>
      </c>
      <c r="O494" s="665">
        <v>17145.599999999999</v>
      </c>
      <c r="P494" s="678">
        <v>1.2307692307692308</v>
      </c>
      <c r="Q494" s="666">
        <v>1071.5999999999999</v>
      </c>
    </row>
    <row r="495" spans="1:17" ht="14.4" customHeight="1" x14ac:dyDescent="0.3">
      <c r="A495" s="661" t="s">
        <v>563</v>
      </c>
      <c r="B495" s="662" t="s">
        <v>5384</v>
      </c>
      <c r="C495" s="662" t="s">
        <v>4936</v>
      </c>
      <c r="D495" s="662" t="s">
        <v>5454</v>
      </c>
      <c r="E495" s="662" t="s">
        <v>5455</v>
      </c>
      <c r="F495" s="665"/>
      <c r="G495" s="665"/>
      <c r="H495" s="665"/>
      <c r="I495" s="665"/>
      <c r="J495" s="665">
        <v>1</v>
      </c>
      <c r="K495" s="665">
        <v>556.5</v>
      </c>
      <c r="L495" s="665"/>
      <c r="M495" s="665">
        <v>556.5</v>
      </c>
      <c r="N495" s="665">
        <v>1</v>
      </c>
      <c r="O495" s="665">
        <v>556.5</v>
      </c>
      <c r="P495" s="678"/>
      <c r="Q495" s="666">
        <v>556.5</v>
      </c>
    </row>
    <row r="496" spans="1:17" ht="14.4" customHeight="1" x14ac:dyDescent="0.3">
      <c r="A496" s="661" t="s">
        <v>563</v>
      </c>
      <c r="B496" s="662" t="s">
        <v>5384</v>
      </c>
      <c r="C496" s="662" t="s">
        <v>4936</v>
      </c>
      <c r="D496" s="662" t="s">
        <v>5036</v>
      </c>
      <c r="E496" s="662" t="s">
        <v>5037</v>
      </c>
      <c r="F496" s="665">
        <v>1</v>
      </c>
      <c r="G496" s="665">
        <v>17159.07</v>
      </c>
      <c r="H496" s="665">
        <v>1</v>
      </c>
      <c r="I496" s="665">
        <v>17159.07</v>
      </c>
      <c r="J496" s="665"/>
      <c r="K496" s="665"/>
      <c r="L496" s="665"/>
      <c r="M496" s="665"/>
      <c r="N496" s="665"/>
      <c r="O496" s="665"/>
      <c r="P496" s="678"/>
      <c r="Q496" s="666"/>
    </row>
    <row r="497" spans="1:17" ht="14.4" customHeight="1" x14ac:dyDescent="0.3">
      <c r="A497" s="661" t="s">
        <v>563</v>
      </c>
      <c r="B497" s="662" t="s">
        <v>5384</v>
      </c>
      <c r="C497" s="662" t="s">
        <v>4936</v>
      </c>
      <c r="D497" s="662" t="s">
        <v>5038</v>
      </c>
      <c r="E497" s="662" t="s">
        <v>5039</v>
      </c>
      <c r="F497" s="665">
        <v>1</v>
      </c>
      <c r="G497" s="665">
        <v>62658</v>
      </c>
      <c r="H497" s="665">
        <v>1</v>
      </c>
      <c r="I497" s="665">
        <v>62658</v>
      </c>
      <c r="J497" s="665">
        <v>4</v>
      </c>
      <c r="K497" s="665">
        <v>250632</v>
      </c>
      <c r="L497" s="665">
        <v>4</v>
      </c>
      <c r="M497" s="665">
        <v>62658</v>
      </c>
      <c r="N497" s="665">
        <v>5</v>
      </c>
      <c r="O497" s="665">
        <v>313290</v>
      </c>
      <c r="P497" s="678">
        <v>5</v>
      </c>
      <c r="Q497" s="666">
        <v>62658</v>
      </c>
    </row>
    <row r="498" spans="1:17" ht="14.4" customHeight="1" x14ac:dyDescent="0.3">
      <c r="A498" s="661" t="s">
        <v>563</v>
      </c>
      <c r="B498" s="662" t="s">
        <v>5384</v>
      </c>
      <c r="C498" s="662" t="s">
        <v>4936</v>
      </c>
      <c r="D498" s="662" t="s">
        <v>5456</v>
      </c>
      <c r="E498" s="662" t="s">
        <v>5433</v>
      </c>
      <c r="F498" s="665"/>
      <c r="G498" s="665"/>
      <c r="H498" s="665"/>
      <c r="I498" s="665"/>
      <c r="J498" s="665">
        <v>0.4</v>
      </c>
      <c r="K498" s="665">
        <v>100.81</v>
      </c>
      <c r="L498" s="665"/>
      <c r="M498" s="665">
        <v>252.02500000000001</v>
      </c>
      <c r="N498" s="665">
        <v>0.3</v>
      </c>
      <c r="O498" s="665">
        <v>75.599999999999994</v>
      </c>
      <c r="P498" s="678"/>
      <c r="Q498" s="666">
        <v>252</v>
      </c>
    </row>
    <row r="499" spans="1:17" ht="14.4" customHeight="1" x14ac:dyDescent="0.3">
      <c r="A499" s="661" t="s">
        <v>563</v>
      </c>
      <c r="B499" s="662" t="s">
        <v>5384</v>
      </c>
      <c r="C499" s="662" t="s">
        <v>4936</v>
      </c>
      <c r="D499" s="662" t="s">
        <v>5457</v>
      </c>
      <c r="E499" s="662" t="s">
        <v>5433</v>
      </c>
      <c r="F499" s="665">
        <v>4</v>
      </c>
      <c r="G499" s="665">
        <v>7395.48</v>
      </c>
      <c r="H499" s="665">
        <v>1</v>
      </c>
      <c r="I499" s="665">
        <v>1848.87</v>
      </c>
      <c r="J499" s="665">
        <v>4</v>
      </c>
      <c r="K499" s="665">
        <v>7395.48</v>
      </c>
      <c r="L499" s="665">
        <v>1</v>
      </c>
      <c r="M499" s="665">
        <v>1848.87</v>
      </c>
      <c r="N499" s="665">
        <v>4</v>
      </c>
      <c r="O499" s="665">
        <v>7395.48</v>
      </c>
      <c r="P499" s="678">
        <v>1</v>
      </c>
      <c r="Q499" s="666">
        <v>1848.87</v>
      </c>
    </row>
    <row r="500" spans="1:17" ht="14.4" customHeight="1" x14ac:dyDescent="0.3">
      <c r="A500" s="661" t="s">
        <v>563</v>
      </c>
      <c r="B500" s="662" t="s">
        <v>5384</v>
      </c>
      <c r="C500" s="662" t="s">
        <v>4936</v>
      </c>
      <c r="D500" s="662" t="s">
        <v>5458</v>
      </c>
      <c r="E500" s="662" t="s">
        <v>5459</v>
      </c>
      <c r="F500" s="665"/>
      <c r="G500" s="665"/>
      <c r="H500" s="665"/>
      <c r="I500" s="665"/>
      <c r="J500" s="665">
        <v>2</v>
      </c>
      <c r="K500" s="665">
        <v>2076</v>
      </c>
      <c r="L500" s="665"/>
      <c r="M500" s="665">
        <v>1038</v>
      </c>
      <c r="N500" s="665"/>
      <c r="O500" s="665"/>
      <c r="P500" s="678"/>
      <c r="Q500" s="666"/>
    </row>
    <row r="501" spans="1:17" ht="14.4" customHeight="1" x14ac:dyDescent="0.3">
      <c r="A501" s="661" t="s">
        <v>563</v>
      </c>
      <c r="B501" s="662" t="s">
        <v>5384</v>
      </c>
      <c r="C501" s="662" t="s">
        <v>4936</v>
      </c>
      <c r="D501" s="662" t="s">
        <v>5460</v>
      </c>
      <c r="E501" s="662" t="s">
        <v>5461</v>
      </c>
      <c r="F501" s="665"/>
      <c r="G501" s="665"/>
      <c r="H501" s="665"/>
      <c r="I501" s="665"/>
      <c r="J501" s="665">
        <v>1</v>
      </c>
      <c r="K501" s="665">
        <v>1312</v>
      </c>
      <c r="L501" s="665"/>
      <c r="M501" s="665">
        <v>1312</v>
      </c>
      <c r="N501" s="665"/>
      <c r="O501" s="665"/>
      <c r="P501" s="678"/>
      <c r="Q501" s="666"/>
    </row>
    <row r="502" spans="1:17" ht="14.4" customHeight="1" x14ac:dyDescent="0.3">
      <c r="A502" s="661" t="s">
        <v>563</v>
      </c>
      <c r="B502" s="662" t="s">
        <v>5384</v>
      </c>
      <c r="C502" s="662" t="s">
        <v>4936</v>
      </c>
      <c r="D502" s="662" t="s">
        <v>5462</v>
      </c>
      <c r="E502" s="662" t="s">
        <v>5463</v>
      </c>
      <c r="F502" s="665"/>
      <c r="G502" s="665"/>
      <c r="H502" s="665"/>
      <c r="I502" s="665"/>
      <c r="J502" s="665">
        <v>1</v>
      </c>
      <c r="K502" s="665">
        <v>58.6</v>
      </c>
      <c r="L502" s="665"/>
      <c r="M502" s="665">
        <v>58.6</v>
      </c>
      <c r="N502" s="665"/>
      <c r="O502" s="665"/>
      <c r="P502" s="678"/>
      <c r="Q502" s="666"/>
    </row>
    <row r="503" spans="1:17" ht="14.4" customHeight="1" x14ac:dyDescent="0.3">
      <c r="A503" s="661" t="s">
        <v>563</v>
      </c>
      <c r="B503" s="662" t="s">
        <v>5384</v>
      </c>
      <c r="C503" s="662" t="s">
        <v>4936</v>
      </c>
      <c r="D503" s="662" t="s">
        <v>5464</v>
      </c>
      <c r="E503" s="662" t="s">
        <v>5463</v>
      </c>
      <c r="F503" s="665"/>
      <c r="G503" s="665"/>
      <c r="H503" s="665"/>
      <c r="I503" s="665"/>
      <c r="J503" s="665">
        <v>1</v>
      </c>
      <c r="K503" s="665">
        <v>96.6</v>
      </c>
      <c r="L503" s="665"/>
      <c r="M503" s="665">
        <v>96.6</v>
      </c>
      <c r="N503" s="665"/>
      <c r="O503" s="665"/>
      <c r="P503" s="678"/>
      <c r="Q503" s="666"/>
    </row>
    <row r="504" spans="1:17" ht="14.4" customHeight="1" x14ac:dyDescent="0.3">
      <c r="A504" s="661" t="s">
        <v>563</v>
      </c>
      <c r="B504" s="662" t="s">
        <v>5384</v>
      </c>
      <c r="C504" s="662" t="s">
        <v>4936</v>
      </c>
      <c r="D504" s="662" t="s">
        <v>5055</v>
      </c>
      <c r="E504" s="662" t="s">
        <v>5056</v>
      </c>
      <c r="F504" s="665"/>
      <c r="G504" s="665"/>
      <c r="H504" s="665"/>
      <c r="I504" s="665"/>
      <c r="J504" s="665">
        <v>1</v>
      </c>
      <c r="K504" s="665">
        <v>5523.82</v>
      </c>
      <c r="L504" s="665"/>
      <c r="M504" s="665">
        <v>5523.82</v>
      </c>
      <c r="N504" s="665"/>
      <c r="O504" s="665"/>
      <c r="P504" s="678"/>
      <c r="Q504" s="666"/>
    </row>
    <row r="505" spans="1:17" ht="14.4" customHeight="1" x14ac:dyDescent="0.3">
      <c r="A505" s="661" t="s">
        <v>563</v>
      </c>
      <c r="B505" s="662" t="s">
        <v>5384</v>
      </c>
      <c r="C505" s="662" t="s">
        <v>4936</v>
      </c>
      <c r="D505" s="662" t="s">
        <v>5057</v>
      </c>
      <c r="E505" s="662" t="s">
        <v>5056</v>
      </c>
      <c r="F505" s="665"/>
      <c r="G505" s="665"/>
      <c r="H505" s="665"/>
      <c r="I505" s="665"/>
      <c r="J505" s="665">
        <v>1</v>
      </c>
      <c r="K505" s="665">
        <v>8569.69</v>
      </c>
      <c r="L505" s="665"/>
      <c r="M505" s="665">
        <v>8569.69</v>
      </c>
      <c r="N505" s="665"/>
      <c r="O505" s="665"/>
      <c r="P505" s="678"/>
      <c r="Q505" s="666"/>
    </row>
    <row r="506" spans="1:17" ht="14.4" customHeight="1" x14ac:dyDescent="0.3">
      <c r="A506" s="661" t="s">
        <v>563</v>
      </c>
      <c r="B506" s="662" t="s">
        <v>5384</v>
      </c>
      <c r="C506" s="662" t="s">
        <v>4936</v>
      </c>
      <c r="D506" s="662" t="s">
        <v>5465</v>
      </c>
      <c r="E506" s="662" t="s">
        <v>5466</v>
      </c>
      <c r="F506" s="665"/>
      <c r="G506" s="665"/>
      <c r="H506" s="665"/>
      <c r="I506" s="665"/>
      <c r="J506" s="665"/>
      <c r="K506" s="665"/>
      <c r="L506" s="665"/>
      <c r="M506" s="665"/>
      <c r="N506" s="665">
        <v>2</v>
      </c>
      <c r="O506" s="665">
        <v>16146</v>
      </c>
      <c r="P506" s="678"/>
      <c r="Q506" s="666">
        <v>8073</v>
      </c>
    </row>
    <row r="507" spans="1:17" ht="14.4" customHeight="1" x14ac:dyDescent="0.3">
      <c r="A507" s="661" t="s">
        <v>563</v>
      </c>
      <c r="B507" s="662" t="s">
        <v>5384</v>
      </c>
      <c r="C507" s="662" t="s">
        <v>4936</v>
      </c>
      <c r="D507" s="662" t="s">
        <v>5061</v>
      </c>
      <c r="E507" s="662" t="s">
        <v>5062</v>
      </c>
      <c r="F507" s="665">
        <v>1</v>
      </c>
      <c r="G507" s="665">
        <v>8747</v>
      </c>
      <c r="H507" s="665">
        <v>1</v>
      </c>
      <c r="I507" s="665">
        <v>8747</v>
      </c>
      <c r="J507" s="665">
        <v>5</v>
      </c>
      <c r="K507" s="665">
        <v>43735</v>
      </c>
      <c r="L507" s="665">
        <v>5</v>
      </c>
      <c r="M507" s="665">
        <v>8747</v>
      </c>
      <c r="N507" s="665">
        <v>2</v>
      </c>
      <c r="O507" s="665">
        <v>17494</v>
      </c>
      <c r="P507" s="678">
        <v>2</v>
      </c>
      <c r="Q507" s="666">
        <v>8747</v>
      </c>
    </row>
    <row r="508" spans="1:17" ht="14.4" customHeight="1" x14ac:dyDescent="0.3">
      <c r="A508" s="661" t="s">
        <v>563</v>
      </c>
      <c r="B508" s="662" t="s">
        <v>5384</v>
      </c>
      <c r="C508" s="662" t="s">
        <v>4936</v>
      </c>
      <c r="D508" s="662" t="s">
        <v>5063</v>
      </c>
      <c r="E508" s="662" t="s">
        <v>5062</v>
      </c>
      <c r="F508" s="665">
        <v>2</v>
      </c>
      <c r="G508" s="665">
        <v>11220</v>
      </c>
      <c r="H508" s="665">
        <v>1</v>
      </c>
      <c r="I508" s="665">
        <v>5610</v>
      </c>
      <c r="J508" s="665">
        <v>4</v>
      </c>
      <c r="K508" s="665">
        <v>22440</v>
      </c>
      <c r="L508" s="665">
        <v>2</v>
      </c>
      <c r="M508" s="665">
        <v>5610</v>
      </c>
      <c r="N508" s="665">
        <v>6</v>
      </c>
      <c r="O508" s="665">
        <v>33660</v>
      </c>
      <c r="P508" s="678">
        <v>3</v>
      </c>
      <c r="Q508" s="666">
        <v>5610</v>
      </c>
    </row>
    <row r="509" spans="1:17" ht="14.4" customHeight="1" x14ac:dyDescent="0.3">
      <c r="A509" s="661" t="s">
        <v>563</v>
      </c>
      <c r="B509" s="662" t="s">
        <v>5384</v>
      </c>
      <c r="C509" s="662" t="s">
        <v>4936</v>
      </c>
      <c r="D509" s="662" t="s">
        <v>5467</v>
      </c>
      <c r="E509" s="662" t="s">
        <v>5062</v>
      </c>
      <c r="F509" s="665"/>
      <c r="G509" s="665"/>
      <c r="H509" s="665"/>
      <c r="I509" s="665"/>
      <c r="J509" s="665"/>
      <c r="K509" s="665"/>
      <c r="L509" s="665"/>
      <c r="M509" s="665"/>
      <c r="N509" s="665">
        <v>1</v>
      </c>
      <c r="O509" s="665">
        <v>7973</v>
      </c>
      <c r="P509" s="678"/>
      <c r="Q509" s="666">
        <v>7973</v>
      </c>
    </row>
    <row r="510" spans="1:17" ht="14.4" customHeight="1" x14ac:dyDescent="0.3">
      <c r="A510" s="661" t="s">
        <v>563</v>
      </c>
      <c r="B510" s="662" t="s">
        <v>5384</v>
      </c>
      <c r="C510" s="662" t="s">
        <v>4936</v>
      </c>
      <c r="D510" s="662" t="s">
        <v>5064</v>
      </c>
      <c r="E510" s="662" t="s">
        <v>5062</v>
      </c>
      <c r="F510" s="665">
        <v>2</v>
      </c>
      <c r="G510" s="665">
        <v>12308</v>
      </c>
      <c r="H510" s="665">
        <v>1</v>
      </c>
      <c r="I510" s="665">
        <v>6154</v>
      </c>
      <c r="J510" s="665">
        <v>4</v>
      </c>
      <c r="K510" s="665">
        <v>24616</v>
      </c>
      <c r="L510" s="665">
        <v>2</v>
      </c>
      <c r="M510" s="665">
        <v>6154</v>
      </c>
      <c r="N510" s="665">
        <v>9</v>
      </c>
      <c r="O510" s="665">
        <v>55386</v>
      </c>
      <c r="P510" s="678">
        <v>4.5</v>
      </c>
      <c r="Q510" s="666">
        <v>6154</v>
      </c>
    </row>
    <row r="511" spans="1:17" ht="14.4" customHeight="1" x14ac:dyDescent="0.3">
      <c r="A511" s="661" t="s">
        <v>563</v>
      </c>
      <c r="B511" s="662" t="s">
        <v>5384</v>
      </c>
      <c r="C511" s="662" t="s">
        <v>4936</v>
      </c>
      <c r="D511" s="662" t="s">
        <v>5065</v>
      </c>
      <c r="E511" s="662" t="s">
        <v>5066</v>
      </c>
      <c r="F511" s="665"/>
      <c r="G511" s="665"/>
      <c r="H511" s="665"/>
      <c r="I511" s="665"/>
      <c r="J511" s="665">
        <v>4</v>
      </c>
      <c r="K511" s="665">
        <v>12150.32</v>
      </c>
      <c r="L511" s="665"/>
      <c r="M511" s="665">
        <v>3037.58</v>
      </c>
      <c r="N511" s="665"/>
      <c r="O511" s="665"/>
      <c r="P511" s="678"/>
      <c r="Q511" s="666"/>
    </row>
    <row r="512" spans="1:17" ht="14.4" customHeight="1" x14ac:dyDescent="0.3">
      <c r="A512" s="661" t="s">
        <v>563</v>
      </c>
      <c r="B512" s="662" t="s">
        <v>5384</v>
      </c>
      <c r="C512" s="662" t="s">
        <v>4936</v>
      </c>
      <c r="D512" s="662" t="s">
        <v>5067</v>
      </c>
      <c r="E512" s="662" t="s">
        <v>5068</v>
      </c>
      <c r="F512" s="665">
        <v>1</v>
      </c>
      <c r="G512" s="665">
        <v>14651.07</v>
      </c>
      <c r="H512" s="665">
        <v>1</v>
      </c>
      <c r="I512" s="665">
        <v>14651.07</v>
      </c>
      <c r="J512" s="665"/>
      <c r="K512" s="665"/>
      <c r="L512" s="665"/>
      <c r="M512" s="665"/>
      <c r="N512" s="665"/>
      <c r="O512" s="665"/>
      <c r="P512" s="678"/>
      <c r="Q512" s="666"/>
    </row>
    <row r="513" spans="1:17" ht="14.4" customHeight="1" x14ac:dyDescent="0.3">
      <c r="A513" s="661" t="s">
        <v>563</v>
      </c>
      <c r="B513" s="662" t="s">
        <v>5384</v>
      </c>
      <c r="C513" s="662" t="s">
        <v>4936</v>
      </c>
      <c r="D513" s="662" t="s">
        <v>5069</v>
      </c>
      <c r="E513" s="662" t="s">
        <v>5068</v>
      </c>
      <c r="F513" s="665">
        <v>1</v>
      </c>
      <c r="G513" s="665">
        <v>30769.64</v>
      </c>
      <c r="H513" s="665">
        <v>1</v>
      </c>
      <c r="I513" s="665">
        <v>30769.64</v>
      </c>
      <c r="J513" s="665"/>
      <c r="K513" s="665"/>
      <c r="L513" s="665"/>
      <c r="M513" s="665"/>
      <c r="N513" s="665"/>
      <c r="O513" s="665"/>
      <c r="P513" s="678"/>
      <c r="Q513" s="666"/>
    </row>
    <row r="514" spans="1:17" ht="14.4" customHeight="1" x14ac:dyDescent="0.3">
      <c r="A514" s="661" t="s">
        <v>563</v>
      </c>
      <c r="B514" s="662" t="s">
        <v>5384</v>
      </c>
      <c r="C514" s="662" t="s">
        <v>4936</v>
      </c>
      <c r="D514" s="662" t="s">
        <v>5073</v>
      </c>
      <c r="E514" s="662" t="s">
        <v>5074</v>
      </c>
      <c r="F514" s="665"/>
      <c r="G514" s="665"/>
      <c r="H514" s="665"/>
      <c r="I514" s="665"/>
      <c r="J514" s="665"/>
      <c r="K514" s="665"/>
      <c r="L514" s="665"/>
      <c r="M514" s="665"/>
      <c r="N514" s="665">
        <v>2</v>
      </c>
      <c r="O514" s="665">
        <v>31961.46</v>
      </c>
      <c r="P514" s="678"/>
      <c r="Q514" s="666">
        <v>15980.73</v>
      </c>
    </row>
    <row r="515" spans="1:17" ht="14.4" customHeight="1" x14ac:dyDescent="0.3">
      <c r="A515" s="661" t="s">
        <v>563</v>
      </c>
      <c r="B515" s="662" t="s">
        <v>5384</v>
      </c>
      <c r="C515" s="662" t="s">
        <v>4936</v>
      </c>
      <c r="D515" s="662" t="s">
        <v>5075</v>
      </c>
      <c r="E515" s="662" t="s">
        <v>5074</v>
      </c>
      <c r="F515" s="665"/>
      <c r="G515" s="665"/>
      <c r="H515" s="665"/>
      <c r="I515" s="665"/>
      <c r="J515" s="665"/>
      <c r="K515" s="665"/>
      <c r="L515" s="665"/>
      <c r="M515" s="665"/>
      <c r="N515" s="665">
        <v>8</v>
      </c>
      <c r="O515" s="665">
        <v>6566.4</v>
      </c>
      <c r="P515" s="678"/>
      <c r="Q515" s="666">
        <v>820.8</v>
      </c>
    </row>
    <row r="516" spans="1:17" ht="14.4" customHeight="1" x14ac:dyDescent="0.3">
      <c r="A516" s="661" t="s">
        <v>563</v>
      </c>
      <c r="B516" s="662" t="s">
        <v>5384</v>
      </c>
      <c r="C516" s="662" t="s">
        <v>4936</v>
      </c>
      <c r="D516" s="662" t="s">
        <v>5076</v>
      </c>
      <c r="E516" s="662" t="s">
        <v>5074</v>
      </c>
      <c r="F516" s="665"/>
      <c r="G516" s="665"/>
      <c r="H516" s="665"/>
      <c r="I516" s="665"/>
      <c r="J516" s="665"/>
      <c r="K516" s="665"/>
      <c r="L516" s="665"/>
      <c r="M516" s="665"/>
      <c r="N516" s="665">
        <v>4</v>
      </c>
      <c r="O516" s="665">
        <v>27260.52</v>
      </c>
      <c r="P516" s="678"/>
      <c r="Q516" s="666">
        <v>6815.13</v>
      </c>
    </row>
    <row r="517" spans="1:17" ht="14.4" customHeight="1" x14ac:dyDescent="0.3">
      <c r="A517" s="661" t="s">
        <v>563</v>
      </c>
      <c r="B517" s="662" t="s">
        <v>5384</v>
      </c>
      <c r="C517" s="662" t="s">
        <v>4936</v>
      </c>
      <c r="D517" s="662" t="s">
        <v>5077</v>
      </c>
      <c r="E517" s="662" t="s">
        <v>5066</v>
      </c>
      <c r="F517" s="665"/>
      <c r="G517" s="665"/>
      <c r="H517" s="665"/>
      <c r="I517" s="665"/>
      <c r="J517" s="665">
        <v>4</v>
      </c>
      <c r="K517" s="665">
        <v>53546.84</v>
      </c>
      <c r="L517" s="665"/>
      <c r="M517" s="665">
        <v>13386.71</v>
      </c>
      <c r="N517" s="665"/>
      <c r="O517" s="665"/>
      <c r="P517" s="678"/>
      <c r="Q517" s="666"/>
    </row>
    <row r="518" spans="1:17" ht="14.4" customHeight="1" x14ac:dyDescent="0.3">
      <c r="A518" s="661" t="s">
        <v>563</v>
      </c>
      <c r="B518" s="662" t="s">
        <v>5384</v>
      </c>
      <c r="C518" s="662" t="s">
        <v>4936</v>
      </c>
      <c r="D518" s="662" t="s">
        <v>5078</v>
      </c>
      <c r="E518" s="662" t="s">
        <v>5079</v>
      </c>
      <c r="F518" s="665">
        <v>1</v>
      </c>
      <c r="G518" s="665">
        <v>22007</v>
      </c>
      <c r="H518" s="665">
        <v>1</v>
      </c>
      <c r="I518" s="665">
        <v>22007</v>
      </c>
      <c r="J518" s="665">
        <v>2</v>
      </c>
      <c r="K518" s="665">
        <v>44014</v>
      </c>
      <c r="L518" s="665">
        <v>2</v>
      </c>
      <c r="M518" s="665">
        <v>22007</v>
      </c>
      <c r="N518" s="665">
        <v>5</v>
      </c>
      <c r="O518" s="665">
        <v>110035</v>
      </c>
      <c r="P518" s="678">
        <v>5</v>
      </c>
      <c r="Q518" s="666">
        <v>22007</v>
      </c>
    </row>
    <row r="519" spans="1:17" ht="14.4" customHeight="1" x14ac:dyDescent="0.3">
      <c r="A519" s="661" t="s">
        <v>563</v>
      </c>
      <c r="B519" s="662" t="s">
        <v>5384</v>
      </c>
      <c r="C519" s="662" t="s">
        <v>4936</v>
      </c>
      <c r="D519" s="662" t="s">
        <v>5080</v>
      </c>
      <c r="E519" s="662" t="s">
        <v>5081</v>
      </c>
      <c r="F519" s="665">
        <v>4</v>
      </c>
      <c r="G519" s="665">
        <v>26068</v>
      </c>
      <c r="H519" s="665">
        <v>1</v>
      </c>
      <c r="I519" s="665">
        <v>6517</v>
      </c>
      <c r="J519" s="665">
        <v>3</v>
      </c>
      <c r="K519" s="665">
        <v>19551</v>
      </c>
      <c r="L519" s="665">
        <v>0.75</v>
      </c>
      <c r="M519" s="665">
        <v>6517</v>
      </c>
      <c r="N519" s="665">
        <v>3</v>
      </c>
      <c r="O519" s="665">
        <v>19551</v>
      </c>
      <c r="P519" s="678">
        <v>0.75</v>
      </c>
      <c r="Q519" s="666">
        <v>6517</v>
      </c>
    </row>
    <row r="520" spans="1:17" ht="14.4" customHeight="1" x14ac:dyDescent="0.3">
      <c r="A520" s="661" t="s">
        <v>563</v>
      </c>
      <c r="B520" s="662" t="s">
        <v>5384</v>
      </c>
      <c r="C520" s="662" t="s">
        <v>4936</v>
      </c>
      <c r="D520" s="662" t="s">
        <v>4902</v>
      </c>
      <c r="E520" s="662" t="s">
        <v>5468</v>
      </c>
      <c r="F520" s="665"/>
      <c r="G520" s="665"/>
      <c r="H520" s="665"/>
      <c r="I520" s="665"/>
      <c r="J520" s="665"/>
      <c r="K520" s="665"/>
      <c r="L520" s="665"/>
      <c r="M520" s="665"/>
      <c r="N520" s="665">
        <v>0.3</v>
      </c>
      <c r="O520" s="665">
        <v>7069.44</v>
      </c>
      <c r="P520" s="678"/>
      <c r="Q520" s="666">
        <v>23564.799999999999</v>
      </c>
    </row>
    <row r="521" spans="1:17" ht="14.4" customHeight="1" x14ac:dyDescent="0.3">
      <c r="A521" s="661" t="s">
        <v>563</v>
      </c>
      <c r="B521" s="662" t="s">
        <v>5384</v>
      </c>
      <c r="C521" s="662" t="s">
        <v>4936</v>
      </c>
      <c r="D521" s="662" t="s">
        <v>5086</v>
      </c>
      <c r="E521" s="662" t="s">
        <v>5087</v>
      </c>
      <c r="F521" s="665"/>
      <c r="G521" s="665"/>
      <c r="H521" s="665"/>
      <c r="I521" s="665"/>
      <c r="J521" s="665">
        <v>2</v>
      </c>
      <c r="K521" s="665">
        <v>7747.86</v>
      </c>
      <c r="L521" s="665"/>
      <c r="M521" s="665">
        <v>3873.93</v>
      </c>
      <c r="N521" s="665"/>
      <c r="O521" s="665"/>
      <c r="P521" s="678"/>
      <c r="Q521" s="666"/>
    </row>
    <row r="522" spans="1:17" ht="14.4" customHeight="1" x14ac:dyDescent="0.3">
      <c r="A522" s="661" t="s">
        <v>563</v>
      </c>
      <c r="B522" s="662" t="s">
        <v>5384</v>
      </c>
      <c r="C522" s="662" t="s">
        <v>4936</v>
      </c>
      <c r="D522" s="662" t="s">
        <v>5090</v>
      </c>
      <c r="E522" s="662" t="s">
        <v>5091</v>
      </c>
      <c r="F522" s="665"/>
      <c r="G522" s="665"/>
      <c r="H522" s="665"/>
      <c r="I522" s="665"/>
      <c r="J522" s="665">
        <v>7</v>
      </c>
      <c r="K522" s="665">
        <v>118391</v>
      </c>
      <c r="L522" s="665"/>
      <c r="M522" s="665">
        <v>16913</v>
      </c>
      <c r="N522" s="665">
        <v>4</v>
      </c>
      <c r="O522" s="665">
        <v>67652</v>
      </c>
      <c r="P522" s="678"/>
      <c r="Q522" s="666">
        <v>16913</v>
      </c>
    </row>
    <row r="523" spans="1:17" ht="14.4" customHeight="1" x14ac:dyDescent="0.3">
      <c r="A523" s="661" t="s">
        <v>563</v>
      </c>
      <c r="B523" s="662" t="s">
        <v>5384</v>
      </c>
      <c r="C523" s="662" t="s">
        <v>4936</v>
      </c>
      <c r="D523" s="662" t="s">
        <v>5100</v>
      </c>
      <c r="E523" s="662" t="s">
        <v>5099</v>
      </c>
      <c r="F523" s="665">
        <v>6</v>
      </c>
      <c r="G523" s="665">
        <v>84990.12</v>
      </c>
      <c r="H523" s="665">
        <v>1</v>
      </c>
      <c r="I523" s="665">
        <v>14165.019999999999</v>
      </c>
      <c r="J523" s="665">
        <v>4</v>
      </c>
      <c r="K523" s="665">
        <v>56660.08</v>
      </c>
      <c r="L523" s="665">
        <v>0.66666666666666674</v>
      </c>
      <c r="M523" s="665">
        <v>14165.02</v>
      </c>
      <c r="N523" s="665"/>
      <c r="O523" s="665"/>
      <c r="P523" s="678"/>
      <c r="Q523" s="666"/>
    </row>
    <row r="524" spans="1:17" ht="14.4" customHeight="1" x14ac:dyDescent="0.3">
      <c r="A524" s="661" t="s">
        <v>563</v>
      </c>
      <c r="B524" s="662" t="s">
        <v>5384</v>
      </c>
      <c r="C524" s="662" t="s">
        <v>4936</v>
      </c>
      <c r="D524" s="662" t="s">
        <v>5101</v>
      </c>
      <c r="E524" s="662" t="s">
        <v>5099</v>
      </c>
      <c r="F524" s="665"/>
      <c r="G524" s="665"/>
      <c r="H524" s="665"/>
      <c r="I524" s="665"/>
      <c r="J524" s="665">
        <v>12</v>
      </c>
      <c r="K524" s="665">
        <v>164016</v>
      </c>
      <c r="L524" s="665"/>
      <c r="M524" s="665">
        <v>13668</v>
      </c>
      <c r="N524" s="665">
        <v>8</v>
      </c>
      <c r="O524" s="665">
        <v>109344</v>
      </c>
      <c r="P524" s="678"/>
      <c r="Q524" s="666">
        <v>13668</v>
      </c>
    </row>
    <row r="525" spans="1:17" ht="14.4" customHeight="1" x14ac:dyDescent="0.3">
      <c r="A525" s="661" t="s">
        <v>563</v>
      </c>
      <c r="B525" s="662" t="s">
        <v>5384</v>
      </c>
      <c r="C525" s="662" t="s">
        <v>4936</v>
      </c>
      <c r="D525" s="662" t="s">
        <v>5102</v>
      </c>
      <c r="E525" s="662" t="s">
        <v>5099</v>
      </c>
      <c r="F525" s="665"/>
      <c r="G525" s="665"/>
      <c r="H525" s="665"/>
      <c r="I525" s="665"/>
      <c r="J525" s="665">
        <v>16</v>
      </c>
      <c r="K525" s="665">
        <v>53642.239999999998</v>
      </c>
      <c r="L525" s="665"/>
      <c r="M525" s="665">
        <v>3352.64</v>
      </c>
      <c r="N525" s="665">
        <v>8</v>
      </c>
      <c r="O525" s="665">
        <v>26821.119999999999</v>
      </c>
      <c r="P525" s="678"/>
      <c r="Q525" s="666">
        <v>3352.64</v>
      </c>
    </row>
    <row r="526" spans="1:17" ht="14.4" customHeight="1" x14ac:dyDescent="0.3">
      <c r="A526" s="661" t="s">
        <v>563</v>
      </c>
      <c r="B526" s="662" t="s">
        <v>5384</v>
      </c>
      <c r="C526" s="662" t="s">
        <v>4936</v>
      </c>
      <c r="D526" s="662" t="s">
        <v>5103</v>
      </c>
      <c r="E526" s="662" t="s">
        <v>5099</v>
      </c>
      <c r="F526" s="665">
        <v>6</v>
      </c>
      <c r="G526" s="665">
        <v>19282.560000000001</v>
      </c>
      <c r="H526" s="665">
        <v>1</v>
      </c>
      <c r="I526" s="665">
        <v>3213.76</v>
      </c>
      <c r="J526" s="665">
        <v>20</v>
      </c>
      <c r="K526" s="665">
        <v>64275.200000000004</v>
      </c>
      <c r="L526" s="665">
        <v>3.3333333333333335</v>
      </c>
      <c r="M526" s="665">
        <v>3213.76</v>
      </c>
      <c r="N526" s="665">
        <v>4</v>
      </c>
      <c r="O526" s="665">
        <v>12855.04</v>
      </c>
      <c r="P526" s="678">
        <v>0.66666666666666663</v>
      </c>
      <c r="Q526" s="666">
        <v>3213.76</v>
      </c>
    </row>
    <row r="527" spans="1:17" ht="14.4" customHeight="1" x14ac:dyDescent="0.3">
      <c r="A527" s="661" t="s">
        <v>563</v>
      </c>
      <c r="B527" s="662" t="s">
        <v>5384</v>
      </c>
      <c r="C527" s="662" t="s">
        <v>4936</v>
      </c>
      <c r="D527" s="662" t="s">
        <v>5104</v>
      </c>
      <c r="E527" s="662" t="s">
        <v>5099</v>
      </c>
      <c r="F527" s="665">
        <v>2</v>
      </c>
      <c r="G527" s="665">
        <v>8570.7199999999993</v>
      </c>
      <c r="H527" s="665">
        <v>1</v>
      </c>
      <c r="I527" s="665">
        <v>4285.3599999999997</v>
      </c>
      <c r="J527" s="665">
        <v>10</v>
      </c>
      <c r="K527" s="665">
        <v>42853.599999999999</v>
      </c>
      <c r="L527" s="665">
        <v>5</v>
      </c>
      <c r="M527" s="665">
        <v>4285.3599999999997</v>
      </c>
      <c r="N527" s="665">
        <v>4</v>
      </c>
      <c r="O527" s="665">
        <v>17141.439999999999</v>
      </c>
      <c r="P527" s="678">
        <v>2</v>
      </c>
      <c r="Q527" s="666">
        <v>4285.3599999999997</v>
      </c>
    </row>
    <row r="528" spans="1:17" ht="14.4" customHeight="1" x14ac:dyDescent="0.3">
      <c r="A528" s="661" t="s">
        <v>563</v>
      </c>
      <c r="B528" s="662" t="s">
        <v>5384</v>
      </c>
      <c r="C528" s="662" t="s">
        <v>4936</v>
      </c>
      <c r="D528" s="662" t="s">
        <v>5469</v>
      </c>
      <c r="E528" s="662" t="s">
        <v>5470</v>
      </c>
      <c r="F528" s="665">
        <v>2</v>
      </c>
      <c r="G528" s="665">
        <v>22564</v>
      </c>
      <c r="H528" s="665">
        <v>1</v>
      </c>
      <c r="I528" s="665">
        <v>11282</v>
      </c>
      <c r="J528" s="665"/>
      <c r="K528" s="665"/>
      <c r="L528" s="665"/>
      <c r="M528" s="665"/>
      <c r="N528" s="665"/>
      <c r="O528" s="665"/>
      <c r="P528" s="678"/>
      <c r="Q528" s="666"/>
    </row>
    <row r="529" spans="1:17" ht="14.4" customHeight="1" x14ac:dyDescent="0.3">
      <c r="A529" s="661" t="s">
        <v>563</v>
      </c>
      <c r="B529" s="662" t="s">
        <v>5384</v>
      </c>
      <c r="C529" s="662" t="s">
        <v>4936</v>
      </c>
      <c r="D529" s="662" t="s">
        <v>5471</v>
      </c>
      <c r="E529" s="662" t="s">
        <v>5470</v>
      </c>
      <c r="F529" s="665"/>
      <c r="G529" s="665"/>
      <c r="H529" s="665"/>
      <c r="I529" s="665"/>
      <c r="J529" s="665"/>
      <c r="K529" s="665"/>
      <c r="L529" s="665"/>
      <c r="M529" s="665"/>
      <c r="N529" s="665">
        <v>2</v>
      </c>
      <c r="O529" s="665">
        <v>14142</v>
      </c>
      <c r="P529" s="678"/>
      <c r="Q529" s="666">
        <v>7071</v>
      </c>
    </row>
    <row r="530" spans="1:17" ht="14.4" customHeight="1" x14ac:dyDescent="0.3">
      <c r="A530" s="661" t="s">
        <v>563</v>
      </c>
      <c r="B530" s="662" t="s">
        <v>5384</v>
      </c>
      <c r="C530" s="662" t="s">
        <v>4936</v>
      </c>
      <c r="D530" s="662" t="s">
        <v>5105</v>
      </c>
      <c r="E530" s="662" t="s">
        <v>5106</v>
      </c>
      <c r="F530" s="665"/>
      <c r="G530" s="665"/>
      <c r="H530" s="665"/>
      <c r="I530" s="665"/>
      <c r="J530" s="665">
        <v>1</v>
      </c>
      <c r="K530" s="665">
        <v>3072.82</v>
      </c>
      <c r="L530" s="665"/>
      <c r="M530" s="665">
        <v>3072.82</v>
      </c>
      <c r="N530" s="665"/>
      <c r="O530" s="665"/>
      <c r="P530" s="678"/>
      <c r="Q530" s="666"/>
    </row>
    <row r="531" spans="1:17" ht="14.4" customHeight="1" x14ac:dyDescent="0.3">
      <c r="A531" s="661" t="s">
        <v>563</v>
      </c>
      <c r="B531" s="662" t="s">
        <v>5384</v>
      </c>
      <c r="C531" s="662" t="s">
        <v>4936</v>
      </c>
      <c r="D531" s="662" t="s">
        <v>5107</v>
      </c>
      <c r="E531" s="662" t="s">
        <v>5106</v>
      </c>
      <c r="F531" s="665"/>
      <c r="G531" s="665"/>
      <c r="H531" s="665"/>
      <c r="I531" s="665"/>
      <c r="J531" s="665">
        <v>20</v>
      </c>
      <c r="K531" s="665">
        <v>9493</v>
      </c>
      <c r="L531" s="665"/>
      <c r="M531" s="665">
        <v>474.65</v>
      </c>
      <c r="N531" s="665"/>
      <c r="O531" s="665"/>
      <c r="P531" s="678"/>
      <c r="Q531" s="666"/>
    </row>
    <row r="532" spans="1:17" ht="14.4" customHeight="1" x14ac:dyDescent="0.3">
      <c r="A532" s="661" t="s">
        <v>563</v>
      </c>
      <c r="B532" s="662" t="s">
        <v>5384</v>
      </c>
      <c r="C532" s="662" t="s">
        <v>4936</v>
      </c>
      <c r="D532" s="662" t="s">
        <v>5472</v>
      </c>
      <c r="E532" s="662" t="s">
        <v>5106</v>
      </c>
      <c r="F532" s="665"/>
      <c r="G532" s="665"/>
      <c r="H532" s="665"/>
      <c r="I532" s="665"/>
      <c r="J532" s="665">
        <v>9</v>
      </c>
      <c r="K532" s="665">
        <v>1408.41</v>
      </c>
      <c r="L532" s="665"/>
      <c r="M532" s="665">
        <v>156.49</v>
      </c>
      <c r="N532" s="665"/>
      <c r="O532" s="665"/>
      <c r="P532" s="678"/>
      <c r="Q532" s="666"/>
    </row>
    <row r="533" spans="1:17" ht="14.4" customHeight="1" x14ac:dyDescent="0.3">
      <c r="A533" s="661" t="s">
        <v>563</v>
      </c>
      <c r="B533" s="662" t="s">
        <v>5384</v>
      </c>
      <c r="C533" s="662" t="s">
        <v>4936</v>
      </c>
      <c r="D533" s="662" t="s">
        <v>5108</v>
      </c>
      <c r="E533" s="662" t="s">
        <v>5106</v>
      </c>
      <c r="F533" s="665"/>
      <c r="G533" s="665"/>
      <c r="H533" s="665"/>
      <c r="I533" s="665"/>
      <c r="J533" s="665">
        <v>8</v>
      </c>
      <c r="K533" s="665">
        <v>1376.32</v>
      </c>
      <c r="L533" s="665"/>
      <c r="M533" s="665">
        <v>172.04</v>
      </c>
      <c r="N533" s="665">
        <v>9</v>
      </c>
      <c r="O533" s="665">
        <v>1548.36</v>
      </c>
      <c r="P533" s="678"/>
      <c r="Q533" s="666">
        <v>172.04</v>
      </c>
    </row>
    <row r="534" spans="1:17" ht="14.4" customHeight="1" x14ac:dyDescent="0.3">
      <c r="A534" s="661" t="s">
        <v>563</v>
      </c>
      <c r="B534" s="662" t="s">
        <v>5384</v>
      </c>
      <c r="C534" s="662" t="s">
        <v>4936</v>
      </c>
      <c r="D534" s="662" t="s">
        <v>5473</v>
      </c>
      <c r="E534" s="662" t="s">
        <v>5106</v>
      </c>
      <c r="F534" s="665"/>
      <c r="G534" s="665"/>
      <c r="H534" s="665"/>
      <c r="I534" s="665"/>
      <c r="J534" s="665"/>
      <c r="K534" s="665"/>
      <c r="L534" s="665"/>
      <c r="M534" s="665"/>
      <c r="N534" s="665">
        <v>2</v>
      </c>
      <c r="O534" s="665">
        <v>393.82</v>
      </c>
      <c r="P534" s="678"/>
      <c r="Q534" s="666">
        <v>196.91</v>
      </c>
    </row>
    <row r="535" spans="1:17" ht="14.4" customHeight="1" x14ac:dyDescent="0.3">
      <c r="A535" s="661" t="s">
        <v>563</v>
      </c>
      <c r="B535" s="662" t="s">
        <v>5384</v>
      </c>
      <c r="C535" s="662" t="s">
        <v>4936</v>
      </c>
      <c r="D535" s="662" t="s">
        <v>5109</v>
      </c>
      <c r="E535" s="662" t="s">
        <v>5106</v>
      </c>
      <c r="F535" s="665"/>
      <c r="G535" s="665"/>
      <c r="H535" s="665"/>
      <c r="I535" s="665"/>
      <c r="J535" s="665">
        <v>7</v>
      </c>
      <c r="K535" s="665">
        <v>2626.12</v>
      </c>
      <c r="L535" s="665"/>
      <c r="M535" s="665">
        <v>375.15999999999997</v>
      </c>
      <c r="N535" s="665">
        <v>2</v>
      </c>
      <c r="O535" s="665">
        <v>750.32</v>
      </c>
      <c r="P535" s="678"/>
      <c r="Q535" s="666">
        <v>375.16</v>
      </c>
    </row>
    <row r="536" spans="1:17" ht="14.4" customHeight="1" x14ac:dyDescent="0.3">
      <c r="A536" s="661" t="s">
        <v>563</v>
      </c>
      <c r="B536" s="662" t="s">
        <v>5384</v>
      </c>
      <c r="C536" s="662" t="s">
        <v>4936</v>
      </c>
      <c r="D536" s="662" t="s">
        <v>5474</v>
      </c>
      <c r="E536" s="662" t="s">
        <v>5106</v>
      </c>
      <c r="F536" s="665"/>
      <c r="G536" s="665"/>
      <c r="H536" s="665"/>
      <c r="I536" s="665"/>
      <c r="J536" s="665">
        <v>1</v>
      </c>
      <c r="K536" s="665">
        <v>418.69</v>
      </c>
      <c r="L536" s="665"/>
      <c r="M536" s="665">
        <v>418.69</v>
      </c>
      <c r="N536" s="665"/>
      <c r="O536" s="665"/>
      <c r="P536" s="678"/>
      <c r="Q536" s="666"/>
    </row>
    <row r="537" spans="1:17" ht="14.4" customHeight="1" x14ac:dyDescent="0.3">
      <c r="A537" s="661" t="s">
        <v>563</v>
      </c>
      <c r="B537" s="662" t="s">
        <v>5384</v>
      </c>
      <c r="C537" s="662" t="s">
        <v>4936</v>
      </c>
      <c r="D537" s="662" t="s">
        <v>5475</v>
      </c>
      <c r="E537" s="662" t="s">
        <v>5106</v>
      </c>
      <c r="F537" s="665"/>
      <c r="G537" s="665"/>
      <c r="H537" s="665"/>
      <c r="I537" s="665"/>
      <c r="J537" s="665">
        <v>1</v>
      </c>
      <c r="K537" s="665">
        <v>536.84</v>
      </c>
      <c r="L537" s="665"/>
      <c r="M537" s="665">
        <v>536.84</v>
      </c>
      <c r="N537" s="665"/>
      <c r="O537" s="665"/>
      <c r="P537" s="678"/>
      <c r="Q537" s="666"/>
    </row>
    <row r="538" spans="1:17" ht="14.4" customHeight="1" x14ac:dyDescent="0.3">
      <c r="A538" s="661" t="s">
        <v>563</v>
      </c>
      <c r="B538" s="662" t="s">
        <v>5384</v>
      </c>
      <c r="C538" s="662" t="s">
        <v>4936</v>
      </c>
      <c r="D538" s="662" t="s">
        <v>5110</v>
      </c>
      <c r="E538" s="662" t="s">
        <v>5111</v>
      </c>
      <c r="F538" s="665">
        <v>1</v>
      </c>
      <c r="G538" s="665">
        <v>796444.42</v>
      </c>
      <c r="H538" s="665">
        <v>1</v>
      </c>
      <c r="I538" s="665">
        <v>796444.42</v>
      </c>
      <c r="J538" s="665"/>
      <c r="K538" s="665"/>
      <c r="L538" s="665"/>
      <c r="M538" s="665"/>
      <c r="N538" s="665"/>
      <c r="O538" s="665"/>
      <c r="P538" s="678"/>
      <c r="Q538" s="666"/>
    </row>
    <row r="539" spans="1:17" ht="14.4" customHeight="1" x14ac:dyDescent="0.3">
      <c r="A539" s="661" t="s">
        <v>563</v>
      </c>
      <c r="B539" s="662" t="s">
        <v>5384</v>
      </c>
      <c r="C539" s="662" t="s">
        <v>4936</v>
      </c>
      <c r="D539" s="662" t="s">
        <v>5112</v>
      </c>
      <c r="E539" s="662" t="s">
        <v>5113</v>
      </c>
      <c r="F539" s="665">
        <v>12</v>
      </c>
      <c r="G539" s="665">
        <v>39240</v>
      </c>
      <c r="H539" s="665">
        <v>1</v>
      </c>
      <c r="I539" s="665">
        <v>3270</v>
      </c>
      <c r="J539" s="665"/>
      <c r="K539" s="665"/>
      <c r="L539" s="665"/>
      <c r="M539" s="665"/>
      <c r="N539" s="665">
        <v>4</v>
      </c>
      <c r="O539" s="665">
        <v>13080</v>
      </c>
      <c r="P539" s="678">
        <v>0.33333333333333331</v>
      </c>
      <c r="Q539" s="666">
        <v>3270</v>
      </c>
    </row>
    <row r="540" spans="1:17" ht="14.4" customHeight="1" x14ac:dyDescent="0.3">
      <c r="A540" s="661" t="s">
        <v>563</v>
      </c>
      <c r="B540" s="662" t="s">
        <v>5384</v>
      </c>
      <c r="C540" s="662" t="s">
        <v>4936</v>
      </c>
      <c r="D540" s="662" t="s">
        <v>5114</v>
      </c>
      <c r="E540" s="662" t="s">
        <v>5113</v>
      </c>
      <c r="F540" s="665">
        <v>6</v>
      </c>
      <c r="G540" s="665">
        <v>37866</v>
      </c>
      <c r="H540" s="665">
        <v>1</v>
      </c>
      <c r="I540" s="665">
        <v>6311</v>
      </c>
      <c r="J540" s="665"/>
      <c r="K540" s="665"/>
      <c r="L540" s="665"/>
      <c r="M540" s="665"/>
      <c r="N540" s="665">
        <v>2</v>
      </c>
      <c r="O540" s="665">
        <v>12622</v>
      </c>
      <c r="P540" s="678">
        <v>0.33333333333333331</v>
      </c>
      <c r="Q540" s="666">
        <v>6311</v>
      </c>
    </row>
    <row r="541" spans="1:17" ht="14.4" customHeight="1" x14ac:dyDescent="0.3">
      <c r="A541" s="661" t="s">
        <v>563</v>
      </c>
      <c r="B541" s="662" t="s">
        <v>5384</v>
      </c>
      <c r="C541" s="662" t="s">
        <v>4936</v>
      </c>
      <c r="D541" s="662" t="s">
        <v>5115</v>
      </c>
      <c r="E541" s="662" t="s">
        <v>5113</v>
      </c>
      <c r="F541" s="665">
        <v>12</v>
      </c>
      <c r="G541" s="665">
        <v>121440</v>
      </c>
      <c r="H541" s="665">
        <v>1</v>
      </c>
      <c r="I541" s="665">
        <v>10120</v>
      </c>
      <c r="J541" s="665"/>
      <c r="K541" s="665"/>
      <c r="L541" s="665"/>
      <c r="M541" s="665"/>
      <c r="N541" s="665">
        <v>4</v>
      </c>
      <c r="O541" s="665">
        <v>40480</v>
      </c>
      <c r="P541" s="678">
        <v>0.33333333333333331</v>
      </c>
      <c r="Q541" s="666">
        <v>10120</v>
      </c>
    </row>
    <row r="542" spans="1:17" ht="14.4" customHeight="1" x14ac:dyDescent="0.3">
      <c r="A542" s="661" t="s">
        <v>563</v>
      </c>
      <c r="B542" s="662" t="s">
        <v>5384</v>
      </c>
      <c r="C542" s="662" t="s">
        <v>4936</v>
      </c>
      <c r="D542" s="662" t="s">
        <v>5476</v>
      </c>
      <c r="E542" s="662" t="s">
        <v>5477</v>
      </c>
      <c r="F542" s="665"/>
      <c r="G542" s="665"/>
      <c r="H542" s="665"/>
      <c r="I542" s="665"/>
      <c r="J542" s="665"/>
      <c r="K542" s="665"/>
      <c r="L542" s="665"/>
      <c r="M542" s="665"/>
      <c r="N542" s="665">
        <v>1</v>
      </c>
      <c r="O542" s="665">
        <v>4646.54</v>
      </c>
      <c r="P542" s="678"/>
      <c r="Q542" s="666">
        <v>4646.54</v>
      </c>
    </row>
    <row r="543" spans="1:17" ht="14.4" customHeight="1" x14ac:dyDescent="0.3">
      <c r="A543" s="661" t="s">
        <v>563</v>
      </c>
      <c r="B543" s="662" t="s">
        <v>5384</v>
      </c>
      <c r="C543" s="662" t="s">
        <v>4936</v>
      </c>
      <c r="D543" s="662" t="s">
        <v>5122</v>
      </c>
      <c r="E543" s="662" t="s">
        <v>5013</v>
      </c>
      <c r="F543" s="665"/>
      <c r="G543" s="665"/>
      <c r="H543" s="665"/>
      <c r="I543" s="665"/>
      <c r="J543" s="665">
        <v>1</v>
      </c>
      <c r="K543" s="665">
        <v>10655.89</v>
      </c>
      <c r="L543" s="665"/>
      <c r="M543" s="665">
        <v>10655.89</v>
      </c>
      <c r="N543" s="665"/>
      <c r="O543" s="665"/>
      <c r="P543" s="678"/>
      <c r="Q543" s="666"/>
    </row>
    <row r="544" spans="1:17" ht="14.4" customHeight="1" x14ac:dyDescent="0.3">
      <c r="A544" s="661" t="s">
        <v>563</v>
      </c>
      <c r="B544" s="662" t="s">
        <v>5384</v>
      </c>
      <c r="C544" s="662" t="s">
        <v>4936</v>
      </c>
      <c r="D544" s="662" t="s">
        <v>5478</v>
      </c>
      <c r="E544" s="662" t="s">
        <v>5152</v>
      </c>
      <c r="F544" s="665">
        <v>1</v>
      </c>
      <c r="G544" s="665">
        <v>6425</v>
      </c>
      <c r="H544" s="665">
        <v>1</v>
      </c>
      <c r="I544" s="665">
        <v>6425</v>
      </c>
      <c r="J544" s="665"/>
      <c r="K544" s="665"/>
      <c r="L544" s="665"/>
      <c r="M544" s="665"/>
      <c r="N544" s="665">
        <v>2</v>
      </c>
      <c r="O544" s="665">
        <v>12850</v>
      </c>
      <c r="P544" s="678">
        <v>2</v>
      </c>
      <c r="Q544" s="666">
        <v>6425</v>
      </c>
    </row>
    <row r="545" spans="1:17" ht="14.4" customHeight="1" x14ac:dyDescent="0.3">
      <c r="A545" s="661" t="s">
        <v>563</v>
      </c>
      <c r="B545" s="662" t="s">
        <v>5384</v>
      </c>
      <c r="C545" s="662" t="s">
        <v>4936</v>
      </c>
      <c r="D545" s="662" t="s">
        <v>5126</v>
      </c>
      <c r="E545" s="662" t="s">
        <v>5127</v>
      </c>
      <c r="F545" s="665">
        <v>1</v>
      </c>
      <c r="G545" s="665">
        <v>1617.76</v>
      </c>
      <c r="H545" s="665">
        <v>1</v>
      </c>
      <c r="I545" s="665">
        <v>1617.76</v>
      </c>
      <c r="J545" s="665">
        <v>3</v>
      </c>
      <c r="K545" s="665">
        <v>4853.28</v>
      </c>
      <c r="L545" s="665">
        <v>3</v>
      </c>
      <c r="M545" s="665">
        <v>1617.76</v>
      </c>
      <c r="N545" s="665">
        <v>6</v>
      </c>
      <c r="O545" s="665">
        <v>9706.56</v>
      </c>
      <c r="P545" s="678">
        <v>6</v>
      </c>
      <c r="Q545" s="666">
        <v>1617.76</v>
      </c>
    </row>
    <row r="546" spans="1:17" ht="14.4" customHeight="1" x14ac:dyDescent="0.3">
      <c r="A546" s="661" t="s">
        <v>563</v>
      </c>
      <c r="B546" s="662" t="s">
        <v>5384</v>
      </c>
      <c r="C546" s="662" t="s">
        <v>4936</v>
      </c>
      <c r="D546" s="662" t="s">
        <v>5128</v>
      </c>
      <c r="E546" s="662" t="s">
        <v>5129</v>
      </c>
      <c r="F546" s="665">
        <v>2</v>
      </c>
      <c r="G546" s="665">
        <v>21160.48</v>
      </c>
      <c r="H546" s="665">
        <v>1</v>
      </c>
      <c r="I546" s="665">
        <v>10580.24</v>
      </c>
      <c r="J546" s="665"/>
      <c r="K546" s="665"/>
      <c r="L546" s="665"/>
      <c r="M546" s="665"/>
      <c r="N546" s="665"/>
      <c r="O546" s="665"/>
      <c r="P546" s="678"/>
      <c r="Q546" s="666"/>
    </row>
    <row r="547" spans="1:17" ht="14.4" customHeight="1" x14ac:dyDescent="0.3">
      <c r="A547" s="661" t="s">
        <v>563</v>
      </c>
      <c r="B547" s="662" t="s">
        <v>5384</v>
      </c>
      <c r="C547" s="662" t="s">
        <v>4936</v>
      </c>
      <c r="D547" s="662" t="s">
        <v>5479</v>
      </c>
      <c r="E547" s="662" t="s">
        <v>5480</v>
      </c>
      <c r="F547" s="665"/>
      <c r="G547" s="665"/>
      <c r="H547" s="665"/>
      <c r="I547" s="665"/>
      <c r="J547" s="665"/>
      <c r="K547" s="665"/>
      <c r="L547" s="665"/>
      <c r="M547" s="665"/>
      <c r="N547" s="665">
        <v>1</v>
      </c>
      <c r="O547" s="665">
        <v>4385.37</v>
      </c>
      <c r="P547" s="678"/>
      <c r="Q547" s="666">
        <v>4385.37</v>
      </c>
    </row>
    <row r="548" spans="1:17" ht="14.4" customHeight="1" x14ac:dyDescent="0.3">
      <c r="A548" s="661" t="s">
        <v>563</v>
      </c>
      <c r="B548" s="662" t="s">
        <v>5384</v>
      </c>
      <c r="C548" s="662" t="s">
        <v>4936</v>
      </c>
      <c r="D548" s="662" t="s">
        <v>5132</v>
      </c>
      <c r="E548" s="662" t="s">
        <v>5133</v>
      </c>
      <c r="F548" s="665"/>
      <c r="G548" s="665"/>
      <c r="H548" s="665"/>
      <c r="I548" s="665"/>
      <c r="J548" s="665">
        <v>1</v>
      </c>
      <c r="K548" s="665">
        <v>10353.27</v>
      </c>
      <c r="L548" s="665"/>
      <c r="M548" s="665">
        <v>10353.27</v>
      </c>
      <c r="N548" s="665">
        <v>1</v>
      </c>
      <c r="O548" s="665">
        <v>10353.27</v>
      </c>
      <c r="P548" s="678"/>
      <c r="Q548" s="666">
        <v>10353.27</v>
      </c>
    </row>
    <row r="549" spans="1:17" ht="14.4" customHeight="1" x14ac:dyDescent="0.3">
      <c r="A549" s="661" t="s">
        <v>563</v>
      </c>
      <c r="B549" s="662" t="s">
        <v>5384</v>
      </c>
      <c r="C549" s="662" t="s">
        <v>4936</v>
      </c>
      <c r="D549" s="662" t="s">
        <v>5138</v>
      </c>
      <c r="E549" s="662" t="s">
        <v>5139</v>
      </c>
      <c r="F549" s="665"/>
      <c r="G549" s="665"/>
      <c r="H549" s="665"/>
      <c r="I549" s="665"/>
      <c r="J549" s="665">
        <v>1</v>
      </c>
      <c r="K549" s="665">
        <v>33258</v>
      </c>
      <c r="L549" s="665"/>
      <c r="M549" s="665">
        <v>33258</v>
      </c>
      <c r="N549" s="665">
        <v>2</v>
      </c>
      <c r="O549" s="665">
        <v>66516</v>
      </c>
      <c r="P549" s="678"/>
      <c r="Q549" s="666">
        <v>33258</v>
      </c>
    </row>
    <row r="550" spans="1:17" ht="14.4" customHeight="1" x14ac:dyDescent="0.3">
      <c r="A550" s="661" t="s">
        <v>563</v>
      </c>
      <c r="B550" s="662" t="s">
        <v>5384</v>
      </c>
      <c r="C550" s="662" t="s">
        <v>4936</v>
      </c>
      <c r="D550" s="662" t="s">
        <v>5140</v>
      </c>
      <c r="E550" s="662" t="s">
        <v>5141</v>
      </c>
      <c r="F550" s="665"/>
      <c r="G550" s="665"/>
      <c r="H550" s="665"/>
      <c r="I550" s="665"/>
      <c r="J550" s="665">
        <v>2</v>
      </c>
      <c r="K550" s="665">
        <v>138500</v>
      </c>
      <c r="L550" s="665"/>
      <c r="M550" s="665">
        <v>69250</v>
      </c>
      <c r="N550" s="665">
        <v>1</v>
      </c>
      <c r="O550" s="665">
        <v>69250</v>
      </c>
      <c r="P550" s="678"/>
      <c r="Q550" s="666">
        <v>69250</v>
      </c>
    </row>
    <row r="551" spans="1:17" ht="14.4" customHeight="1" x14ac:dyDescent="0.3">
      <c r="A551" s="661" t="s">
        <v>563</v>
      </c>
      <c r="B551" s="662" t="s">
        <v>5384</v>
      </c>
      <c r="C551" s="662" t="s">
        <v>4936</v>
      </c>
      <c r="D551" s="662" t="s">
        <v>5142</v>
      </c>
      <c r="E551" s="662" t="s">
        <v>5143</v>
      </c>
      <c r="F551" s="665"/>
      <c r="G551" s="665"/>
      <c r="H551" s="665"/>
      <c r="I551" s="665"/>
      <c r="J551" s="665">
        <v>1</v>
      </c>
      <c r="K551" s="665">
        <v>79984</v>
      </c>
      <c r="L551" s="665"/>
      <c r="M551" s="665">
        <v>79984</v>
      </c>
      <c r="N551" s="665">
        <v>2</v>
      </c>
      <c r="O551" s="665">
        <v>159968</v>
      </c>
      <c r="P551" s="678"/>
      <c r="Q551" s="666">
        <v>79984</v>
      </c>
    </row>
    <row r="552" spans="1:17" ht="14.4" customHeight="1" x14ac:dyDescent="0.3">
      <c r="A552" s="661" t="s">
        <v>563</v>
      </c>
      <c r="B552" s="662" t="s">
        <v>5384</v>
      </c>
      <c r="C552" s="662" t="s">
        <v>4936</v>
      </c>
      <c r="D552" s="662" t="s">
        <v>5150</v>
      </c>
      <c r="E552" s="662" t="s">
        <v>5068</v>
      </c>
      <c r="F552" s="665">
        <v>12</v>
      </c>
      <c r="G552" s="665">
        <v>49745.399999999994</v>
      </c>
      <c r="H552" s="665">
        <v>1</v>
      </c>
      <c r="I552" s="665">
        <v>4145.45</v>
      </c>
      <c r="J552" s="665"/>
      <c r="K552" s="665"/>
      <c r="L552" s="665"/>
      <c r="M552" s="665"/>
      <c r="N552" s="665"/>
      <c r="O552" s="665"/>
      <c r="P552" s="678"/>
      <c r="Q552" s="666"/>
    </row>
    <row r="553" spans="1:17" ht="14.4" customHeight="1" x14ac:dyDescent="0.3">
      <c r="A553" s="661" t="s">
        <v>563</v>
      </c>
      <c r="B553" s="662" t="s">
        <v>5384</v>
      </c>
      <c r="C553" s="662" t="s">
        <v>4936</v>
      </c>
      <c r="D553" s="662" t="s">
        <v>5481</v>
      </c>
      <c r="E553" s="662" t="s">
        <v>5039</v>
      </c>
      <c r="F553" s="665">
        <v>2</v>
      </c>
      <c r="G553" s="665">
        <v>83040</v>
      </c>
      <c r="H553" s="665">
        <v>1</v>
      </c>
      <c r="I553" s="665">
        <v>41520</v>
      </c>
      <c r="J553" s="665"/>
      <c r="K553" s="665"/>
      <c r="L553" s="665"/>
      <c r="M553" s="665"/>
      <c r="N553" s="665">
        <v>1</v>
      </c>
      <c r="O553" s="665">
        <v>41520</v>
      </c>
      <c r="P553" s="678">
        <v>0.5</v>
      </c>
      <c r="Q553" s="666">
        <v>41520</v>
      </c>
    </row>
    <row r="554" spans="1:17" ht="14.4" customHeight="1" x14ac:dyDescent="0.3">
      <c r="A554" s="661" t="s">
        <v>563</v>
      </c>
      <c r="B554" s="662" t="s">
        <v>5384</v>
      </c>
      <c r="C554" s="662" t="s">
        <v>4936</v>
      </c>
      <c r="D554" s="662" t="s">
        <v>5151</v>
      </c>
      <c r="E554" s="662" t="s">
        <v>5152</v>
      </c>
      <c r="F554" s="665">
        <v>2</v>
      </c>
      <c r="G554" s="665">
        <v>13920</v>
      </c>
      <c r="H554" s="665">
        <v>1</v>
      </c>
      <c r="I554" s="665">
        <v>6960</v>
      </c>
      <c r="J554" s="665"/>
      <c r="K554" s="665"/>
      <c r="L554" s="665"/>
      <c r="M554" s="665"/>
      <c r="N554" s="665">
        <v>1</v>
      </c>
      <c r="O554" s="665">
        <v>6960</v>
      </c>
      <c r="P554" s="678">
        <v>0.5</v>
      </c>
      <c r="Q554" s="666">
        <v>6960</v>
      </c>
    </row>
    <row r="555" spans="1:17" ht="14.4" customHeight="1" x14ac:dyDescent="0.3">
      <c r="A555" s="661" t="s">
        <v>563</v>
      </c>
      <c r="B555" s="662" t="s">
        <v>5384</v>
      </c>
      <c r="C555" s="662" t="s">
        <v>4936</v>
      </c>
      <c r="D555" s="662" t="s">
        <v>5159</v>
      </c>
      <c r="E555" s="662" t="s">
        <v>5152</v>
      </c>
      <c r="F555" s="665">
        <v>2</v>
      </c>
      <c r="G555" s="665">
        <v>6960</v>
      </c>
      <c r="H555" s="665">
        <v>1</v>
      </c>
      <c r="I555" s="665">
        <v>3480</v>
      </c>
      <c r="J555" s="665"/>
      <c r="K555" s="665"/>
      <c r="L555" s="665"/>
      <c r="M555" s="665"/>
      <c r="N555" s="665"/>
      <c r="O555" s="665"/>
      <c r="P555" s="678"/>
      <c r="Q555" s="666"/>
    </row>
    <row r="556" spans="1:17" ht="14.4" customHeight="1" x14ac:dyDescent="0.3">
      <c r="A556" s="661" t="s">
        <v>563</v>
      </c>
      <c r="B556" s="662" t="s">
        <v>5384</v>
      </c>
      <c r="C556" s="662" t="s">
        <v>4936</v>
      </c>
      <c r="D556" s="662" t="s">
        <v>5161</v>
      </c>
      <c r="E556" s="662" t="s">
        <v>4999</v>
      </c>
      <c r="F556" s="665">
        <v>2</v>
      </c>
      <c r="G556" s="665">
        <v>8454.66</v>
      </c>
      <c r="H556" s="665">
        <v>1</v>
      </c>
      <c r="I556" s="665">
        <v>4227.33</v>
      </c>
      <c r="J556" s="665">
        <v>3</v>
      </c>
      <c r="K556" s="665">
        <v>12681.99</v>
      </c>
      <c r="L556" s="665">
        <v>1.5</v>
      </c>
      <c r="M556" s="665">
        <v>4227.33</v>
      </c>
      <c r="N556" s="665">
        <v>3</v>
      </c>
      <c r="O556" s="665">
        <v>12681.99</v>
      </c>
      <c r="P556" s="678">
        <v>1.5</v>
      </c>
      <c r="Q556" s="666">
        <v>4227.33</v>
      </c>
    </row>
    <row r="557" spans="1:17" ht="14.4" customHeight="1" x14ac:dyDescent="0.3">
      <c r="A557" s="661" t="s">
        <v>563</v>
      </c>
      <c r="B557" s="662" t="s">
        <v>5384</v>
      </c>
      <c r="C557" s="662" t="s">
        <v>4936</v>
      </c>
      <c r="D557" s="662" t="s">
        <v>5482</v>
      </c>
      <c r="E557" s="662" t="s">
        <v>5483</v>
      </c>
      <c r="F557" s="665">
        <v>10</v>
      </c>
      <c r="G557" s="665">
        <v>2150</v>
      </c>
      <c r="H557" s="665">
        <v>1</v>
      </c>
      <c r="I557" s="665">
        <v>215</v>
      </c>
      <c r="J557" s="665"/>
      <c r="K557" s="665"/>
      <c r="L557" s="665"/>
      <c r="M557" s="665"/>
      <c r="N557" s="665"/>
      <c r="O557" s="665"/>
      <c r="P557" s="678"/>
      <c r="Q557" s="666"/>
    </row>
    <row r="558" spans="1:17" ht="14.4" customHeight="1" x14ac:dyDescent="0.3">
      <c r="A558" s="661" t="s">
        <v>563</v>
      </c>
      <c r="B558" s="662" t="s">
        <v>5384</v>
      </c>
      <c r="C558" s="662" t="s">
        <v>4936</v>
      </c>
      <c r="D558" s="662" t="s">
        <v>5484</v>
      </c>
      <c r="E558" s="662" t="s">
        <v>5045</v>
      </c>
      <c r="F558" s="665">
        <v>1</v>
      </c>
      <c r="G558" s="665">
        <v>5059.53</v>
      </c>
      <c r="H558" s="665">
        <v>1</v>
      </c>
      <c r="I558" s="665">
        <v>5059.53</v>
      </c>
      <c r="J558" s="665"/>
      <c r="K558" s="665"/>
      <c r="L558" s="665"/>
      <c r="M558" s="665"/>
      <c r="N558" s="665"/>
      <c r="O558" s="665"/>
      <c r="P558" s="678"/>
      <c r="Q558" s="666"/>
    </row>
    <row r="559" spans="1:17" ht="14.4" customHeight="1" x14ac:dyDescent="0.3">
      <c r="A559" s="661" t="s">
        <v>563</v>
      </c>
      <c r="B559" s="662" t="s">
        <v>5384</v>
      </c>
      <c r="C559" s="662" t="s">
        <v>4936</v>
      </c>
      <c r="D559" s="662" t="s">
        <v>5166</v>
      </c>
      <c r="E559" s="662" t="s">
        <v>5167</v>
      </c>
      <c r="F559" s="665"/>
      <c r="G559" s="665"/>
      <c r="H559" s="665"/>
      <c r="I559" s="665"/>
      <c r="J559" s="665">
        <v>1</v>
      </c>
      <c r="K559" s="665">
        <v>4385.37</v>
      </c>
      <c r="L559" s="665"/>
      <c r="M559" s="665">
        <v>4385.37</v>
      </c>
      <c r="N559" s="665"/>
      <c r="O559" s="665"/>
      <c r="P559" s="678"/>
      <c r="Q559" s="666"/>
    </row>
    <row r="560" spans="1:17" ht="14.4" customHeight="1" x14ac:dyDescent="0.3">
      <c r="A560" s="661" t="s">
        <v>563</v>
      </c>
      <c r="B560" s="662" t="s">
        <v>5384</v>
      </c>
      <c r="C560" s="662" t="s">
        <v>4936</v>
      </c>
      <c r="D560" s="662" t="s">
        <v>5485</v>
      </c>
      <c r="E560" s="662" t="s">
        <v>4958</v>
      </c>
      <c r="F560" s="665"/>
      <c r="G560" s="665"/>
      <c r="H560" s="665"/>
      <c r="I560" s="665"/>
      <c r="J560" s="665"/>
      <c r="K560" s="665"/>
      <c r="L560" s="665"/>
      <c r="M560" s="665"/>
      <c r="N560" s="665">
        <v>3</v>
      </c>
      <c r="O560" s="665">
        <v>8955</v>
      </c>
      <c r="P560" s="678"/>
      <c r="Q560" s="666">
        <v>2985</v>
      </c>
    </row>
    <row r="561" spans="1:17" ht="14.4" customHeight="1" x14ac:dyDescent="0.3">
      <c r="A561" s="661" t="s">
        <v>563</v>
      </c>
      <c r="B561" s="662" t="s">
        <v>5384</v>
      </c>
      <c r="C561" s="662" t="s">
        <v>4936</v>
      </c>
      <c r="D561" s="662" t="s">
        <v>5174</v>
      </c>
      <c r="E561" s="662" t="s">
        <v>5175</v>
      </c>
      <c r="F561" s="665"/>
      <c r="G561" s="665"/>
      <c r="H561" s="665"/>
      <c r="I561" s="665"/>
      <c r="J561" s="665">
        <v>1</v>
      </c>
      <c r="K561" s="665">
        <v>4385.37</v>
      </c>
      <c r="L561" s="665"/>
      <c r="M561" s="665">
        <v>4385.37</v>
      </c>
      <c r="N561" s="665"/>
      <c r="O561" s="665"/>
      <c r="P561" s="678"/>
      <c r="Q561" s="666"/>
    </row>
    <row r="562" spans="1:17" ht="14.4" customHeight="1" x14ac:dyDescent="0.3">
      <c r="A562" s="661" t="s">
        <v>563</v>
      </c>
      <c r="B562" s="662" t="s">
        <v>5384</v>
      </c>
      <c r="C562" s="662" t="s">
        <v>4936</v>
      </c>
      <c r="D562" s="662" t="s">
        <v>5177</v>
      </c>
      <c r="E562" s="662" t="s">
        <v>5039</v>
      </c>
      <c r="F562" s="665">
        <v>2</v>
      </c>
      <c r="G562" s="665">
        <v>114084</v>
      </c>
      <c r="H562" s="665">
        <v>1</v>
      </c>
      <c r="I562" s="665">
        <v>57042</v>
      </c>
      <c r="J562" s="665"/>
      <c r="K562" s="665"/>
      <c r="L562" s="665"/>
      <c r="M562" s="665"/>
      <c r="N562" s="665">
        <v>1</v>
      </c>
      <c r="O562" s="665">
        <v>57042</v>
      </c>
      <c r="P562" s="678">
        <v>0.5</v>
      </c>
      <c r="Q562" s="666">
        <v>57042</v>
      </c>
    </row>
    <row r="563" spans="1:17" ht="14.4" customHeight="1" x14ac:dyDescent="0.3">
      <c r="A563" s="661" t="s">
        <v>563</v>
      </c>
      <c r="B563" s="662" t="s">
        <v>5384</v>
      </c>
      <c r="C563" s="662" t="s">
        <v>4936</v>
      </c>
      <c r="D563" s="662" t="s">
        <v>5486</v>
      </c>
      <c r="E563" s="662" t="s">
        <v>5487</v>
      </c>
      <c r="F563" s="665"/>
      <c r="G563" s="665"/>
      <c r="H563" s="665"/>
      <c r="I563" s="665"/>
      <c r="J563" s="665">
        <v>1</v>
      </c>
      <c r="K563" s="665">
        <v>30344</v>
      </c>
      <c r="L563" s="665"/>
      <c r="M563" s="665">
        <v>30344</v>
      </c>
      <c r="N563" s="665"/>
      <c r="O563" s="665"/>
      <c r="P563" s="678"/>
      <c r="Q563" s="666"/>
    </row>
    <row r="564" spans="1:17" ht="14.4" customHeight="1" x14ac:dyDescent="0.3">
      <c r="A564" s="661" t="s">
        <v>563</v>
      </c>
      <c r="B564" s="662" t="s">
        <v>5384</v>
      </c>
      <c r="C564" s="662" t="s">
        <v>4936</v>
      </c>
      <c r="D564" s="662" t="s">
        <v>5488</v>
      </c>
      <c r="E564" s="662" t="s">
        <v>5099</v>
      </c>
      <c r="F564" s="665"/>
      <c r="G564" s="665"/>
      <c r="H564" s="665"/>
      <c r="I564" s="665"/>
      <c r="J564" s="665">
        <v>4</v>
      </c>
      <c r="K564" s="665">
        <v>30245.24</v>
      </c>
      <c r="L564" s="665"/>
      <c r="M564" s="665">
        <v>7561.31</v>
      </c>
      <c r="N564" s="665"/>
      <c r="O564" s="665"/>
      <c r="P564" s="678"/>
      <c r="Q564" s="666"/>
    </row>
    <row r="565" spans="1:17" ht="14.4" customHeight="1" x14ac:dyDescent="0.3">
      <c r="A565" s="661" t="s">
        <v>563</v>
      </c>
      <c r="B565" s="662" t="s">
        <v>5384</v>
      </c>
      <c r="C565" s="662" t="s">
        <v>4936</v>
      </c>
      <c r="D565" s="662" t="s">
        <v>5489</v>
      </c>
      <c r="E565" s="662" t="s">
        <v>4958</v>
      </c>
      <c r="F565" s="665"/>
      <c r="G565" s="665"/>
      <c r="H565" s="665"/>
      <c r="I565" s="665"/>
      <c r="J565" s="665"/>
      <c r="K565" s="665"/>
      <c r="L565" s="665"/>
      <c r="M565" s="665"/>
      <c r="N565" s="665">
        <v>1</v>
      </c>
      <c r="O565" s="665">
        <v>3336</v>
      </c>
      <c r="P565" s="678"/>
      <c r="Q565" s="666">
        <v>3336</v>
      </c>
    </row>
    <row r="566" spans="1:17" ht="14.4" customHeight="1" x14ac:dyDescent="0.3">
      <c r="A566" s="661" t="s">
        <v>563</v>
      </c>
      <c r="B566" s="662" t="s">
        <v>5384</v>
      </c>
      <c r="C566" s="662" t="s">
        <v>4936</v>
      </c>
      <c r="D566" s="662" t="s">
        <v>5490</v>
      </c>
      <c r="E566" s="662" t="s">
        <v>5491</v>
      </c>
      <c r="F566" s="665"/>
      <c r="G566" s="665"/>
      <c r="H566" s="665"/>
      <c r="I566" s="665"/>
      <c r="J566" s="665"/>
      <c r="K566" s="665"/>
      <c r="L566" s="665"/>
      <c r="M566" s="665"/>
      <c r="N566" s="665">
        <v>4</v>
      </c>
      <c r="O566" s="665">
        <v>47486.2</v>
      </c>
      <c r="P566" s="678"/>
      <c r="Q566" s="666">
        <v>11871.55</v>
      </c>
    </row>
    <row r="567" spans="1:17" ht="14.4" customHeight="1" x14ac:dyDescent="0.3">
      <c r="A567" s="661" t="s">
        <v>563</v>
      </c>
      <c r="B567" s="662" t="s">
        <v>5384</v>
      </c>
      <c r="C567" s="662" t="s">
        <v>4936</v>
      </c>
      <c r="D567" s="662" t="s">
        <v>5182</v>
      </c>
      <c r="E567" s="662" t="s">
        <v>5183</v>
      </c>
      <c r="F567" s="665"/>
      <c r="G567" s="665"/>
      <c r="H567" s="665"/>
      <c r="I567" s="665"/>
      <c r="J567" s="665"/>
      <c r="K567" s="665"/>
      <c r="L567" s="665"/>
      <c r="M567" s="665"/>
      <c r="N567" s="665">
        <v>1</v>
      </c>
      <c r="O567" s="665">
        <v>9592.17</v>
      </c>
      <c r="P567" s="678"/>
      <c r="Q567" s="666">
        <v>9592.17</v>
      </c>
    </row>
    <row r="568" spans="1:17" ht="14.4" customHeight="1" x14ac:dyDescent="0.3">
      <c r="A568" s="661" t="s">
        <v>563</v>
      </c>
      <c r="B568" s="662" t="s">
        <v>5384</v>
      </c>
      <c r="C568" s="662" t="s">
        <v>4936</v>
      </c>
      <c r="D568" s="662" t="s">
        <v>5492</v>
      </c>
      <c r="E568" s="662" t="s">
        <v>5045</v>
      </c>
      <c r="F568" s="665"/>
      <c r="G568" s="665"/>
      <c r="H568" s="665"/>
      <c r="I568" s="665"/>
      <c r="J568" s="665"/>
      <c r="K568" s="665"/>
      <c r="L568" s="665"/>
      <c r="M568" s="665"/>
      <c r="N568" s="665">
        <v>0.5</v>
      </c>
      <c r="O568" s="665">
        <v>1392.35</v>
      </c>
      <c r="P568" s="678"/>
      <c r="Q568" s="666">
        <v>2784.7</v>
      </c>
    </row>
    <row r="569" spans="1:17" ht="14.4" customHeight="1" x14ac:dyDescent="0.3">
      <c r="A569" s="661" t="s">
        <v>563</v>
      </c>
      <c r="B569" s="662" t="s">
        <v>5384</v>
      </c>
      <c r="C569" s="662" t="s">
        <v>4936</v>
      </c>
      <c r="D569" s="662" t="s">
        <v>5198</v>
      </c>
      <c r="E569" s="662"/>
      <c r="F569" s="665"/>
      <c r="G569" s="665"/>
      <c r="H569" s="665"/>
      <c r="I569" s="665"/>
      <c r="J569" s="665"/>
      <c r="K569" s="665"/>
      <c r="L569" s="665"/>
      <c r="M569" s="665"/>
      <c r="N569" s="665">
        <v>6</v>
      </c>
      <c r="O569" s="665">
        <v>53100</v>
      </c>
      <c r="P569" s="678"/>
      <c r="Q569" s="666">
        <v>8850</v>
      </c>
    </row>
    <row r="570" spans="1:17" ht="14.4" customHeight="1" x14ac:dyDescent="0.3">
      <c r="A570" s="661" t="s">
        <v>563</v>
      </c>
      <c r="B570" s="662" t="s">
        <v>5384</v>
      </c>
      <c r="C570" s="662" t="s">
        <v>4936</v>
      </c>
      <c r="D570" s="662" t="s">
        <v>5199</v>
      </c>
      <c r="E570" s="662"/>
      <c r="F570" s="665"/>
      <c r="G570" s="665"/>
      <c r="H570" s="665"/>
      <c r="I570" s="665"/>
      <c r="J570" s="665"/>
      <c r="K570" s="665"/>
      <c r="L570" s="665"/>
      <c r="M570" s="665"/>
      <c r="N570" s="665">
        <v>1</v>
      </c>
      <c r="O570" s="665">
        <v>4531</v>
      </c>
      <c r="P570" s="678"/>
      <c r="Q570" s="666">
        <v>4531</v>
      </c>
    </row>
    <row r="571" spans="1:17" ht="14.4" customHeight="1" x14ac:dyDescent="0.3">
      <c r="A571" s="661" t="s">
        <v>563</v>
      </c>
      <c r="B571" s="662" t="s">
        <v>5384</v>
      </c>
      <c r="C571" s="662" t="s">
        <v>4936</v>
      </c>
      <c r="D571" s="662" t="s">
        <v>5200</v>
      </c>
      <c r="E571" s="662"/>
      <c r="F571" s="665"/>
      <c r="G571" s="665"/>
      <c r="H571" s="665"/>
      <c r="I571" s="665"/>
      <c r="J571" s="665"/>
      <c r="K571" s="665"/>
      <c r="L571" s="665"/>
      <c r="M571" s="665"/>
      <c r="N571" s="665">
        <v>2</v>
      </c>
      <c r="O571" s="665">
        <v>36570</v>
      </c>
      <c r="P571" s="678"/>
      <c r="Q571" s="666">
        <v>18285</v>
      </c>
    </row>
    <row r="572" spans="1:17" ht="14.4" customHeight="1" x14ac:dyDescent="0.3">
      <c r="A572" s="661" t="s">
        <v>563</v>
      </c>
      <c r="B572" s="662" t="s">
        <v>5384</v>
      </c>
      <c r="C572" s="662" t="s">
        <v>4936</v>
      </c>
      <c r="D572" s="662" t="s">
        <v>5201</v>
      </c>
      <c r="E572" s="662"/>
      <c r="F572" s="665"/>
      <c r="G572" s="665"/>
      <c r="H572" s="665"/>
      <c r="I572" s="665"/>
      <c r="J572" s="665"/>
      <c r="K572" s="665"/>
      <c r="L572" s="665"/>
      <c r="M572" s="665"/>
      <c r="N572" s="665">
        <v>6</v>
      </c>
      <c r="O572" s="665">
        <v>11976</v>
      </c>
      <c r="P572" s="678"/>
      <c r="Q572" s="666">
        <v>1996</v>
      </c>
    </row>
    <row r="573" spans="1:17" ht="14.4" customHeight="1" x14ac:dyDescent="0.3">
      <c r="A573" s="661" t="s">
        <v>563</v>
      </c>
      <c r="B573" s="662" t="s">
        <v>5384</v>
      </c>
      <c r="C573" s="662" t="s">
        <v>4936</v>
      </c>
      <c r="D573" s="662" t="s">
        <v>5493</v>
      </c>
      <c r="E573" s="662" t="s">
        <v>5442</v>
      </c>
      <c r="F573" s="665">
        <v>3</v>
      </c>
      <c r="G573" s="665">
        <v>58202.16</v>
      </c>
      <c r="H573" s="665">
        <v>1</v>
      </c>
      <c r="I573" s="665">
        <v>19400.72</v>
      </c>
      <c r="J573" s="665"/>
      <c r="K573" s="665"/>
      <c r="L573" s="665"/>
      <c r="M573" s="665"/>
      <c r="N573" s="665">
        <v>3</v>
      </c>
      <c r="O573" s="665">
        <v>58202.16</v>
      </c>
      <c r="P573" s="678">
        <v>1</v>
      </c>
      <c r="Q573" s="666">
        <v>19400.72</v>
      </c>
    </row>
    <row r="574" spans="1:17" ht="14.4" customHeight="1" x14ac:dyDescent="0.3">
      <c r="A574" s="661" t="s">
        <v>563</v>
      </c>
      <c r="B574" s="662" t="s">
        <v>5384</v>
      </c>
      <c r="C574" s="662" t="s">
        <v>4936</v>
      </c>
      <c r="D574" s="662" t="s">
        <v>5494</v>
      </c>
      <c r="E574" s="662" t="s">
        <v>5495</v>
      </c>
      <c r="F574" s="665"/>
      <c r="G574" s="665"/>
      <c r="H574" s="665"/>
      <c r="I574" s="665"/>
      <c r="J574" s="665"/>
      <c r="K574" s="665"/>
      <c r="L574" s="665"/>
      <c r="M574" s="665"/>
      <c r="N574" s="665">
        <v>0.1</v>
      </c>
      <c r="O574" s="665">
        <v>6.7</v>
      </c>
      <c r="P574" s="678"/>
      <c r="Q574" s="666">
        <v>67</v>
      </c>
    </row>
    <row r="575" spans="1:17" ht="14.4" customHeight="1" x14ac:dyDescent="0.3">
      <c r="A575" s="661" t="s">
        <v>563</v>
      </c>
      <c r="B575" s="662" t="s">
        <v>5384</v>
      </c>
      <c r="C575" s="662" t="s">
        <v>4936</v>
      </c>
      <c r="D575" s="662" t="s">
        <v>5210</v>
      </c>
      <c r="E575" s="662" t="s">
        <v>5045</v>
      </c>
      <c r="F575" s="665">
        <v>1</v>
      </c>
      <c r="G575" s="665">
        <v>3122.56</v>
      </c>
      <c r="H575" s="665">
        <v>1</v>
      </c>
      <c r="I575" s="665">
        <v>3122.56</v>
      </c>
      <c r="J575" s="665">
        <v>1</v>
      </c>
      <c r="K575" s="665">
        <v>3122.56</v>
      </c>
      <c r="L575" s="665">
        <v>1</v>
      </c>
      <c r="M575" s="665">
        <v>3122.56</v>
      </c>
      <c r="N575" s="665"/>
      <c r="O575" s="665"/>
      <c r="P575" s="678"/>
      <c r="Q575" s="666"/>
    </row>
    <row r="576" spans="1:17" ht="14.4" customHeight="1" x14ac:dyDescent="0.3">
      <c r="A576" s="661" t="s">
        <v>563</v>
      </c>
      <c r="B576" s="662" t="s">
        <v>5384</v>
      </c>
      <c r="C576" s="662" t="s">
        <v>4936</v>
      </c>
      <c r="D576" s="662" t="s">
        <v>5496</v>
      </c>
      <c r="E576" s="662" t="s">
        <v>4958</v>
      </c>
      <c r="F576" s="665"/>
      <c r="G576" s="665"/>
      <c r="H576" s="665"/>
      <c r="I576" s="665"/>
      <c r="J576" s="665"/>
      <c r="K576" s="665"/>
      <c r="L576" s="665"/>
      <c r="M576" s="665"/>
      <c r="N576" s="665">
        <v>0</v>
      </c>
      <c r="O576" s="665">
        <v>0</v>
      </c>
      <c r="P576" s="678"/>
      <c r="Q576" s="666"/>
    </row>
    <row r="577" spans="1:17" ht="14.4" customHeight="1" x14ac:dyDescent="0.3">
      <c r="A577" s="661" t="s">
        <v>563</v>
      </c>
      <c r="B577" s="662" t="s">
        <v>5384</v>
      </c>
      <c r="C577" s="662" t="s">
        <v>4936</v>
      </c>
      <c r="D577" s="662" t="s">
        <v>5497</v>
      </c>
      <c r="E577" s="662" t="s">
        <v>5498</v>
      </c>
      <c r="F577" s="665"/>
      <c r="G577" s="665"/>
      <c r="H577" s="665"/>
      <c r="I577" s="665"/>
      <c r="J577" s="665">
        <v>1</v>
      </c>
      <c r="K577" s="665">
        <v>47653</v>
      </c>
      <c r="L577" s="665"/>
      <c r="M577" s="665">
        <v>47653</v>
      </c>
      <c r="N577" s="665"/>
      <c r="O577" s="665"/>
      <c r="P577" s="678"/>
      <c r="Q577" s="666"/>
    </row>
    <row r="578" spans="1:17" ht="14.4" customHeight="1" x14ac:dyDescent="0.3">
      <c r="A578" s="661" t="s">
        <v>563</v>
      </c>
      <c r="B578" s="662" t="s">
        <v>5384</v>
      </c>
      <c r="C578" s="662" t="s">
        <v>4936</v>
      </c>
      <c r="D578" s="662" t="s">
        <v>5213</v>
      </c>
      <c r="E578" s="662" t="s">
        <v>5045</v>
      </c>
      <c r="F578" s="665">
        <v>2</v>
      </c>
      <c r="G578" s="665">
        <v>17261.68</v>
      </c>
      <c r="H578" s="665">
        <v>1</v>
      </c>
      <c r="I578" s="665">
        <v>8630.84</v>
      </c>
      <c r="J578" s="665"/>
      <c r="K578" s="665"/>
      <c r="L578" s="665"/>
      <c r="M578" s="665"/>
      <c r="N578" s="665"/>
      <c r="O578" s="665"/>
      <c r="P578" s="678"/>
      <c r="Q578" s="666"/>
    </row>
    <row r="579" spans="1:17" ht="14.4" customHeight="1" x14ac:dyDescent="0.3">
      <c r="A579" s="661" t="s">
        <v>563</v>
      </c>
      <c r="B579" s="662" t="s">
        <v>5384</v>
      </c>
      <c r="C579" s="662" t="s">
        <v>4730</v>
      </c>
      <c r="D579" s="662" t="s">
        <v>5499</v>
      </c>
      <c r="E579" s="662" t="s">
        <v>5500</v>
      </c>
      <c r="F579" s="665">
        <v>40</v>
      </c>
      <c r="G579" s="665">
        <v>1278636</v>
      </c>
      <c r="H579" s="665">
        <v>1</v>
      </c>
      <c r="I579" s="665">
        <v>31965.9</v>
      </c>
      <c r="J579" s="665">
        <v>45</v>
      </c>
      <c r="K579" s="665">
        <v>1438470</v>
      </c>
      <c r="L579" s="665">
        <v>1.1250035193753343</v>
      </c>
      <c r="M579" s="665">
        <v>31966</v>
      </c>
      <c r="N579" s="665">
        <v>31</v>
      </c>
      <c r="O579" s="665">
        <v>990946</v>
      </c>
      <c r="P579" s="678">
        <v>0.77500242445856371</v>
      </c>
      <c r="Q579" s="666">
        <v>31966</v>
      </c>
    </row>
    <row r="580" spans="1:17" ht="14.4" customHeight="1" x14ac:dyDescent="0.3">
      <c r="A580" s="661" t="s">
        <v>563</v>
      </c>
      <c r="B580" s="662" t="s">
        <v>5384</v>
      </c>
      <c r="C580" s="662" t="s">
        <v>4730</v>
      </c>
      <c r="D580" s="662" t="s">
        <v>5501</v>
      </c>
      <c r="E580" s="662" t="s">
        <v>5502</v>
      </c>
      <c r="F580" s="665">
        <v>537</v>
      </c>
      <c r="G580" s="665">
        <v>6388561</v>
      </c>
      <c r="H580" s="665">
        <v>1</v>
      </c>
      <c r="I580" s="665">
        <v>11896.761638733706</v>
      </c>
      <c r="J580" s="665">
        <v>475</v>
      </c>
      <c r="K580" s="665">
        <v>5651075</v>
      </c>
      <c r="L580" s="665">
        <v>0.88456148419025815</v>
      </c>
      <c r="M580" s="665">
        <v>11897</v>
      </c>
      <c r="N580" s="665">
        <v>457</v>
      </c>
      <c r="O580" s="665">
        <v>5436929</v>
      </c>
      <c r="P580" s="678">
        <v>0.85104125952620624</v>
      </c>
      <c r="Q580" s="666">
        <v>11897</v>
      </c>
    </row>
    <row r="581" spans="1:17" ht="14.4" customHeight="1" x14ac:dyDescent="0.3">
      <c r="A581" s="661" t="s">
        <v>563</v>
      </c>
      <c r="B581" s="662" t="s">
        <v>5384</v>
      </c>
      <c r="C581" s="662" t="s">
        <v>4730</v>
      </c>
      <c r="D581" s="662" t="s">
        <v>5276</v>
      </c>
      <c r="E581" s="662" t="s">
        <v>5277</v>
      </c>
      <c r="F581" s="665">
        <v>23</v>
      </c>
      <c r="G581" s="665">
        <v>18532</v>
      </c>
      <c r="H581" s="665">
        <v>1</v>
      </c>
      <c r="I581" s="665">
        <v>805.73913043478262</v>
      </c>
      <c r="J581" s="665">
        <v>16</v>
      </c>
      <c r="K581" s="665">
        <v>13004</v>
      </c>
      <c r="L581" s="665">
        <v>0.70170515864450678</v>
      </c>
      <c r="M581" s="665">
        <v>812.75</v>
      </c>
      <c r="N581" s="665">
        <v>22</v>
      </c>
      <c r="O581" s="665">
        <v>18018</v>
      </c>
      <c r="P581" s="678">
        <v>0.97226419166846534</v>
      </c>
      <c r="Q581" s="666">
        <v>819</v>
      </c>
    </row>
    <row r="582" spans="1:17" ht="14.4" customHeight="1" x14ac:dyDescent="0.3">
      <c r="A582" s="661" t="s">
        <v>563</v>
      </c>
      <c r="B582" s="662" t="s">
        <v>5384</v>
      </c>
      <c r="C582" s="662" t="s">
        <v>4730</v>
      </c>
      <c r="D582" s="662" t="s">
        <v>5280</v>
      </c>
      <c r="E582" s="662" t="s">
        <v>5281</v>
      </c>
      <c r="F582" s="665">
        <v>0</v>
      </c>
      <c r="G582" s="665">
        <v>0</v>
      </c>
      <c r="H582" s="665"/>
      <c r="I582" s="665"/>
      <c r="J582" s="665">
        <v>0</v>
      </c>
      <c r="K582" s="665">
        <v>0</v>
      </c>
      <c r="L582" s="665"/>
      <c r="M582" s="665"/>
      <c r="N582" s="665">
        <v>0</v>
      </c>
      <c r="O582" s="665">
        <v>0</v>
      </c>
      <c r="P582" s="678"/>
      <c r="Q582" s="666"/>
    </row>
    <row r="583" spans="1:17" ht="14.4" customHeight="1" x14ac:dyDescent="0.3">
      <c r="A583" s="661" t="s">
        <v>563</v>
      </c>
      <c r="B583" s="662" t="s">
        <v>5384</v>
      </c>
      <c r="C583" s="662" t="s">
        <v>4730</v>
      </c>
      <c r="D583" s="662" t="s">
        <v>5282</v>
      </c>
      <c r="E583" s="662" t="s">
        <v>5283</v>
      </c>
      <c r="F583" s="665">
        <v>468</v>
      </c>
      <c r="G583" s="665">
        <v>0</v>
      </c>
      <c r="H583" s="665"/>
      <c r="I583" s="665">
        <v>0</v>
      </c>
      <c r="J583" s="665">
        <v>476</v>
      </c>
      <c r="K583" s="665">
        <v>0</v>
      </c>
      <c r="L583" s="665"/>
      <c r="M583" s="665">
        <v>0</v>
      </c>
      <c r="N583" s="665">
        <v>458</v>
      </c>
      <c r="O583" s="665">
        <v>0</v>
      </c>
      <c r="P583" s="678"/>
      <c r="Q583" s="666">
        <v>0</v>
      </c>
    </row>
    <row r="584" spans="1:17" ht="14.4" customHeight="1" x14ac:dyDescent="0.3">
      <c r="A584" s="661" t="s">
        <v>563</v>
      </c>
      <c r="B584" s="662" t="s">
        <v>5384</v>
      </c>
      <c r="C584" s="662" t="s">
        <v>4730</v>
      </c>
      <c r="D584" s="662" t="s">
        <v>4751</v>
      </c>
      <c r="E584" s="662" t="s">
        <v>4752</v>
      </c>
      <c r="F584" s="665">
        <v>615</v>
      </c>
      <c r="G584" s="665">
        <v>0</v>
      </c>
      <c r="H584" s="665"/>
      <c r="I584" s="665">
        <v>0</v>
      </c>
      <c r="J584" s="665"/>
      <c r="K584" s="665"/>
      <c r="L584" s="665"/>
      <c r="M584" s="665"/>
      <c r="N584" s="665"/>
      <c r="O584" s="665"/>
      <c r="P584" s="678"/>
      <c r="Q584" s="666"/>
    </row>
    <row r="585" spans="1:17" ht="14.4" customHeight="1" x14ac:dyDescent="0.3">
      <c r="A585" s="661" t="s">
        <v>563</v>
      </c>
      <c r="B585" s="662" t="s">
        <v>5384</v>
      </c>
      <c r="C585" s="662" t="s">
        <v>4730</v>
      </c>
      <c r="D585" s="662" t="s">
        <v>5503</v>
      </c>
      <c r="E585" s="662" t="s">
        <v>5504</v>
      </c>
      <c r="F585" s="665">
        <v>14</v>
      </c>
      <c r="G585" s="665">
        <v>0</v>
      </c>
      <c r="H585" s="665"/>
      <c r="I585" s="665">
        <v>0</v>
      </c>
      <c r="J585" s="665">
        <v>28</v>
      </c>
      <c r="K585" s="665">
        <v>0</v>
      </c>
      <c r="L585" s="665"/>
      <c r="M585" s="665">
        <v>0</v>
      </c>
      <c r="N585" s="665">
        <v>19</v>
      </c>
      <c r="O585" s="665">
        <v>0</v>
      </c>
      <c r="P585" s="678"/>
      <c r="Q585" s="666">
        <v>0</v>
      </c>
    </row>
    <row r="586" spans="1:17" ht="14.4" customHeight="1" x14ac:dyDescent="0.3">
      <c r="A586" s="661" t="s">
        <v>563</v>
      </c>
      <c r="B586" s="662" t="s">
        <v>5384</v>
      </c>
      <c r="C586" s="662" t="s">
        <v>4730</v>
      </c>
      <c r="D586" s="662" t="s">
        <v>5505</v>
      </c>
      <c r="E586" s="662" t="s">
        <v>5506</v>
      </c>
      <c r="F586" s="665">
        <v>54</v>
      </c>
      <c r="G586" s="665">
        <v>0</v>
      </c>
      <c r="H586" s="665"/>
      <c r="I586" s="665">
        <v>0</v>
      </c>
      <c r="J586" s="665">
        <v>49</v>
      </c>
      <c r="K586" s="665">
        <v>0</v>
      </c>
      <c r="L586" s="665"/>
      <c r="M586" s="665">
        <v>0</v>
      </c>
      <c r="N586" s="665">
        <v>54</v>
      </c>
      <c r="O586" s="665">
        <v>0</v>
      </c>
      <c r="P586" s="678"/>
      <c r="Q586" s="666">
        <v>0</v>
      </c>
    </row>
    <row r="587" spans="1:17" ht="14.4" customHeight="1" x14ac:dyDescent="0.3">
      <c r="A587" s="661" t="s">
        <v>563</v>
      </c>
      <c r="B587" s="662" t="s">
        <v>5384</v>
      </c>
      <c r="C587" s="662" t="s">
        <v>4730</v>
      </c>
      <c r="D587" s="662" t="s">
        <v>5284</v>
      </c>
      <c r="E587" s="662" t="s">
        <v>5285</v>
      </c>
      <c r="F587" s="665">
        <v>33</v>
      </c>
      <c r="G587" s="665">
        <v>0</v>
      </c>
      <c r="H587" s="665"/>
      <c r="I587" s="665">
        <v>0</v>
      </c>
      <c r="J587" s="665">
        <v>45</v>
      </c>
      <c r="K587" s="665">
        <v>0</v>
      </c>
      <c r="L587" s="665"/>
      <c r="M587" s="665">
        <v>0</v>
      </c>
      <c r="N587" s="665">
        <v>60</v>
      </c>
      <c r="O587" s="665">
        <v>0</v>
      </c>
      <c r="P587" s="678"/>
      <c r="Q587" s="666">
        <v>0</v>
      </c>
    </row>
    <row r="588" spans="1:17" ht="14.4" customHeight="1" x14ac:dyDescent="0.3">
      <c r="A588" s="661" t="s">
        <v>563</v>
      </c>
      <c r="B588" s="662" t="s">
        <v>5384</v>
      </c>
      <c r="C588" s="662" t="s">
        <v>4730</v>
      </c>
      <c r="D588" s="662" t="s">
        <v>5290</v>
      </c>
      <c r="E588" s="662" t="s">
        <v>5291</v>
      </c>
      <c r="F588" s="665">
        <v>429</v>
      </c>
      <c r="G588" s="665">
        <v>0</v>
      </c>
      <c r="H588" s="665"/>
      <c r="I588" s="665">
        <v>0</v>
      </c>
      <c r="J588" s="665"/>
      <c r="K588" s="665"/>
      <c r="L588" s="665"/>
      <c r="M588" s="665"/>
      <c r="N588" s="665"/>
      <c r="O588" s="665"/>
      <c r="P588" s="678"/>
      <c r="Q588" s="666"/>
    </row>
    <row r="589" spans="1:17" ht="14.4" customHeight="1" x14ac:dyDescent="0.3">
      <c r="A589" s="661" t="s">
        <v>563</v>
      </c>
      <c r="B589" s="662" t="s">
        <v>5384</v>
      </c>
      <c r="C589" s="662" t="s">
        <v>4730</v>
      </c>
      <c r="D589" s="662" t="s">
        <v>4757</v>
      </c>
      <c r="E589" s="662" t="s">
        <v>4758</v>
      </c>
      <c r="F589" s="665">
        <v>172</v>
      </c>
      <c r="G589" s="665">
        <v>39904</v>
      </c>
      <c r="H589" s="665">
        <v>1</v>
      </c>
      <c r="I589" s="665">
        <v>232</v>
      </c>
      <c r="J589" s="665">
        <v>185</v>
      </c>
      <c r="K589" s="665">
        <v>43184</v>
      </c>
      <c r="L589" s="665">
        <v>1.082197273456295</v>
      </c>
      <c r="M589" s="665">
        <v>233.42702702702704</v>
      </c>
      <c r="N589" s="665">
        <v>186</v>
      </c>
      <c r="O589" s="665">
        <v>43710</v>
      </c>
      <c r="P589" s="678">
        <v>1.0953789093825181</v>
      </c>
      <c r="Q589" s="666">
        <v>235</v>
      </c>
    </row>
    <row r="590" spans="1:17" ht="14.4" customHeight="1" x14ac:dyDescent="0.3">
      <c r="A590" s="661" t="s">
        <v>563</v>
      </c>
      <c r="B590" s="662" t="s">
        <v>5384</v>
      </c>
      <c r="C590" s="662" t="s">
        <v>4730</v>
      </c>
      <c r="D590" s="662" t="s">
        <v>5507</v>
      </c>
      <c r="E590" s="662" t="s">
        <v>5506</v>
      </c>
      <c r="F590" s="665">
        <v>37</v>
      </c>
      <c r="G590" s="665">
        <v>0</v>
      </c>
      <c r="H590" s="665"/>
      <c r="I590" s="665">
        <v>0</v>
      </c>
      <c r="J590" s="665">
        <v>37</v>
      </c>
      <c r="K590" s="665">
        <v>0</v>
      </c>
      <c r="L590" s="665"/>
      <c r="M590" s="665">
        <v>0</v>
      </c>
      <c r="N590" s="665">
        <v>33</v>
      </c>
      <c r="O590" s="665">
        <v>0</v>
      </c>
      <c r="P590" s="678"/>
      <c r="Q590" s="666">
        <v>0</v>
      </c>
    </row>
    <row r="591" spans="1:17" ht="14.4" customHeight="1" x14ac:dyDescent="0.3">
      <c r="A591" s="661" t="s">
        <v>563</v>
      </c>
      <c r="B591" s="662" t="s">
        <v>5384</v>
      </c>
      <c r="C591" s="662" t="s">
        <v>4730</v>
      </c>
      <c r="D591" s="662" t="s">
        <v>5508</v>
      </c>
      <c r="E591" s="662" t="s">
        <v>5509</v>
      </c>
      <c r="F591" s="665">
        <v>97</v>
      </c>
      <c r="G591" s="665">
        <v>531164</v>
      </c>
      <c r="H591" s="665">
        <v>1</v>
      </c>
      <c r="I591" s="665">
        <v>5475.9175257731958</v>
      </c>
      <c r="J591" s="665">
        <v>137</v>
      </c>
      <c r="K591" s="665">
        <v>750212</v>
      </c>
      <c r="L591" s="665">
        <v>1.41239240611186</v>
      </c>
      <c r="M591" s="665">
        <v>5476</v>
      </c>
      <c r="N591" s="665">
        <v>228</v>
      </c>
      <c r="O591" s="665">
        <v>1248528</v>
      </c>
      <c r="P591" s="678">
        <v>2.350550865646015</v>
      </c>
      <c r="Q591" s="666">
        <v>5476</v>
      </c>
    </row>
    <row r="592" spans="1:17" ht="14.4" customHeight="1" x14ac:dyDescent="0.3">
      <c r="A592" s="661" t="s">
        <v>563</v>
      </c>
      <c r="B592" s="662" t="s">
        <v>5384</v>
      </c>
      <c r="C592" s="662" t="s">
        <v>4730</v>
      </c>
      <c r="D592" s="662" t="s">
        <v>5510</v>
      </c>
      <c r="E592" s="662" t="s">
        <v>5511</v>
      </c>
      <c r="F592" s="665">
        <v>408</v>
      </c>
      <c r="G592" s="665">
        <v>9778024</v>
      </c>
      <c r="H592" s="665">
        <v>1</v>
      </c>
      <c r="I592" s="665">
        <v>23965.745098039217</v>
      </c>
      <c r="J592" s="665">
        <v>276</v>
      </c>
      <c r="K592" s="665">
        <v>6614616</v>
      </c>
      <c r="L592" s="665">
        <v>0.67647778324127661</v>
      </c>
      <c r="M592" s="665">
        <v>23966</v>
      </c>
      <c r="N592" s="665">
        <v>363</v>
      </c>
      <c r="O592" s="665">
        <v>8699658</v>
      </c>
      <c r="P592" s="678">
        <v>0.88971534534993979</v>
      </c>
      <c r="Q592" s="666">
        <v>23966</v>
      </c>
    </row>
    <row r="593" spans="1:17" ht="14.4" customHeight="1" x14ac:dyDescent="0.3">
      <c r="A593" s="661" t="s">
        <v>563</v>
      </c>
      <c r="B593" s="662" t="s">
        <v>5384</v>
      </c>
      <c r="C593" s="662" t="s">
        <v>4730</v>
      </c>
      <c r="D593" s="662" t="s">
        <v>5512</v>
      </c>
      <c r="E593" s="662" t="s">
        <v>5513</v>
      </c>
      <c r="F593" s="665">
        <v>286</v>
      </c>
      <c r="G593" s="665">
        <v>1909230</v>
      </c>
      <c r="H593" s="665">
        <v>1</v>
      </c>
      <c r="I593" s="665">
        <v>6675.6293706293709</v>
      </c>
      <c r="J593" s="665">
        <v>315</v>
      </c>
      <c r="K593" s="665">
        <v>2022828</v>
      </c>
      <c r="L593" s="665">
        <v>1.0594993793309344</v>
      </c>
      <c r="M593" s="665">
        <v>6421.6761904761906</v>
      </c>
      <c r="N593" s="665">
        <v>287</v>
      </c>
      <c r="O593" s="665">
        <v>1916012</v>
      </c>
      <c r="P593" s="678">
        <v>1.0035522173860667</v>
      </c>
      <c r="Q593" s="666">
        <v>6676</v>
      </c>
    </row>
    <row r="594" spans="1:17" ht="14.4" customHeight="1" x14ac:dyDescent="0.3">
      <c r="A594" s="661" t="s">
        <v>563</v>
      </c>
      <c r="B594" s="662" t="s">
        <v>5384</v>
      </c>
      <c r="C594" s="662" t="s">
        <v>4730</v>
      </c>
      <c r="D594" s="662" t="s">
        <v>5514</v>
      </c>
      <c r="E594" s="662" t="s">
        <v>5506</v>
      </c>
      <c r="F594" s="665">
        <v>6</v>
      </c>
      <c r="G594" s="665">
        <v>0</v>
      </c>
      <c r="H594" s="665"/>
      <c r="I594" s="665">
        <v>0</v>
      </c>
      <c r="J594" s="665">
        <v>7</v>
      </c>
      <c r="K594" s="665">
        <v>0</v>
      </c>
      <c r="L594" s="665"/>
      <c r="M594" s="665">
        <v>0</v>
      </c>
      <c r="N594" s="665">
        <v>5</v>
      </c>
      <c r="O594" s="665">
        <v>0</v>
      </c>
      <c r="P594" s="678"/>
      <c r="Q594" s="666">
        <v>0</v>
      </c>
    </row>
    <row r="595" spans="1:17" ht="14.4" customHeight="1" x14ac:dyDescent="0.3">
      <c r="A595" s="661" t="s">
        <v>563</v>
      </c>
      <c r="B595" s="662" t="s">
        <v>5384</v>
      </c>
      <c r="C595" s="662" t="s">
        <v>4730</v>
      </c>
      <c r="D595" s="662" t="s">
        <v>5515</v>
      </c>
      <c r="E595" s="662" t="s">
        <v>5516</v>
      </c>
      <c r="F595" s="665">
        <v>312</v>
      </c>
      <c r="G595" s="665">
        <v>8725352</v>
      </c>
      <c r="H595" s="665">
        <v>1</v>
      </c>
      <c r="I595" s="665">
        <v>27965.871794871793</v>
      </c>
      <c r="J595" s="665">
        <v>336</v>
      </c>
      <c r="K595" s="665">
        <v>9396576</v>
      </c>
      <c r="L595" s="665">
        <v>1.0769280139070607</v>
      </c>
      <c r="M595" s="665">
        <v>27966</v>
      </c>
      <c r="N595" s="665">
        <v>239</v>
      </c>
      <c r="O595" s="665">
        <v>6683874</v>
      </c>
      <c r="P595" s="678">
        <v>0.76602915274936756</v>
      </c>
      <c r="Q595" s="666">
        <v>27966</v>
      </c>
    </row>
    <row r="596" spans="1:17" ht="14.4" customHeight="1" x14ac:dyDescent="0.3">
      <c r="A596" s="661" t="s">
        <v>563</v>
      </c>
      <c r="B596" s="662" t="s">
        <v>5384</v>
      </c>
      <c r="C596" s="662" t="s">
        <v>4730</v>
      </c>
      <c r="D596" s="662" t="s">
        <v>4774</v>
      </c>
      <c r="E596" s="662" t="s">
        <v>4775</v>
      </c>
      <c r="F596" s="665">
        <v>189</v>
      </c>
      <c r="G596" s="665">
        <v>66012</v>
      </c>
      <c r="H596" s="665">
        <v>1</v>
      </c>
      <c r="I596" s="665">
        <v>349.26984126984127</v>
      </c>
      <c r="J596" s="665">
        <v>205</v>
      </c>
      <c r="K596" s="665">
        <v>70380</v>
      </c>
      <c r="L596" s="665">
        <v>1.066169787311398</v>
      </c>
      <c r="M596" s="665">
        <v>343.3170731707317</v>
      </c>
      <c r="N596" s="665">
        <v>211</v>
      </c>
      <c r="O596" s="665">
        <v>73637</v>
      </c>
      <c r="P596" s="678">
        <v>1.1155093013391504</v>
      </c>
      <c r="Q596" s="666">
        <v>348.99052132701422</v>
      </c>
    </row>
    <row r="597" spans="1:17" ht="14.4" customHeight="1" x14ac:dyDescent="0.3">
      <c r="A597" s="661" t="s">
        <v>563</v>
      </c>
      <c r="B597" s="662" t="s">
        <v>5384</v>
      </c>
      <c r="C597" s="662" t="s">
        <v>4730</v>
      </c>
      <c r="D597" s="662" t="s">
        <v>5517</v>
      </c>
      <c r="E597" s="662" t="s">
        <v>5518</v>
      </c>
      <c r="F597" s="665"/>
      <c r="G597" s="665"/>
      <c r="H597" s="665"/>
      <c r="I597" s="665"/>
      <c r="J597" s="665">
        <v>4</v>
      </c>
      <c r="K597" s="665">
        <v>4461</v>
      </c>
      <c r="L597" s="665"/>
      <c r="M597" s="665">
        <v>1115.25</v>
      </c>
      <c r="N597" s="665"/>
      <c r="O597" s="665"/>
      <c r="P597" s="678"/>
      <c r="Q597" s="666"/>
    </row>
    <row r="598" spans="1:17" ht="14.4" customHeight="1" x14ac:dyDescent="0.3">
      <c r="A598" s="661" t="s">
        <v>563</v>
      </c>
      <c r="B598" s="662" t="s">
        <v>5384</v>
      </c>
      <c r="C598" s="662" t="s">
        <v>4730</v>
      </c>
      <c r="D598" s="662" t="s">
        <v>5330</v>
      </c>
      <c r="E598" s="662" t="s">
        <v>5331</v>
      </c>
      <c r="F598" s="665">
        <v>79</v>
      </c>
      <c r="G598" s="665">
        <v>0</v>
      </c>
      <c r="H598" s="665"/>
      <c r="I598" s="665">
        <v>0</v>
      </c>
      <c r="J598" s="665">
        <v>78</v>
      </c>
      <c r="K598" s="665">
        <v>0</v>
      </c>
      <c r="L598" s="665"/>
      <c r="M598" s="665">
        <v>0</v>
      </c>
      <c r="N598" s="665">
        <v>83</v>
      </c>
      <c r="O598" s="665">
        <v>0</v>
      </c>
      <c r="P598" s="678"/>
      <c r="Q598" s="666">
        <v>0</v>
      </c>
    </row>
    <row r="599" spans="1:17" ht="14.4" customHeight="1" x14ac:dyDescent="0.3">
      <c r="A599" s="661" t="s">
        <v>563</v>
      </c>
      <c r="B599" s="662" t="s">
        <v>5384</v>
      </c>
      <c r="C599" s="662" t="s">
        <v>4730</v>
      </c>
      <c r="D599" s="662" t="s">
        <v>5519</v>
      </c>
      <c r="E599" s="662" t="s">
        <v>5506</v>
      </c>
      <c r="F599" s="665">
        <v>2</v>
      </c>
      <c r="G599" s="665">
        <v>0</v>
      </c>
      <c r="H599" s="665"/>
      <c r="I599" s="665">
        <v>0</v>
      </c>
      <c r="J599" s="665"/>
      <c r="K599" s="665"/>
      <c r="L599" s="665"/>
      <c r="M599" s="665"/>
      <c r="N599" s="665">
        <v>1</v>
      </c>
      <c r="O599" s="665">
        <v>0</v>
      </c>
      <c r="P599" s="678"/>
      <c r="Q599" s="666">
        <v>0</v>
      </c>
    </row>
    <row r="600" spans="1:17" ht="14.4" customHeight="1" x14ac:dyDescent="0.3">
      <c r="A600" s="661" t="s">
        <v>563</v>
      </c>
      <c r="B600" s="662" t="s">
        <v>5520</v>
      </c>
      <c r="C600" s="662" t="s">
        <v>4730</v>
      </c>
      <c r="D600" s="662" t="s">
        <v>5521</v>
      </c>
      <c r="E600" s="662" t="s">
        <v>5522</v>
      </c>
      <c r="F600" s="665"/>
      <c r="G600" s="665"/>
      <c r="H600" s="665"/>
      <c r="I600" s="665"/>
      <c r="J600" s="665"/>
      <c r="K600" s="665"/>
      <c r="L600" s="665"/>
      <c r="M600" s="665"/>
      <c r="N600" s="665">
        <v>1</v>
      </c>
      <c r="O600" s="665">
        <v>356</v>
      </c>
      <c r="P600" s="678"/>
      <c r="Q600" s="666">
        <v>356</v>
      </c>
    </row>
    <row r="601" spans="1:17" ht="14.4" customHeight="1" x14ac:dyDescent="0.3">
      <c r="A601" s="661" t="s">
        <v>563</v>
      </c>
      <c r="B601" s="662" t="s">
        <v>5523</v>
      </c>
      <c r="C601" s="662" t="s">
        <v>4730</v>
      </c>
      <c r="D601" s="662" t="s">
        <v>4845</v>
      </c>
      <c r="E601" s="662" t="s">
        <v>4846</v>
      </c>
      <c r="F601" s="665"/>
      <c r="G601" s="665"/>
      <c r="H601" s="665"/>
      <c r="I601" s="665"/>
      <c r="J601" s="665">
        <v>1</v>
      </c>
      <c r="K601" s="665">
        <v>691</v>
      </c>
      <c r="L601" s="665"/>
      <c r="M601" s="665">
        <v>691</v>
      </c>
      <c r="N601" s="665"/>
      <c r="O601" s="665"/>
      <c r="P601" s="678"/>
      <c r="Q601" s="666"/>
    </row>
    <row r="602" spans="1:17" ht="14.4" customHeight="1" x14ac:dyDescent="0.3">
      <c r="A602" s="661" t="s">
        <v>563</v>
      </c>
      <c r="B602" s="662" t="s">
        <v>5523</v>
      </c>
      <c r="C602" s="662" t="s">
        <v>4730</v>
      </c>
      <c r="D602" s="662" t="s">
        <v>5524</v>
      </c>
      <c r="E602" s="662" t="s">
        <v>5525</v>
      </c>
      <c r="F602" s="665">
        <v>1</v>
      </c>
      <c r="G602" s="665">
        <v>2396</v>
      </c>
      <c r="H602" s="665">
        <v>1</v>
      </c>
      <c r="I602" s="665">
        <v>2396</v>
      </c>
      <c r="J602" s="665"/>
      <c r="K602" s="665"/>
      <c r="L602" s="665"/>
      <c r="M602" s="665"/>
      <c r="N602" s="665"/>
      <c r="O602" s="665"/>
      <c r="P602" s="678"/>
      <c r="Q602" s="666"/>
    </row>
    <row r="603" spans="1:17" ht="14.4" customHeight="1" x14ac:dyDescent="0.3">
      <c r="A603" s="661" t="s">
        <v>563</v>
      </c>
      <c r="B603" s="662" t="s">
        <v>5523</v>
      </c>
      <c r="C603" s="662" t="s">
        <v>4730</v>
      </c>
      <c r="D603" s="662" t="s">
        <v>5526</v>
      </c>
      <c r="E603" s="662" t="s">
        <v>5527</v>
      </c>
      <c r="F603" s="665"/>
      <c r="G603" s="665"/>
      <c r="H603" s="665"/>
      <c r="I603" s="665"/>
      <c r="J603" s="665">
        <v>1</v>
      </c>
      <c r="K603" s="665">
        <v>664</v>
      </c>
      <c r="L603" s="665"/>
      <c r="M603" s="665">
        <v>664</v>
      </c>
      <c r="N603" s="665"/>
      <c r="O603" s="665"/>
      <c r="P603" s="678"/>
      <c r="Q603" s="666"/>
    </row>
    <row r="604" spans="1:17" ht="14.4" customHeight="1" x14ac:dyDescent="0.3">
      <c r="A604" s="661" t="s">
        <v>563</v>
      </c>
      <c r="B604" s="662" t="s">
        <v>5523</v>
      </c>
      <c r="C604" s="662" t="s">
        <v>4730</v>
      </c>
      <c r="D604" s="662" t="s">
        <v>5528</v>
      </c>
      <c r="E604" s="662" t="s">
        <v>5529</v>
      </c>
      <c r="F604" s="665"/>
      <c r="G604" s="665"/>
      <c r="H604" s="665"/>
      <c r="I604" s="665"/>
      <c r="J604" s="665">
        <v>1</v>
      </c>
      <c r="K604" s="665">
        <v>2012</v>
      </c>
      <c r="L604" s="665"/>
      <c r="M604" s="665">
        <v>2012</v>
      </c>
      <c r="N604" s="665"/>
      <c r="O604" s="665"/>
      <c r="P604" s="678"/>
      <c r="Q604" s="666"/>
    </row>
    <row r="605" spans="1:17" ht="14.4" customHeight="1" x14ac:dyDescent="0.3">
      <c r="A605" s="661" t="s">
        <v>563</v>
      </c>
      <c r="B605" s="662" t="s">
        <v>5523</v>
      </c>
      <c r="C605" s="662" t="s">
        <v>4730</v>
      </c>
      <c r="D605" s="662" t="s">
        <v>5530</v>
      </c>
      <c r="E605" s="662" t="s">
        <v>5531</v>
      </c>
      <c r="F605" s="665">
        <v>1</v>
      </c>
      <c r="G605" s="665">
        <v>3982</v>
      </c>
      <c r="H605" s="665">
        <v>1</v>
      </c>
      <c r="I605" s="665">
        <v>3982</v>
      </c>
      <c r="J605" s="665"/>
      <c r="K605" s="665"/>
      <c r="L605" s="665"/>
      <c r="M605" s="665"/>
      <c r="N605" s="665"/>
      <c r="O605" s="665"/>
      <c r="P605" s="678"/>
      <c r="Q605" s="666"/>
    </row>
    <row r="606" spans="1:17" ht="14.4" customHeight="1" x14ac:dyDescent="0.3">
      <c r="A606" s="661" t="s">
        <v>563</v>
      </c>
      <c r="B606" s="662" t="s">
        <v>5523</v>
      </c>
      <c r="C606" s="662" t="s">
        <v>4730</v>
      </c>
      <c r="D606" s="662" t="s">
        <v>5532</v>
      </c>
      <c r="E606" s="662" t="s">
        <v>5533</v>
      </c>
      <c r="F606" s="665"/>
      <c r="G606" s="665"/>
      <c r="H606" s="665"/>
      <c r="I606" s="665"/>
      <c r="J606" s="665">
        <v>1</v>
      </c>
      <c r="K606" s="665">
        <v>20446</v>
      </c>
      <c r="L606" s="665"/>
      <c r="M606" s="665">
        <v>20446</v>
      </c>
      <c r="N606" s="665"/>
      <c r="O606" s="665"/>
      <c r="P606" s="678"/>
      <c r="Q606" s="666"/>
    </row>
    <row r="607" spans="1:17" ht="14.4" customHeight="1" x14ac:dyDescent="0.3">
      <c r="A607" s="661" t="s">
        <v>563</v>
      </c>
      <c r="B607" s="662" t="s">
        <v>5523</v>
      </c>
      <c r="C607" s="662" t="s">
        <v>4730</v>
      </c>
      <c r="D607" s="662" t="s">
        <v>4861</v>
      </c>
      <c r="E607" s="662" t="s">
        <v>4862</v>
      </c>
      <c r="F607" s="665">
        <v>1</v>
      </c>
      <c r="G607" s="665">
        <v>845</v>
      </c>
      <c r="H607" s="665">
        <v>1</v>
      </c>
      <c r="I607" s="665">
        <v>845</v>
      </c>
      <c r="J607" s="665"/>
      <c r="K607" s="665"/>
      <c r="L607" s="665"/>
      <c r="M607" s="665"/>
      <c r="N607" s="665"/>
      <c r="O607" s="665"/>
      <c r="P607" s="678"/>
      <c r="Q607" s="666"/>
    </row>
    <row r="608" spans="1:17" ht="14.4" customHeight="1" x14ac:dyDescent="0.3">
      <c r="A608" s="661" t="s">
        <v>563</v>
      </c>
      <c r="B608" s="662" t="s">
        <v>5523</v>
      </c>
      <c r="C608" s="662" t="s">
        <v>4730</v>
      </c>
      <c r="D608" s="662" t="s">
        <v>5521</v>
      </c>
      <c r="E608" s="662" t="s">
        <v>5522</v>
      </c>
      <c r="F608" s="665"/>
      <c r="G608" s="665"/>
      <c r="H608" s="665"/>
      <c r="I608" s="665"/>
      <c r="J608" s="665">
        <v>1</v>
      </c>
      <c r="K608" s="665">
        <v>355</v>
      </c>
      <c r="L608" s="665"/>
      <c r="M608" s="665">
        <v>355</v>
      </c>
      <c r="N608" s="665"/>
      <c r="O608" s="665"/>
      <c r="P608" s="678"/>
      <c r="Q608" s="666"/>
    </row>
    <row r="609" spans="1:17" ht="14.4" customHeight="1" x14ac:dyDescent="0.3">
      <c r="A609" s="661" t="s">
        <v>563</v>
      </c>
      <c r="B609" s="662" t="s">
        <v>5523</v>
      </c>
      <c r="C609" s="662" t="s">
        <v>4730</v>
      </c>
      <c r="D609" s="662" t="s">
        <v>5534</v>
      </c>
      <c r="E609" s="662" t="s">
        <v>5535</v>
      </c>
      <c r="F609" s="665"/>
      <c r="G609" s="665"/>
      <c r="H609" s="665"/>
      <c r="I609" s="665"/>
      <c r="J609" s="665">
        <v>1</v>
      </c>
      <c r="K609" s="665">
        <v>1774</v>
      </c>
      <c r="L609" s="665"/>
      <c r="M609" s="665">
        <v>1774</v>
      </c>
      <c r="N609" s="665"/>
      <c r="O609" s="665"/>
      <c r="P609" s="678"/>
      <c r="Q609" s="666"/>
    </row>
    <row r="610" spans="1:17" ht="14.4" customHeight="1" x14ac:dyDescent="0.3">
      <c r="A610" s="661" t="s">
        <v>563</v>
      </c>
      <c r="B610" s="662" t="s">
        <v>5523</v>
      </c>
      <c r="C610" s="662" t="s">
        <v>4730</v>
      </c>
      <c r="D610" s="662" t="s">
        <v>1792</v>
      </c>
      <c r="E610" s="662" t="s">
        <v>5536</v>
      </c>
      <c r="F610" s="665">
        <v>1</v>
      </c>
      <c r="G610" s="665">
        <v>1186</v>
      </c>
      <c r="H610" s="665">
        <v>1</v>
      </c>
      <c r="I610" s="665">
        <v>1186</v>
      </c>
      <c r="J610" s="665"/>
      <c r="K610" s="665"/>
      <c r="L610" s="665"/>
      <c r="M610" s="665"/>
      <c r="N610" s="665"/>
      <c r="O610" s="665"/>
      <c r="P610" s="678"/>
      <c r="Q610" s="666"/>
    </row>
    <row r="611" spans="1:17" ht="14.4" customHeight="1" x14ac:dyDescent="0.3">
      <c r="A611" s="661" t="s">
        <v>563</v>
      </c>
      <c r="B611" s="662" t="s">
        <v>5537</v>
      </c>
      <c r="C611" s="662" t="s">
        <v>4730</v>
      </c>
      <c r="D611" s="662" t="s">
        <v>5538</v>
      </c>
      <c r="E611" s="662" t="s">
        <v>5539</v>
      </c>
      <c r="F611" s="665"/>
      <c r="G611" s="665"/>
      <c r="H611" s="665"/>
      <c r="I611" s="665"/>
      <c r="J611" s="665">
        <v>7</v>
      </c>
      <c r="K611" s="665">
        <v>2366</v>
      </c>
      <c r="L611" s="665"/>
      <c r="M611" s="665">
        <v>338</v>
      </c>
      <c r="N611" s="665"/>
      <c r="O611" s="665"/>
      <c r="P611" s="678"/>
      <c r="Q611" s="666"/>
    </row>
    <row r="612" spans="1:17" ht="14.4" customHeight="1" x14ac:dyDescent="0.3">
      <c r="A612" s="661" t="s">
        <v>563</v>
      </c>
      <c r="B612" s="662" t="s">
        <v>5537</v>
      </c>
      <c r="C612" s="662" t="s">
        <v>4730</v>
      </c>
      <c r="D612" s="662" t="s">
        <v>5540</v>
      </c>
      <c r="E612" s="662" t="s">
        <v>5541</v>
      </c>
      <c r="F612" s="665"/>
      <c r="G612" s="665"/>
      <c r="H612" s="665"/>
      <c r="I612" s="665"/>
      <c r="J612" s="665">
        <v>1</v>
      </c>
      <c r="K612" s="665">
        <v>346</v>
      </c>
      <c r="L612" s="665"/>
      <c r="M612" s="665">
        <v>346</v>
      </c>
      <c r="N612" s="665"/>
      <c r="O612" s="665"/>
      <c r="P612" s="678"/>
      <c r="Q612" s="666"/>
    </row>
    <row r="613" spans="1:17" ht="14.4" customHeight="1" x14ac:dyDescent="0.3">
      <c r="A613" s="661" t="s">
        <v>563</v>
      </c>
      <c r="B613" s="662" t="s">
        <v>5537</v>
      </c>
      <c r="C613" s="662" t="s">
        <v>4730</v>
      </c>
      <c r="D613" s="662" t="s">
        <v>5542</v>
      </c>
      <c r="E613" s="662" t="s">
        <v>5543</v>
      </c>
      <c r="F613" s="665"/>
      <c r="G613" s="665"/>
      <c r="H613" s="665"/>
      <c r="I613" s="665"/>
      <c r="J613" s="665">
        <v>1</v>
      </c>
      <c r="K613" s="665">
        <v>912</v>
      </c>
      <c r="L613" s="665"/>
      <c r="M613" s="665">
        <v>912</v>
      </c>
      <c r="N613" s="665"/>
      <c r="O613" s="665"/>
      <c r="P613" s="678"/>
      <c r="Q613" s="666"/>
    </row>
    <row r="614" spans="1:17" ht="14.4" customHeight="1" x14ac:dyDescent="0.3">
      <c r="A614" s="661" t="s">
        <v>563</v>
      </c>
      <c r="B614" s="662" t="s">
        <v>5537</v>
      </c>
      <c r="C614" s="662" t="s">
        <v>4730</v>
      </c>
      <c r="D614" s="662" t="s">
        <v>5544</v>
      </c>
      <c r="E614" s="662" t="s">
        <v>5545</v>
      </c>
      <c r="F614" s="665"/>
      <c r="G614" s="665"/>
      <c r="H614" s="665"/>
      <c r="I614" s="665"/>
      <c r="J614" s="665">
        <v>1</v>
      </c>
      <c r="K614" s="665">
        <v>351</v>
      </c>
      <c r="L614" s="665"/>
      <c r="M614" s="665">
        <v>351</v>
      </c>
      <c r="N614" s="665">
        <v>1</v>
      </c>
      <c r="O614" s="665">
        <v>356</v>
      </c>
      <c r="P614" s="678"/>
      <c r="Q614" s="666">
        <v>356</v>
      </c>
    </row>
    <row r="615" spans="1:17" ht="14.4" customHeight="1" x14ac:dyDescent="0.3">
      <c r="A615" s="661" t="s">
        <v>563</v>
      </c>
      <c r="B615" s="662" t="s">
        <v>5537</v>
      </c>
      <c r="C615" s="662" t="s">
        <v>4730</v>
      </c>
      <c r="D615" s="662" t="s">
        <v>5276</v>
      </c>
      <c r="E615" s="662" t="s">
        <v>5277</v>
      </c>
      <c r="F615" s="665"/>
      <c r="G615" s="665"/>
      <c r="H615" s="665"/>
      <c r="I615" s="665"/>
      <c r="J615" s="665">
        <v>1</v>
      </c>
      <c r="K615" s="665">
        <v>806</v>
      </c>
      <c r="L615" s="665"/>
      <c r="M615" s="665">
        <v>806</v>
      </c>
      <c r="N615" s="665">
        <v>1</v>
      </c>
      <c r="O615" s="665">
        <v>819</v>
      </c>
      <c r="P615" s="678"/>
      <c r="Q615" s="666">
        <v>819</v>
      </c>
    </row>
    <row r="616" spans="1:17" ht="14.4" customHeight="1" x14ac:dyDescent="0.3">
      <c r="A616" s="661" t="s">
        <v>563</v>
      </c>
      <c r="B616" s="662" t="s">
        <v>5537</v>
      </c>
      <c r="C616" s="662" t="s">
        <v>4730</v>
      </c>
      <c r="D616" s="662" t="s">
        <v>5546</v>
      </c>
      <c r="E616" s="662" t="s">
        <v>5547</v>
      </c>
      <c r="F616" s="665"/>
      <c r="G616" s="665"/>
      <c r="H616" s="665"/>
      <c r="I616" s="665"/>
      <c r="J616" s="665">
        <v>1</v>
      </c>
      <c r="K616" s="665">
        <v>2219</v>
      </c>
      <c r="L616" s="665"/>
      <c r="M616" s="665">
        <v>2219</v>
      </c>
      <c r="N616" s="665"/>
      <c r="O616" s="665"/>
      <c r="P616" s="678"/>
      <c r="Q616" s="666"/>
    </row>
    <row r="617" spans="1:17" ht="14.4" customHeight="1" x14ac:dyDescent="0.3">
      <c r="A617" s="661" t="s">
        <v>563</v>
      </c>
      <c r="B617" s="662" t="s">
        <v>5537</v>
      </c>
      <c r="C617" s="662" t="s">
        <v>4730</v>
      </c>
      <c r="D617" s="662" t="s">
        <v>5548</v>
      </c>
      <c r="E617" s="662" t="s">
        <v>5549</v>
      </c>
      <c r="F617" s="665"/>
      <c r="G617" s="665"/>
      <c r="H617" s="665"/>
      <c r="I617" s="665"/>
      <c r="J617" s="665">
        <v>11</v>
      </c>
      <c r="K617" s="665">
        <v>26578</v>
      </c>
      <c r="L617" s="665"/>
      <c r="M617" s="665">
        <v>2416.181818181818</v>
      </c>
      <c r="N617" s="665">
        <v>1</v>
      </c>
      <c r="O617" s="665">
        <v>2452</v>
      </c>
      <c r="P617" s="678"/>
      <c r="Q617" s="666">
        <v>2452</v>
      </c>
    </row>
    <row r="618" spans="1:17" ht="14.4" customHeight="1" x14ac:dyDescent="0.3">
      <c r="A618" s="661" t="s">
        <v>563</v>
      </c>
      <c r="B618" s="662" t="s">
        <v>5537</v>
      </c>
      <c r="C618" s="662" t="s">
        <v>4730</v>
      </c>
      <c r="D618" s="662" t="s">
        <v>5550</v>
      </c>
      <c r="E618" s="662" t="s">
        <v>5551</v>
      </c>
      <c r="F618" s="665"/>
      <c r="G618" s="665"/>
      <c r="H618" s="665"/>
      <c r="I618" s="665"/>
      <c r="J618" s="665">
        <v>2</v>
      </c>
      <c r="K618" s="665">
        <v>1194</v>
      </c>
      <c r="L618" s="665"/>
      <c r="M618" s="665">
        <v>597</v>
      </c>
      <c r="N618" s="665">
        <v>2</v>
      </c>
      <c r="O618" s="665">
        <v>1216</v>
      </c>
      <c r="P618" s="678"/>
      <c r="Q618" s="666">
        <v>608</v>
      </c>
    </row>
    <row r="619" spans="1:17" ht="14.4" customHeight="1" x14ac:dyDescent="0.3">
      <c r="A619" s="661" t="s">
        <v>563</v>
      </c>
      <c r="B619" s="662" t="s">
        <v>5537</v>
      </c>
      <c r="C619" s="662" t="s">
        <v>4730</v>
      </c>
      <c r="D619" s="662" t="s">
        <v>5552</v>
      </c>
      <c r="E619" s="662" t="s">
        <v>5553</v>
      </c>
      <c r="F619" s="665"/>
      <c r="G619" s="665"/>
      <c r="H619" s="665"/>
      <c r="I619" s="665"/>
      <c r="J619" s="665">
        <v>2</v>
      </c>
      <c r="K619" s="665">
        <v>2912</v>
      </c>
      <c r="L619" s="665"/>
      <c r="M619" s="665">
        <v>1456</v>
      </c>
      <c r="N619" s="665"/>
      <c r="O619" s="665"/>
      <c r="P619" s="678"/>
      <c r="Q619" s="666"/>
    </row>
    <row r="620" spans="1:17" ht="14.4" customHeight="1" x14ac:dyDescent="0.3">
      <c r="A620" s="661" t="s">
        <v>563</v>
      </c>
      <c r="B620" s="662" t="s">
        <v>5537</v>
      </c>
      <c r="C620" s="662" t="s">
        <v>4730</v>
      </c>
      <c r="D620" s="662" t="s">
        <v>5554</v>
      </c>
      <c r="E620" s="662" t="s">
        <v>5555</v>
      </c>
      <c r="F620" s="665"/>
      <c r="G620" s="665"/>
      <c r="H620" s="665"/>
      <c r="I620" s="665"/>
      <c r="J620" s="665"/>
      <c r="K620" s="665"/>
      <c r="L620" s="665"/>
      <c r="M620" s="665"/>
      <c r="N620" s="665">
        <v>1</v>
      </c>
      <c r="O620" s="665">
        <v>1141</v>
      </c>
      <c r="P620" s="678"/>
      <c r="Q620" s="666">
        <v>1141</v>
      </c>
    </row>
    <row r="621" spans="1:17" ht="14.4" customHeight="1" x14ac:dyDescent="0.3">
      <c r="A621" s="661" t="s">
        <v>563</v>
      </c>
      <c r="B621" s="662" t="s">
        <v>5537</v>
      </c>
      <c r="C621" s="662" t="s">
        <v>4730</v>
      </c>
      <c r="D621" s="662" t="s">
        <v>5556</v>
      </c>
      <c r="E621" s="662" t="s">
        <v>5557</v>
      </c>
      <c r="F621" s="665"/>
      <c r="G621" s="665"/>
      <c r="H621" s="665"/>
      <c r="I621" s="665"/>
      <c r="J621" s="665">
        <v>1</v>
      </c>
      <c r="K621" s="665">
        <v>419</v>
      </c>
      <c r="L621" s="665"/>
      <c r="M621" s="665">
        <v>419</v>
      </c>
      <c r="N621" s="665"/>
      <c r="O621" s="665"/>
      <c r="P621" s="678"/>
      <c r="Q621" s="666"/>
    </row>
    <row r="622" spans="1:17" ht="14.4" customHeight="1" x14ac:dyDescent="0.3">
      <c r="A622" s="661" t="s">
        <v>563</v>
      </c>
      <c r="B622" s="662" t="s">
        <v>5558</v>
      </c>
      <c r="C622" s="662" t="s">
        <v>4730</v>
      </c>
      <c r="D622" s="662" t="s">
        <v>5559</v>
      </c>
      <c r="E622" s="662" t="s">
        <v>5560</v>
      </c>
      <c r="F622" s="665"/>
      <c r="G622" s="665"/>
      <c r="H622" s="665"/>
      <c r="I622" s="665"/>
      <c r="J622" s="665">
        <v>19</v>
      </c>
      <c r="K622" s="665">
        <v>4161</v>
      </c>
      <c r="L622" s="665"/>
      <c r="M622" s="665">
        <v>219</v>
      </c>
      <c r="N622" s="665">
        <v>15</v>
      </c>
      <c r="O622" s="665">
        <v>4935</v>
      </c>
      <c r="P622" s="678"/>
      <c r="Q622" s="666">
        <v>329</v>
      </c>
    </row>
    <row r="623" spans="1:17" ht="14.4" customHeight="1" x14ac:dyDescent="0.3">
      <c r="A623" s="661" t="s">
        <v>563</v>
      </c>
      <c r="B623" s="662" t="s">
        <v>5558</v>
      </c>
      <c r="C623" s="662" t="s">
        <v>4730</v>
      </c>
      <c r="D623" s="662" t="s">
        <v>4826</v>
      </c>
      <c r="E623" s="662" t="s">
        <v>4827</v>
      </c>
      <c r="F623" s="665"/>
      <c r="G623" s="665"/>
      <c r="H623" s="665"/>
      <c r="I623" s="665"/>
      <c r="J623" s="665">
        <v>1</v>
      </c>
      <c r="K623" s="665">
        <v>914</v>
      </c>
      <c r="L623" s="665"/>
      <c r="M623" s="665">
        <v>914</v>
      </c>
      <c r="N623" s="665">
        <v>14</v>
      </c>
      <c r="O623" s="665">
        <v>12838</v>
      </c>
      <c r="P623" s="678"/>
      <c r="Q623" s="666">
        <v>917</v>
      </c>
    </row>
    <row r="624" spans="1:17" ht="14.4" customHeight="1" x14ac:dyDescent="0.3">
      <c r="A624" s="661" t="s">
        <v>563</v>
      </c>
      <c r="B624" s="662" t="s">
        <v>5558</v>
      </c>
      <c r="C624" s="662" t="s">
        <v>4730</v>
      </c>
      <c r="D624" s="662" t="s">
        <v>5561</v>
      </c>
      <c r="E624" s="662" t="s">
        <v>5562</v>
      </c>
      <c r="F624" s="665"/>
      <c r="G624" s="665"/>
      <c r="H624" s="665"/>
      <c r="I624" s="665"/>
      <c r="J624" s="665">
        <v>3</v>
      </c>
      <c r="K624" s="665">
        <v>8868</v>
      </c>
      <c r="L624" s="665"/>
      <c r="M624" s="665">
        <v>2956</v>
      </c>
      <c r="N624" s="665"/>
      <c r="O624" s="665"/>
      <c r="P624" s="678"/>
      <c r="Q624" s="666"/>
    </row>
    <row r="625" spans="1:17" ht="14.4" customHeight="1" x14ac:dyDescent="0.3">
      <c r="A625" s="661" t="s">
        <v>563</v>
      </c>
      <c r="B625" s="662" t="s">
        <v>5558</v>
      </c>
      <c r="C625" s="662" t="s">
        <v>4730</v>
      </c>
      <c r="D625" s="662" t="s">
        <v>5312</v>
      </c>
      <c r="E625" s="662" t="s">
        <v>5313</v>
      </c>
      <c r="F625" s="665">
        <v>32</v>
      </c>
      <c r="G625" s="665">
        <v>56608</v>
      </c>
      <c r="H625" s="665">
        <v>1</v>
      </c>
      <c r="I625" s="665">
        <v>1769</v>
      </c>
      <c r="J625" s="665">
        <v>59</v>
      </c>
      <c r="K625" s="665">
        <v>104889</v>
      </c>
      <c r="L625" s="665">
        <v>1.8529006500847938</v>
      </c>
      <c r="M625" s="665">
        <v>1777.7796610169491</v>
      </c>
      <c r="N625" s="665">
        <v>45</v>
      </c>
      <c r="O625" s="665">
        <v>80505</v>
      </c>
      <c r="P625" s="678">
        <v>1.4221488128886377</v>
      </c>
      <c r="Q625" s="666">
        <v>1789</v>
      </c>
    </row>
    <row r="626" spans="1:17" ht="14.4" customHeight="1" x14ac:dyDescent="0.3">
      <c r="A626" s="661" t="s">
        <v>563</v>
      </c>
      <c r="B626" s="662" t="s">
        <v>5558</v>
      </c>
      <c r="C626" s="662" t="s">
        <v>4730</v>
      </c>
      <c r="D626" s="662" t="s">
        <v>5563</v>
      </c>
      <c r="E626" s="662" t="s">
        <v>5564</v>
      </c>
      <c r="F626" s="665"/>
      <c r="G626" s="665"/>
      <c r="H626" s="665"/>
      <c r="I626" s="665"/>
      <c r="J626" s="665">
        <v>1</v>
      </c>
      <c r="K626" s="665">
        <v>540</v>
      </c>
      <c r="L626" s="665"/>
      <c r="M626" s="665">
        <v>540</v>
      </c>
      <c r="N626" s="665">
        <v>1</v>
      </c>
      <c r="O626" s="665">
        <v>543</v>
      </c>
      <c r="P626" s="678"/>
      <c r="Q626" s="666">
        <v>543</v>
      </c>
    </row>
    <row r="627" spans="1:17" ht="14.4" customHeight="1" x14ac:dyDescent="0.3">
      <c r="A627" s="661" t="s">
        <v>563</v>
      </c>
      <c r="B627" s="662" t="s">
        <v>5558</v>
      </c>
      <c r="C627" s="662" t="s">
        <v>4730</v>
      </c>
      <c r="D627" s="662" t="s">
        <v>5357</v>
      </c>
      <c r="E627" s="662" t="s">
        <v>5358</v>
      </c>
      <c r="F627" s="665">
        <v>1</v>
      </c>
      <c r="G627" s="665">
        <v>1920</v>
      </c>
      <c r="H627" s="665">
        <v>1</v>
      </c>
      <c r="I627" s="665">
        <v>1920</v>
      </c>
      <c r="J627" s="665"/>
      <c r="K627" s="665"/>
      <c r="L627" s="665"/>
      <c r="M627" s="665"/>
      <c r="N627" s="665"/>
      <c r="O627" s="665"/>
      <c r="P627" s="678"/>
      <c r="Q627" s="666"/>
    </row>
    <row r="628" spans="1:17" ht="14.4" customHeight="1" x14ac:dyDescent="0.3">
      <c r="A628" s="661" t="s">
        <v>563</v>
      </c>
      <c r="B628" s="662" t="s">
        <v>5558</v>
      </c>
      <c r="C628" s="662" t="s">
        <v>4730</v>
      </c>
      <c r="D628" s="662" t="s">
        <v>5565</v>
      </c>
      <c r="E628" s="662" t="s">
        <v>5566</v>
      </c>
      <c r="F628" s="665">
        <v>1</v>
      </c>
      <c r="G628" s="665">
        <v>902</v>
      </c>
      <c r="H628" s="665">
        <v>1</v>
      </c>
      <c r="I628" s="665">
        <v>902</v>
      </c>
      <c r="J628" s="665"/>
      <c r="K628" s="665"/>
      <c r="L628" s="665"/>
      <c r="M628" s="665"/>
      <c r="N628" s="665"/>
      <c r="O628" s="665"/>
      <c r="P628" s="678"/>
      <c r="Q628" s="666"/>
    </row>
    <row r="629" spans="1:17" ht="14.4" customHeight="1" x14ac:dyDescent="0.3">
      <c r="A629" s="661" t="s">
        <v>563</v>
      </c>
      <c r="B629" s="662" t="s">
        <v>4784</v>
      </c>
      <c r="C629" s="662" t="s">
        <v>4730</v>
      </c>
      <c r="D629" s="662" t="s">
        <v>4735</v>
      </c>
      <c r="E629" s="662" t="s">
        <v>4736</v>
      </c>
      <c r="F629" s="665">
        <v>1</v>
      </c>
      <c r="G629" s="665">
        <v>5</v>
      </c>
      <c r="H629" s="665">
        <v>1</v>
      </c>
      <c r="I629" s="665">
        <v>5</v>
      </c>
      <c r="J629" s="665">
        <v>31</v>
      </c>
      <c r="K629" s="665">
        <v>155</v>
      </c>
      <c r="L629" s="665">
        <v>31</v>
      </c>
      <c r="M629" s="665">
        <v>5</v>
      </c>
      <c r="N629" s="665"/>
      <c r="O629" s="665"/>
      <c r="P629" s="678"/>
      <c r="Q629" s="666"/>
    </row>
    <row r="630" spans="1:17" ht="14.4" customHeight="1" x14ac:dyDescent="0.3">
      <c r="A630" s="661" t="s">
        <v>563</v>
      </c>
      <c r="B630" s="662" t="s">
        <v>4784</v>
      </c>
      <c r="C630" s="662" t="s">
        <v>4730</v>
      </c>
      <c r="D630" s="662" t="s">
        <v>4789</v>
      </c>
      <c r="E630" s="662" t="s">
        <v>4790</v>
      </c>
      <c r="F630" s="665"/>
      <c r="G630" s="665"/>
      <c r="H630" s="665"/>
      <c r="I630" s="665"/>
      <c r="J630" s="665"/>
      <c r="K630" s="665"/>
      <c r="L630" s="665"/>
      <c r="M630" s="665"/>
      <c r="N630" s="665">
        <v>2</v>
      </c>
      <c r="O630" s="665">
        <v>236</v>
      </c>
      <c r="P630" s="678"/>
      <c r="Q630" s="666">
        <v>118</v>
      </c>
    </row>
    <row r="631" spans="1:17" ht="14.4" customHeight="1" x14ac:dyDescent="0.3">
      <c r="A631" s="661" t="s">
        <v>563</v>
      </c>
      <c r="B631" s="662" t="s">
        <v>4784</v>
      </c>
      <c r="C631" s="662" t="s">
        <v>4730</v>
      </c>
      <c r="D631" s="662" t="s">
        <v>5567</v>
      </c>
      <c r="E631" s="662" t="s">
        <v>5568</v>
      </c>
      <c r="F631" s="665"/>
      <c r="G631" s="665"/>
      <c r="H631" s="665"/>
      <c r="I631" s="665"/>
      <c r="J631" s="665">
        <v>3</v>
      </c>
      <c r="K631" s="665">
        <v>1826</v>
      </c>
      <c r="L631" s="665"/>
      <c r="M631" s="665">
        <v>608.66666666666663</v>
      </c>
      <c r="N631" s="665">
        <v>1</v>
      </c>
      <c r="O631" s="665">
        <v>611</v>
      </c>
      <c r="P631" s="678"/>
      <c r="Q631" s="666">
        <v>611</v>
      </c>
    </row>
    <row r="632" spans="1:17" ht="14.4" customHeight="1" x14ac:dyDescent="0.3">
      <c r="A632" s="661" t="s">
        <v>563</v>
      </c>
      <c r="B632" s="662" t="s">
        <v>4784</v>
      </c>
      <c r="C632" s="662" t="s">
        <v>4730</v>
      </c>
      <c r="D632" s="662" t="s">
        <v>5569</v>
      </c>
      <c r="E632" s="662" t="s">
        <v>5568</v>
      </c>
      <c r="F632" s="665"/>
      <c r="G632" s="665"/>
      <c r="H632" s="665"/>
      <c r="I632" s="665"/>
      <c r="J632" s="665">
        <v>1</v>
      </c>
      <c r="K632" s="665">
        <v>520</v>
      </c>
      <c r="L632" s="665"/>
      <c r="M632" s="665">
        <v>520</v>
      </c>
      <c r="N632" s="665"/>
      <c r="O632" s="665"/>
      <c r="P632" s="678"/>
      <c r="Q632" s="666"/>
    </row>
    <row r="633" spans="1:17" ht="14.4" customHeight="1" x14ac:dyDescent="0.3">
      <c r="A633" s="661" t="s">
        <v>563</v>
      </c>
      <c r="B633" s="662" t="s">
        <v>5570</v>
      </c>
      <c r="C633" s="662" t="s">
        <v>4730</v>
      </c>
      <c r="D633" s="662" t="s">
        <v>5571</v>
      </c>
      <c r="E633" s="662" t="s">
        <v>5572</v>
      </c>
      <c r="F633" s="665"/>
      <c r="G633" s="665"/>
      <c r="H633" s="665"/>
      <c r="I633" s="665"/>
      <c r="J633" s="665"/>
      <c r="K633" s="665"/>
      <c r="L633" s="665"/>
      <c r="M633" s="665"/>
      <c r="N633" s="665">
        <v>5</v>
      </c>
      <c r="O633" s="665">
        <v>1175</v>
      </c>
      <c r="P633" s="678"/>
      <c r="Q633" s="666">
        <v>235</v>
      </c>
    </row>
    <row r="634" spans="1:17" ht="14.4" customHeight="1" x14ac:dyDescent="0.3">
      <c r="A634" s="661" t="s">
        <v>563</v>
      </c>
      <c r="B634" s="662" t="s">
        <v>5570</v>
      </c>
      <c r="C634" s="662" t="s">
        <v>4730</v>
      </c>
      <c r="D634" s="662" t="s">
        <v>5573</v>
      </c>
      <c r="E634" s="662" t="s">
        <v>5574</v>
      </c>
      <c r="F634" s="665">
        <v>4</v>
      </c>
      <c r="G634" s="665">
        <v>1648</v>
      </c>
      <c r="H634" s="665">
        <v>1</v>
      </c>
      <c r="I634" s="665">
        <v>412</v>
      </c>
      <c r="J634" s="665">
        <v>25</v>
      </c>
      <c r="K634" s="665">
        <v>10375</v>
      </c>
      <c r="L634" s="665">
        <v>6.295509708737864</v>
      </c>
      <c r="M634" s="665">
        <v>415</v>
      </c>
      <c r="N634" s="665">
        <v>19</v>
      </c>
      <c r="O634" s="665">
        <v>7961</v>
      </c>
      <c r="P634" s="678">
        <v>4.8307038834951452</v>
      </c>
      <c r="Q634" s="666">
        <v>419</v>
      </c>
    </row>
    <row r="635" spans="1:17" ht="14.4" customHeight="1" x14ac:dyDescent="0.3">
      <c r="A635" s="661" t="s">
        <v>563</v>
      </c>
      <c r="B635" s="662" t="s">
        <v>5570</v>
      </c>
      <c r="C635" s="662" t="s">
        <v>4730</v>
      </c>
      <c r="D635" s="662" t="s">
        <v>5274</v>
      </c>
      <c r="E635" s="662" t="s">
        <v>5275</v>
      </c>
      <c r="F635" s="665">
        <v>7</v>
      </c>
      <c r="G635" s="665">
        <v>1988</v>
      </c>
      <c r="H635" s="665">
        <v>1</v>
      </c>
      <c r="I635" s="665">
        <v>284</v>
      </c>
      <c r="J635" s="665">
        <v>2</v>
      </c>
      <c r="K635" s="665">
        <v>568</v>
      </c>
      <c r="L635" s="665">
        <v>0.2857142857142857</v>
      </c>
      <c r="M635" s="665">
        <v>284</v>
      </c>
      <c r="N635" s="665">
        <v>4</v>
      </c>
      <c r="O635" s="665">
        <v>1156</v>
      </c>
      <c r="P635" s="678">
        <v>0.58148893360160969</v>
      </c>
      <c r="Q635" s="666">
        <v>289</v>
      </c>
    </row>
    <row r="636" spans="1:17" ht="14.4" customHeight="1" x14ac:dyDescent="0.3">
      <c r="A636" s="661" t="s">
        <v>563</v>
      </c>
      <c r="B636" s="662" t="s">
        <v>5570</v>
      </c>
      <c r="C636" s="662" t="s">
        <v>4730</v>
      </c>
      <c r="D636" s="662" t="s">
        <v>5575</v>
      </c>
      <c r="E636" s="662" t="s">
        <v>5576</v>
      </c>
      <c r="F636" s="665">
        <v>6</v>
      </c>
      <c r="G636" s="665">
        <v>5202</v>
      </c>
      <c r="H636" s="665">
        <v>1</v>
      </c>
      <c r="I636" s="665">
        <v>867</v>
      </c>
      <c r="J636" s="665">
        <v>13</v>
      </c>
      <c r="K636" s="665">
        <v>11359</v>
      </c>
      <c r="L636" s="665">
        <v>2.1835832372164554</v>
      </c>
      <c r="M636" s="665">
        <v>873.76923076923072</v>
      </c>
      <c r="N636" s="665">
        <v>11</v>
      </c>
      <c r="O636" s="665">
        <v>9713</v>
      </c>
      <c r="P636" s="678">
        <v>1.8671664744329104</v>
      </c>
      <c r="Q636" s="666">
        <v>883</v>
      </c>
    </row>
    <row r="637" spans="1:17" ht="14.4" customHeight="1" x14ac:dyDescent="0.3">
      <c r="A637" s="661" t="s">
        <v>563</v>
      </c>
      <c r="B637" s="662" t="s">
        <v>5570</v>
      </c>
      <c r="C637" s="662" t="s">
        <v>4730</v>
      </c>
      <c r="D637" s="662" t="s">
        <v>5577</v>
      </c>
      <c r="E637" s="662" t="s">
        <v>5578</v>
      </c>
      <c r="F637" s="665"/>
      <c r="G637" s="665"/>
      <c r="H637" s="665"/>
      <c r="I637" s="665"/>
      <c r="J637" s="665"/>
      <c r="K637" s="665"/>
      <c r="L637" s="665"/>
      <c r="M637" s="665"/>
      <c r="N637" s="665">
        <v>1</v>
      </c>
      <c r="O637" s="665">
        <v>1101</v>
      </c>
      <c r="P637" s="678"/>
      <c r="Q637" s="666">
        <v>1101</v>
      </c>
    </row>
    <row r="638" spans="1:17" ht="14.4" customHeight="1" x14ac:dyDescent="0.3">
      <c r="A638" s="661" t="s">
        <v>563</v>
      </c>
      <c r="B638" s="662" t="s">
        <v>5570</v>
      </c>
      <c r="C638" s="662" t="s">
        <v>4730</v>
      </c>
      <c r="D638" s="662" t="s">
        <v>5579</v>
      </c>
      <c r="E638" s="662" t="s">
        <v>5580</v>
      </c>
      <c r="F638" s="665"/>
      <c r="G638" s="665"/>
      <c r="H638" s="665"/>
      <c r="I638" s="665"/>
      <c r="J638" s="665">
        <v>1</v>
      </c>
      <c r="K638" s="665">
        <v>1834</v>
      </c>
      <c r="L638" s="665"/>
      <c r="M638" s="665">
        <v>1834</v>
      </c>
      <c r="N638" s="665">
        <v>13</v>
      </c>
      <c r="O638" s="665">
        <v>24284</v>
      </c>
      <c r="P638" s="678"/>
      <c r="Q638" s="666">
        <v>1868</v>
      </c>
    </row>
    <row r="639" spans="1:17" ht="14.4" customHeight="1" x14ac:dyDescent="0.3">
      <c r="A639" s="661" t="s">
        <v>563</v>
      </c>
      <c r="B639" s="662" t="s">
        <v>5570</v>
      </c>
      <c r="C639" s="662" t="s">
        <v>4730</v>
      </c>
      <c r="D639" s="662" t="s">
        <v>5581</v>
      </c>
      <c r="E639" s="662" t="s">
        <v>5582</v>
      </c>
      <c r="F639" s="665">
        <v>7</v>
      </c>
      <c r="G639" s="665">
        <v>21245</v>
      </c>
      <c r="H639" s="665">
        <v>1</v>
      </c>
      <c r="I639" s="665">
        <v>3035</v>
      </c>
      <c r="J639" s="665">
        <v>26</v>
      </c>
      <c r="K639" s="665">
        <v>79550</v>
      </c>
      <c r="L639" s="665">
        <v>3.7444104495175337</v>
      </c>
      <c r="M639" s="665">
        <v>3059.6153846153848</v>
      </c>
      <c r="N639" s="665">
        <v>22</v>
      </c>
      <c r="O639" s="665">
        <v>68046</v>
      </c>
      <c r="P639" s="678">
        <v>3.2029183337255827</v>
      </c>
      <c r="Q639" s="666">
        <v>3093</v>
      </c>
    </row>
    <row r="640" spans="1:17" ht="14.4" customHeight="1" x14ac:dyDescent="0.3">
      <c r="A640" s="661" t="s">
        <v>563</v>
      </c>
      <c r="B640" s="662" t="s">
        <v>5570</v>
      </c>
      <c r="C640" s="662" t="s">
        <v>4730</v>
      </c>
      <c r="D640" s="662" t="s">
        <v>4761</v>
      </c>
      <c r="E640" s="662" t="s">
        <v>4762</v>
      </c>
      <c r="F640" s="665">
        <v>2</v>
      </c>
      <c r="G640" s="665">
        <v>162</v>
      </c>
      <c r="H640" s="665">
        <v>1</v>
      </c>
      <c r="I640" s="665">
        <v>81</v>
      </c>
      <c r="J640" s="665">
        <v>1</v>
      </c>
      <c r="K640" s="665">
        <v>82</v>
      </c>
      <c r="L640" s="665">
        <v>0.50617283950617287</v>
      </c>
      <c r="M640" s="665">
        <v>82</v>
      </c>
      <c r="N640" s="665"/>
      <c r="O640" s="665"/>
      <c r="P640" s="678"/>
      <c r="Q640" s="666"/>
    </row>
    <row r="641" spans="1:17" ht="14.4" customHeight="1" x14ac:dyDescent="0.3">
      <c r="A641" s="661" t="s">
        <v>563</v>
      </c>
      <c r="B641" s="662" t="s">
        <v>5570</v>
      </c>
      <c r="C641" s="662" t="s">
        <v>4730</v>
      </c>
      <c r="D641" s="662" t="s">
        <v>4765</v>
      </c>
      <c r="E641" s="662" t="s">
        <v>4746</v>
      </c>
      <c r="F641" s="665"/>
      <c r="G641" s="665"/>
      <c r="H641" s="665"/>
      <c r="I641" s="665"/>
      <c r="J641" s="665">
        <v>1</v>
      </c>
      <c r="K641" s="665">
        <v>673</v>
      </c>
      <c r="L641" s="665"/>
      <c r="M641" s="665">
        <v>673</v>
      </c>
      <c r="N641" s="665"/>
      <c r="O641" s="665"/>
      <c r="P641" s="678"/>
      <c r="Q641" s="666"/>
    </row>
    <row r="642" spans="1:17" ht="14.4" customHeight="1" x14ac:dyDescent="0.3">
      <c r="A642" s="661" t="s">
        <v>563</v>
      </c>
      <c r="B642" s="662" t="s">
        <v>5570</v>
      </c>
      <c r="C642" s="662" t="s">
        <v>4730</v>
      </c>
      <c r="D642" s="662" t="s">
        <v>5583</v>
      </c>
      <c r="E642" s="662" t="s">
        <v>5584</v>
      </c>
      <c r="F642" s="665"/>
      <c r="G642" s="665"/>
      <c r="H642" s="665"/>
      <c r="I642" s="665"/>
      <c r="J642" s="665">
        <v>78</v>
      </c>
      <c r="K642" s="665">
        <v>3316</v>
      </c>
      <c r="L642" s="665"/>
      <c r="M642" s="665">
        <v>42.512820512820511</v>
      </c>
      <c r="N642" s="665">
        <v>53</v>
      </c>
      <c r="O642" s="665">
        <v>2279</v>
      </c>
      <c r="P642" s="678"/>
      <c r="Q642" s="666">
        <v>43</v>
      </c>
    </row>
    <row r="643" spans="1:17" ht="14.4" customHeight="1" x14ac:dyDescent="0.3">
      <c r="A643" s="661" t="s">
        <v>563</v>
      </c>
      <c r="B643" s="662" t="s">
        <v>5570</v>
      </c>
      <c r="C643" s="662" t="s">
        <v>4730</v>
      </c>
      <c r="D643" s="662" t="s">
        <v>5585</v>
      </c>
      <c r="E643" s="662" t="s">
        <v>5586</v>
      </c>
      <c r="F643" s="665">
        <v>6</v>
      </c>
      <c r="G643" s="665">
        <v>8508</v>
      </c>
      <c r="H643" s="665">
        <v>1</v>
      </c>
      <c r="I643" s="665">
        <v>1418</v>
      </c>
      <c r="J643" s="665">
        <v>17</v>
      </c>
      <c r="K643" s="665">
        <v>24306</v>
      </c>
      <c r="L643" s="665">
        <v>2.8568406205923838</v>
      </c>
      <c r="M643" s="665">
        <v>1429.7647058823529</v>
      </c>
      <c r="N643" s="665">
        <v>11</v>
      </c>
      <c r="O643" s="665">
        <v>15917</v>
      </c>
      <c r="P643" s="678">
        <v>1.8708274565115186</v>
      </c>
      <c r="Q643" s="666">
        <v>1447</v>
      </c>
    </row>
    <row r="644" spans="1:17" ht="14.4" customHeight="1" x14ac:dyDescent="0.3">
      <c r="A644" s="661" t="s">
        <v>563</v>
      </c>
      <c r="B644" s="662" t="s">
        <v>5570</v>
      </c>
      <c r="C644" s="662" t="s">
        <v>4730</v>
      </c>
      <c r="D644" s="662" t="s">
        <v>5587</v>
      </c>
      <c r="E644" s="662" t="s">
        <v>5588</v>
      </c>
      <c r="F644" s="665">
        <v>3</v>
      </c>
      <c r="G644" s="665">
        <v>1761</v>
      </c>
      <c r="H644" s="665">
        <v>1</v>
      </c>
      <c r="I644" s="665">
        <v>587</v>
      </c>
      <c r="J644" s="665">
        <v>21</v>
      </c>
      <c r="K644" s="665">
        <v>12423</v>
      </c>
      <c r="L644" s="665">
        <v>7.0545144804088586</v>
      </c>
      <c r="M644" s="665">
        <v>591.57142857142856</v>
      </c>
      <c r="N644" s="665">
        <v>11</v>
      </c>
      <c r="O644" s="665">
        <v>6589</v>
      </c>
      <c r="P644" s="678">
        <v>3.7416240772288472</v>
      </c>
      <c r="Q644" s="666">
        <v>599</v>
      </c>
    </row>
    <row r="645" spans="1:17" ht="14.4" customHeight="1" x14ac:dyDescent="0.3">
      <c r="A645" s="661" t="s">
        <v>563</v>
      </c>
      <c r="B645" s="662" t="s">
        <v>5589</v>
      </c>
      <c r="C645" s="662" t="s">
        <v>4730</v>
      </c>
      <c r="D645" s="662" t="s">
        <v>5517</v>
      </c>
      <c r="E645" s="662" t="s">
        <v>5518</v>
      </c>
      <c r="F645" s="665"/>
      <c r="G645" s="665"/>
      <c r="H645" s="665"/>
      <c r="I645" s="665"/>
      <c r="J645" s="665"/>
      <c r="K645" s="665"/>
      <c r="L645" s="665"/>
      <c r="M645" s="665"/>
      <c r="N645" s="665">
        <v>7</v>
      </c>
      <c r="O645" s="665">
        <v>7840</v>
      </c>
      <c r="P645" s="678"/>
      <c r="Q645" s="666">
        <v>1120</v>
      </c>
    </row>
    <row r="646" spans="1:17" ht="14.4" customHeight="1" x14ac:dyDescent="0.3">
      <c r="A646" s="661" t="s">
        <v>563</v>
      </c>
      <c r="B646" s="662" t="s">
        <v>5590</v>
      </c>
      <c r="C646" s="662" t="s">
        <v>4730</v>
      </c>
      <c r="D646" s="662" t="s">
        <v>5288</v>
      </c>
      <c r="E646" s="662" t="s">
        <v>5289</v>
      </c>
      <c r="F646" s="665">
        <v>430</v>
      </c>
      <c r="G646" s="665">
        <v>319060</v>
      </c>
      <c r="H646" s="665">
        <v>1</v>
      </c>
      <c r="I646" s="665">
        <v>742</v>
      </c>
      <c r="J646" s="665">
        <v>574</v>
      </c>
      <c r="K646" s="665">
        <v>419797</v>
      </c>
      <c r="L646" s="665">
        <v>1.3157305835892936</v>
      </c>
      <c r="M646" s="665">
        <v>731.35365853658539</v>
      </c>
      <c r="N646" s="665">
        <v>624</v>
      </c>
      <c r="O646" s="665">
        <v>469245</v>
      </c>
      <c r="P646" s="678">
        <v>1.4707108380868803</v>
      </c>
      <c r="Q646" s="666">
        <v>751.99519230769226</v>
      </c>
    </row>
    <row r="647" spans="1:17" ht="14.4" customHeight="1" x14ac:dyDescent="0.3">
      <c r="A647" s="661" t="s">
        <v>5591</v>
      </c>
      <c r="B647" s="662" t="s">
        <v>4726</v>
      </c>
      <c r="C647" s="662" t="s">
        <v>4730</v>
      </c>
      <c r="D647" s="662" t="s">
        <v>4735</v>
      </c>
      <c r="E647" s="662" t="s">
        <v>4736</v>
      </c>
      <c r="F647" s="665">
        <v>1</v>
      </c>
      <c r="G647" s="665">
        <v>5</v>
      </c>
      <c r="H647" s="665">
        <v>1</v>
      </c>
      <c r="I647" s="665">
        <v>5</v>
      </c>
      <c r="J647" s="665"/>
      <c r="K647" s="665"/>
      <c r="L647" s="665"/>
      <c r="M647" s="665"/>
      <c r="N647" s="665"/>
      <c r="O647" s="665"/>
      <c r="P647" s="678"/>
      <c r="Q647" s="666"/>
    </row>
    <row r="648" spans="1:17" ht="14.4" customHeight="1" x14ac:dyDescent="0.3">
      <c r="A648" s="661" t="s">
        <v>5591</v>
      </c>
      <c r="B648" s="662" t="s">
        <v>4726</v>
      </c>
      <c r="C648" s="662" t="s">
        <v>4730</v>
      </c>
      <c r="D648" s="662" t="s">
        <v>4743</v>
      </c>
      <c r="E648" s="662" t="s">
        <v>4744</v>
      </c>
      <c r="F648" s="665">
        <v>34</v>
      </c>
      <c r="G648" s="665">
        <v>3944</v>
      </c>
      <c r="H648" s="665">
        <v>1</v>
      </c>
      <c r="I648" s="665">
        <v>116</v>
      </c>
      <c r="J648" s="665">
        <v>23</v>
      </c>
      <c r="K648" s="665">
        <v>2470</v>
      </c>
      <c r="L648" s="665">
        <v>0.62626774847870181</v>
      </c>
      <c r="M648" s="665">
        <v>107.39130434782609</v>
      </c>
      <c r="N648" s="665">
        <v>10</v>
      </c>
      <c r="O648" s="665">
        <v>1180</v>
      </c>
      <c r="P648" s="678">
        <v>0.29918864097363085</v>
      </c>
      <c r="Q648" s="666">
        <v>118</v>
      </c>
    </row>
    <row r="649" spans="1:17" ht="14.4" customHeight="1" x14ac:dyDescent="0.3">
      <c r="A649" s="661" t="s">
        <v>5591</v>
      </c>
      <c r="B649" s="662" t="s">
        <v>4726</v>
      </c>
      <c r="C649" s="662" t="s">
        <v>4730</v>
      </c>
      <c r="D649" s="662" t="s">
        <v>4755</v>
      </c>
      <c r="E649" s="662" t="s">
        <v>4756</v>
      </c>
      <c r="F649" s="665">
        <v>1</v>
      </c>
      <c r="G649" s="665">
        <v>0</v>
      </c>
      <c r="H649" s="665"/>
      <c r="I649" s="665">
        <v>0</v>
      </c>
      <c r="J649" s="665"/>
      <c r="K649" s="665"/>
      <c r="L649" s="665"/>
      <c r="M649" s="665"/>
      <c r="N649" s="665">
        <v>18</v>
      </c>
      <c r="O649" s="665">
        <v>233.31999999999994</v>
      </c>
      <c r="P649" s="678"/>
      <c r="Q649" s="666">
        <v>12.962222222222218</v>
      </c>
    </row>
    <row r="650" spans="1:17" ht="14.4" customHeight="1" x14ac:dyDescent="0.3">
      <c r="A650" s="661" t="s">
        <v>5591</v>
      </c>
      <c r="B650" s="662" t="s">
        <v>4726</v>
      </c>
      <c r="C650" s="662" t="s">
        <v>4730</v>
      </c>
      <c r="D650" s="662" t="s">
        <v>4757</v>
      </c>
      <c r="E650" s="662" t="s">
        <v>4758</v>
      </c>
      <c r="F650" s="665">
        <v>29</v>
      </c>
      <c r="G650" s="665">
        <v>6728</v>
      </c>
      <c r="H650" s="665">
        <v>1</v>
      </c>
      <c r="I650" s="665">
        <v>232</v>
      </c>
      <c r="J650" s="665">
        <v>50</v>
      </c>
      <c r="K650" s="665">
        <v>11674</v>
      </c>
      <c r="L650" s="665">
        <v>1.7351367419738406</v>
      </c>
      <c r="M650" s="665">
        <v>233.48</v>
      </c>
      <c r="N650" s="665">
        <v>32</v>
      </c>
      <c r="O650" s="665">
        <v>7520</v>
      </c>
      <c r="P650" s="678">
        <v>1.117717003567182</v>
      </c>
      <c r="Q650" s="666">
        <v>235</v>
      </c>
    </row>
    <row r="651" spans="1:17" ht="14.4" customHeight="1" x14ac:dyDescent="0.3">
      <c r="A651" s="661" t="s">
        <v>5591</v>
      </c>
      <c r="B651" s="662" t="s">
        <v>4726</v>
      </c>
      <c r="C651" s="662" t="s">
        <v>4730</v>
      </c>
      <c r="D651" s="662" t="s">
        <v>4759</v>
      </c>
      <c r="E651" s="662" t="s">
        <v>4760</v>
      </c>
      <c r="F651" s="665">
        <v>3</v>
      </c>
      <c r="G651" s="665">
        <v>106</v>
      </c>
      <c r="H651" s="665">
        <v>1</v>
      </c>
      <c r="I651" s="665">
        <v>35.333333333333336</v>
      </c>
      <c r="J651" s="665"/>
      <c r="K651" s="665"/>
      <c r="L651" s="665"/>
      <c r="M651" s="665"/>
      <c r="N651" s="665"/>
      <c r="O651" s="665"/>
      <c r="P651" s="678"/>
      <c r="Q651" s="666"/>
    </row>
    <row r="652" spans="1:17" ht="14.4" customHeight="1" x14ac:dyDescent="0.3">
      <c r="A652" s="661" t="s">
        <v>5591</v>
      </c>
      <c r="B652" s="662" t="s">
        <v>4726</v>
      </c>
      <c r="C652" s="662" t="s">
        <v>4730</v>
      </c>
      <c r="D652" s="662" t="s">
        <v>4774</v>
      </c>
      <c r="E652" s="662" t="s">
        <v>4775</v>
      </c>
      <c r="F652" s="665"/>
      <c r="G652" s="665"/>
      <c r="H652" s="665"/>
      <c r="I652" s="665"/>
      <c r="J652" s="665"/>
      <c r="K652" s="665"/>
      <c r="L652" s="665"/>
      <c r="M652" s="665"/>
      <c r="N652" s="665">
        <v>1</v>
      </c>
      <c r="O652" s="665">
        <v>349</v>
      </c>
      <c r="P652" s="678"/>
      <c r="Q652" s="666">
        <v>349</v>
      </c>
    </row>
    <row r="653" spans="1:17" ht="14.4" customHeight="1" x14ac:dyDescent="0.3">
      <c r="A653" s="661" t="s">
        <v>5592</v>
      </c>
      <c r="B653" s="662" t="s">
        <v>4726</v>
      </c>
      <c r="C653" s="662" t="s">
        <v>4730</v>
      </c>
      <c r="D653" s="662" t="s">
        <v>4743</v>
      </c>
      <c r="E653" s="662" t="s">
        <v>4744</v>
      </c>
      <c r="F653" s="665">
        <v>1</v>
      </c>
      <c r="G653" s="665">
        <v>116</v>
      </c>
      <c r="H653" s="665">
        <v>1</v>
      </c>
      <c r="I653" s="665">
        <v>116</v>
      </c>
      <c r="J653" s="665"/>
      <c r="K653" s="665"/>
      <c r="L653" s="665"/>
      <c r="M653" s="665"/>
      <c r="N653" s="665">
        <v>1</v>
      </c>
      <c r="O653" s="665">
        <v>118</v>
      </c>
      <c r="P653" s="678">
        <v>1.0172413793103448</v>
      </c>
      <c r="Q653" s="666">
        <v>118</v>
      </c>
    </row>
    <row r="654" spans="1:17" ht="14.4" customHeight="1" x14ac:dyDescent="0.3">
      <c r="A654" s="661" t="s">
        <v>5592</v>
      </c>
      <c r="B654" s="662" t="s">
        <v>4726</v>
      </c>
      <c r="C654" s="662" t="s">
        <v>4730</v>
      </c>
      <c r="D654" s="662" t="s">
        <v>4755</v>
      </c>
      <c r="E654" s="662" t="s">
        <v>4756</v>
      </c>
      <c r="F654" s="665">
        <v>1</v>
      </c>
      <c r="G654" s="665">
        <v>0</v>
      </c>
      <c r="H654" s="665"/>
      <c r="I654" s="665">
        <v>0</v>
      </c>
      <c r="J654" s="665"/>
      <c r="K654" s="665"/>
      <c r="L654" s="665"/>
      <c r="M654" s="665"/>
      <c r="N654" s="665">
        <v>1</v>
      </c>
      <c r="O654" s="665">
        <v>0</v>
      </c>
      <c r="P654" s="678"/>
      <c r="Q654" s="666">
        <v>0</v>
      </c>
    </row>
    <row r="655" spans="1:17" ht="14.4" customHeight="1" x14ac:dyDescent="0.3">
      <c r="A655" s="661" t="s">
        <v>5592</v>
      </c>
      <c r="B655" s="662" t="s">
        <v>4726</v>
      </c>
      <c r="C655" s="662" t="s">
        <v>4730</v>
      </c>
      <c r="D655" s="662" t="s">
        <v>4757</v>
      </c>
      <c r="E655" s="662" t="s">
        <v>4758</v>
      </c>
      <c r="F655" s="665">
        <v>1</v>
      </c>
      <c r="G655" s="665">
        <v>232</v>
      </c>
      <c r="H655" s="665">
        <v>1</v>
      </c>
      <c r="I655" s="665">
        <v>232</v>
      </c>
      <c r="J655" s="665"/>
      <c r="K655" s="665"/>
      <c r="L655" s="665"/>
      <c r="M655" s="665"/>
      <c r="N655" s="665">
        <v>1</v>
      </c>
      <c r="O655" s="665">
        <v>235</v>
      </c>
      <c r="P655" s="678">
        <v>1.0129310344827587</v>
      </c>
      <c r="Q655" s="666">
        <v>235</v>
      </c>
    </row>
    <row r="656" spans="1:17" ht="14.4" customHeight="1" x14ac:dyDescent="0.3">
      <c r="A656" s="661" t="s">
        <v>5593</v>
      </c>
      <c r="B656" s="662" t="s">
        <v>4726</v>
      </c>
      <c r="C656" s="662" t="s">
        <v>4730</v>
      </c>
      <c r="D656" s="662" t="s">
        <v>4743</v>
      </c>
      <c r="E656" s="662" t="s">
        <v>4744</v>
      </c>
      <c r="F656" s="665">
        <v>9</v>
      </c>
      <c r="G656" s="665">
        <v>1044</v>
      </c>
      <c r="H656" s="665">
        <v>1</v>
      </c>
      <c r="I656" s="665">
        <v>116</v>
      </c>
      <c r="J656" s="665">
        <v>4</v>
      </c>
      <c r="K656" s="665">
        <v>468</v>
      </c>
      <c r="L656" s="665">
        <v>0.44827586206896552</v>
      </c>
      <c r="M656" s="665">
        <v>117</v>
      </c>
      <c r="N656" s="665"/>
      <c r="O656" s="665"/>
      <c r="P656" s="678"/>
      <c r="Q656" s="666"/>
    </row>
    <row r="657" spans="1:17" ht="14.4" customHeight="1" x14ac:dyDescent="0.3">
      <c r="A657" s="661" t="s">
        <v>5593</v>
      </c>
      <c r="B657" s="662" t="s">
        <v>4726</v>
      </c>
      <c r="C657" s="662" t="s">
        <v>4730</v>
      </c>
      <c r="D657" s="662" t="s">
        <v>4757</v>
      </c>
      <c r="E657" s="662" t="s">
        <v>4758</v>
      </c>
      <c r="F657" s="665"/>
      <c r="G657" s="665"/>
      <c r="H657" s="665"/>
      <c r="I657" s="665"/>
      <c r="J657" s="665">
        <v>9</v>
      </c>
      <c r="K657" s="665">
        <v>2096</v>
      </c>
      <c r="L657" s="665"/>
      <c r="M657" s="665">
        <v>232.88888888888889</v>
      </c>
      <c r="N657" s="665">
        <v>13</v>
      </c>
      <c r="O657" s="665">
        <v>3055</v>
      </c>
      <c r="P657" s="678"/>
      <c r="Q657" s="666">
        <v>235</v>
      </c>
    </row>
    <row r="658" spans="1:17" ht="14.4" customHeight="1" x14ac:dyDescent="0.3">
      <c r="A658" s="661" t="s">
        <v>5593</v>
      </c>
      <c r="B658" s="662" t="s">
        <v>4726</v>
      </c>
      <c r="C658" s="662" t="s">
        <v>4730</v>
      </c>
      <c r="D658" s="662" t="s">
        <v>4759</v>
      </c>
      <c r="E658" s="662" t="s">
        <v>4760</v>
      </c>
      <c r="F658" s="665">
        <v>1</v>
      </c>
      <c r="G658" s="665">
        <v>0</v>
      </c>
      <c r="H658" s="665"/>
      <c r="I658" s="665">
        <v>0</v>
      </c>
      <c r="J658" s="665"/>
      <c r="K658" s="665"/>
      <c r="L658" s="665"/>
      <c r="M658" s="665"/>
      <c r="N658" s="665"/>
      <c r="O658" s="665"/>
      <c r="P658" s="678"/>
      <c r="Q658" s="666"/>
    </row>
    <row r="659" spans="1:17" ht="14.4" customHeight="1" x14ac:dyDescent="0.3">
      <c r="A659" s="661" t="s">
        <v>5594</v>
      </c>
      <c r="B659" s="662" t="s">
        <v>4726</v>
      </c>
      <c r="C659" s="662" t="s">
        <v>4730</v>
      </c>
      <c r="D659" s="662" t="s">
        <v>4733</v>
      </c>
      <c r="E659" s="662" t="s">
        <v>4734</v>
      </c>
      <c r="F659" s="665"/>
      <c r="G659" s="665"/>
      <c r="H659" s="665"/>
      <c r="I659" s="665"/>
      <c r="J659" s="665"/>
      <c r="K659" s="665"/>
      <c r="L659" s="665"/>
      <c r="M659" s="665"/>
      <c r="N659" s="665">
        <v>2</v>
      </c>
      <c r="O659" s="665">
        <v>70</v>
      </c>
      <c r="P659" s="678"/>
      <c r="Q659" s="666">
        <v>35</v>
      </c>
    </row>
    <row r="660" spans="1:17" ht="14.4" customHeight="1" x14ac:dyDescent="0.3">
      <c r="A660" s="661" t="s">
        <v>5594</v>
      </c>
      <c r="B660" s="662" t="s">
        <v>4726</v>
      </c>
      <c r="C660" s="662" t="s">
        <v>4730</v>
      </c>
      <c r="D660" s="662" t="s">
        <v>4743</v>
      </c>
      <c r="E660" s="662" t="s">
        <v>4744</v>
      </c>
      <c r="F660" s="665">
        <v>71</v>
      </c>
      <c r="G660" s="665">
        <v>8236</v>
      </c>
      <c r="H660" s="665">
        <v>1</v>
      </c>
      <c r="I660" s="665">
        <v>116</v>
      </c>
      <c r="J660" s="665">
        <v>15</v>
      </c>
      <c r="K660" s="665">
        <v>1764</v>
      </c>
      <c r="L660" s="665">
        <v>0.21418164157357941</v>
      </c>
      <c r="M660" s="665">
        <v>117.6</v>
      </c>
      <c r="N660" s="665">
        <v>7</v>
      </c>
      <c r="O660" s="665">
        <v>826</v>
      </c>
      <c r="P660" s="678">
        <v>0.10029140359397766</v>
      </c>
      <c r="Q660" s="666">
        <v>118</v>
      </c>
    </row>
    <row r="661" spans="1:17" ht="14.4" customHeight="1" x14ac:dyDescent="0.3">
      <c r="A661" s="661" t="s">
        <v>5594</v>
      </c>
      <c r="B661" s="662" t="s">
        <v>4726</v>
      </c>
      <c r="C661" s="662" t="s">
        <v>4730</v>
      </c>
      <c r="D661" s="662" t="s">
        <v>4755</v>
      </c>
      <c r="E661" s="662" t="s">
        <v>4756</v>
      </c>
      <c r="F661" s="665"/>
      <c r="G661" s="665"/>
      <c r="H661" s="665"/>
      <c r="I661" s="665"/>
      <c r="J661" s="665"/>
      <c r="K661" s="665"/>
      <c r="L661" s="665"/>
      <c r="M661" s="665"/>
      <c r="N661" s="665">
        <v>0</v>
      </c>
      <c r="O661" s="665">
        <v>0</v>
      </c>
      <c r="P661" s="678"/>
      <c r="Q661" s="666"/>
    </row>
    <row r="662" spans="1:17" ht="14.4" customHeight="1" x14ac:dyDescent="0.3">
      <c r="A662" s="661" t="s">
        <v>5594</v>
      </c>
      <c r="B662" s="662" t="s">
        <v>4726</v>
      </c>
      <c r="C662" s="662" t="s">
        <v>4730</v>
      </c>
      <c r="D662" s="662" t="s">
        <v>4757</v>
      </c>
      <c r="E662" s="662" t="s">
        <v>4758</v>
      </c>
      <c r="F662" s="665">
        <v>31</v>
      </c>
      <c r="G662" s="665">
        <v>7192</v>
      </c>
      <c r="H662" s="665">
        <v>1</v>
      </c>
      <c r="I662" s="665">
        <v>232</v>
      </c>
      <c r="J662" s="665">
        <v>54</v>
      </c>
      <c r="K662" s="665">
        <v>12598</v>
      </c>
      <c r="L662" s="665">
        <v>1.7516685205784204</v>
      </c>
      <c r="M662" s="665">
        <v>233.2962962962963</v>
      </c>
      <c r="N662" s="665">
        <v>70</v>
      </c>
      <c r="O662" s="665">
        <v>16450</v>
      </c>
      <c r="P662" s="678">
        <v>2.2872636262513906</v>
      </c>
      <c r="Q662" s="666">
        <v>235</v>
      </c>
    </row>
    <row r="663" spans="1:17" ht="14.4" customHeight="1" x14ac:dyDescent="0.3">
      <c r="A663" s="661" t="s">
        <v>5594</v>
      </c>
      <c r="B663" s="662" t="s">
        <v>4726</v>
      </c>
      <c r="C663" s="662" t="s">
        <v>4730</v>
      </c>
      <c r="D663" s="662" t="s">
        <v>4759</v>
      </c>
      <c r="E663" s="662" t="s">
        <v>4760</v>
      </c>
      <c r="F663" s="665">
        <v>38</v>
      </c>
      <c r="G663" s="665">
        <v>2438</v>
      </c>
      <c r="H663" s="665">
        <v>1</v>
      </c>
      <c r="I663" s="665">
        <v>64.15789473684211</v>
      </c>
      <c r="J663" s="665"/>
      <c r="K663" s="665"/>
      <c r="L663" s="665"/>
      <c r="M663" s="665"/>
      <c r="N663" s="665"/>
      <c r="O663" s="665"/>
      <c r="P663" s="678"/>
      <c r="Q663" s="666"/>
    </row>
    <row r="664" spans="1:17" ht="14.4" customHeight="1" x14ac:dyDescent="0.3">
      <c r="A664" s="661" t="s">
        <v>5594</v>
      </c>
      <c r="B664" s="662" t="s">
        <v>4726</v>
      </c>
      <c r="C664" s="662" t="s">
        <v>4730</v>
      </c>
      <c r="D664" s="662" t="s">
        <v>4763</v>
      </c>
      <c r="E664" s="662" t="s">
        <v>4764</v>
      </c>
      <c r="F664" s="665"/>
      <c r="G664" s="665"/>
      <c r="H664" s="665"/>
      <c r="I664" s="665"/>
      <c r="J664" s="665"/>
      <c r="K664" s="665"/>
      <c r="L664" s="665"/>
      <c r="M664" s="665"/>
      <c r="N664" s="665">
        <v>0</v>
      </c>
      <c r="O664" s="665">
        <v>0</v>
      </c>
      <c r="P664" s="678"/>
      <c r="Q664" s="666"/>
    </row>
    <row r="665" spans="1:17" ht="14.4" customHeight="1" x14ac:dyDescent="0.3">
      <c r="A665" s="661" t="s">
        <v>5594</v>
      </c>
      <c r="B665" s="662" t="s">
        <v>4726</v>
      </c>
      <c r="C665" s="662" t="s">
        <v>4730</v>
      </c>
      <c r="D665" s="662" t="s">
        <v>4770</v>
      </c>
      <c r="E665" s="662" t="s">
        <v>4771</v>
      </c>
      <c r="F665" s="665">
        <v>1</v>
      </c>
      <c r="G665" s="665">
        <v>177</v>
      </c>
      <c r="H665" s="665">
        <v>1</v>
      </c>
      <c r="I665" s="665">
        <v>177</v>
      </c>
      <c r="J665" s="665"/>
      <c r="K665" s="665"/>
      <c r="L665" s="665"/>
      <c r="M665" s="665"/>
      <c r="N665" s="665">
        <v>1</v>
      </c>
      <c r="O665" s="665">
        <v>179</v>
      </c>
      <c r="P665" s="678">
        <v>1.0112994350282485</v>
      </c>
      <c r="Q665" s="666">
        <v>179</v>
      </c>
    </row>
    <row r="666" spans="1:17" ht="14.4" customHeight="1" x14ac:dyDescent="0.3">
      <c r="A666" s="661" t="s">
        <v>5594</v>
      </c>
      <c r="B666" s="662" t="s">
        <v>4726</v>
      </c>
      <c r="C666" s="662" t="s">
        <v>4730</v>
      </c>
      <c r="D666" s="662" t="s">
        <v>4774</v>
      </c>
      <c r="E666" s="662" t="s">
        <v>4775</v>
      </c>
      <c r="F666" s="665"/>
      <c r="G666" s="665"/>
      <c r="H666" s="665"/>
      <c r="I666" s="665"/>
      <c r="J666" s="665"/>
      <c r="K666" s="665"/>
      <c r="L666" s="665"/>
      <c r="M666" s="665"/>
      <c r="N666" s="665">
        <v>2</v>
      </c>
      <c r="O666" s="665">
        <v>698</v>
      </c>
      <c r="P666" s="678"/>
      <c r="Q666" s="666">
        <v>349</v>
      </c>
    </row>
    <row r="667" spans="1:17" ht="14.4" customHeight="1" x14ac:dyDescent="0.3">
      <c r="A667" s="661" t="s">
        <v>5594</v>
      </c>
      <c r="B667" s="662" t="s">
        <v>4875</v>
      </c>
      <c r="C667" s="662" t="s">
        <v>4730</v>
      </c>
      <c r="D667" s="662" t="s">
        <v>5359</v>
      </c>
      <c r="E667" s="662" t="s">
        <v>5360</v>
      </c>
      <c r="F667" s="665">
        <v>1</v>
      </c>
      <c r="G667" s="665">
        <v>4421</v>
      </c>
      <c r="H667" s="665">
        <v>1</v>
      </c>
      <c r="I667" s="665">
        <v>4421</v>
      </c>
      <c r="J667" s="665"/>
      <c r="K667" s="665"/>
      <c r="L667" s="665"/>
      <c r="M667" s="665"/>
      <c r="N667" s="665"/>
      <c r="O667" s="665"/>
      <c r="P667" s="678"/>
      <c r="Q667" s="666"/>
    </row>
    <row r="668" spans="1:17" ht="14.4" customHeight="1" x14ac:dyDescent="0.3">
      <c r="A668" s="661" t="s">
        <v>5595</v>
      </c>
      <c r="B668" s="662" t="s">
        <v>4726</v>
      </c>
      <c r="C668" s="662" t="s">
        <v>4730</v>
      </c>
      <c r="D668" s="662" t="s">
        <v>4743</v>
      </c>
      <c r="E668" s="662" t="s">
        <v>4744</v>
      </c>
      <c r="F668" s="665">
        <v>1</v>
      </c>
      <c r="G668" s="665">
        <v>116</v>
      </c>
      <c r="H668" s="665">
        <v>1</v>
      </c>
      <c r="I668" s="665">
        <v>116</v>
      </c>
      <c r="J668" s="665"/>
      <c r="K668" s="665"/>
      <c r="L668" s="665"/>
      <c r="M668" s="665"/>
      <c r="N668" s="665">
        <v>2</v>
      </c>
      <c r="O668" s="665">
        <v>236</v>
      </c>
      <c r="P668" s="678">
        <v>2.0344827586206895</v>
      </c>
      <c r="Q668" s="666">
        <v>118</v>
      </c>
    </row>
    <row r="669" spans="1:17" ht="14.4" customHeight="1" x14ac:dyDescent="0.3">
      <c r="A669" s="661" t="s">
        <v>5595</v>
      </c>
      <c r="B669" s="662" t="s">
        <v>4726</v>
      </c>
      <c r="C669" s="662" t="s">
        <v>4730</v>
      </c>
      <c r="D669" s="662" t="s">
        <v>4755</v>
      </c>
      <c r="E669" s="662" t="s">
        <v>4756</v>
      </c>
      <c r="F669" s="665"/>
      <c r="G669" s="665"/>
      <c r="H669" s="665"/>
      <c r="I669" s="665"/>
      <c r="J669" s="665"/>
      <c r="K669" s="665"/>
      <c r="L669" s="665"/>
      <c r="M669" s="665"/>
      <c r="N669" s="665">
        <v>1</v>
      </c>
      <c r="O669" s="665">
        <v>0</v>
      </c>
      <c r="P669" s="678"/>
      <c r="Q669" s="666">
        <v>0</v>
      </c>
    </row>
    <row r="670" spans="1:17" ht="14.4" customHeight="1" x14ac:dyDescent="0.3">
      <c r="A670" s="661" t="s">
        <v>5595</v>
      </c>
      <c r="B670" s="662" t="s">
        <v>4726</v>
      </c>
      <c r="C670" s="662" t="s">
        <v>4730</v>
      </c>
      <c r="D670" s="662" t="s">
        <v>4757</v>
      </c>
      <c r="E670" s="662" t="s">
        <v>4758</v>
      </c>
      <c r="F670" s="665"/>
      <c r="G670" s="665"/>
      <c r="H670" s="665"/>
      <c r="I670" s="665"/>
      <c r="J670" s="665"/>
      <c r="K670" s="665"/>
      <c r="L670" s="665"/>
      <c r="M670" s="665"/>
      <c r="N670" s="665">
        <v>1</v>
      </c>
      <c r="O670" s="665">
        <v>235</v>
      </c>
      <c r="P670" s="678"/>
      <c r="Q670" s="666">
        <v>235</v>
      </c>
    </row>
    <row r="671" spans="1:17" ht="14.4" customHeight="1" x14ac:dyDescent="0.3">
      <c r="A671" s="661" t="s">
        <v>5596</v>
      </c>
      <c r="B671" s="662" t="s">
        <v>4726</v>
      </c>
      <c r="C671" s="662" t="s">
        <v>4730</v>
      </c>
      <c r="D671" s="662" t="s">
        <v>4743</v>
      </c>
      <c r="E671" s="662" t="s">
        <v>4744</v>
      </c>
      <c r="F671" s="665"/>
      <c r="G671" s="665"/>
      <c r="H671" s="665"/>
      <c r="I671" s="665"/>
      <c r="J671" s="665">
        <v>1</v>
      </c>
      <c r="K671" s="665">
        <v>118</v>
      </c>
      <c r="L671" s="665"/>
      <c r="M671" s="665">
        <v>118</v>
      </c>
      <c r="N671" s="665"/>
      <c r="O671" s="665"/>
      <c r="P671" s="678"/>
      <c r="Q671" s="666"/>
    </row>
    <row r="672" spans="1:17" ht="14.4" customHeight="1" x14ac:dyDescent="0.3">
      <c r="A672" s="661" t="s">
        <v>5596</v>
      </c>
      <c r="B672" s="662" t="s">
        <v>4726</v>
      </c>
      <c r="C672" s="662" t="s">
        <v>4730</v>
      </c>
      <c r="D672" s="662" t="s">
        <v>4755</v>
      </c>
      <c r="E672" s="662" t="s">
        <v>4756</v>
      </c>
      <c r="F672" s="665"/>
      <c r="G672" s="665"/>
      <c r="H672" s="665"/>
      <c r="I672" s="665"/>
      <c r="J672" s="665"/>
      <c r="K672" s="665"/>
      <c r="L672" s="665"/>
      <c r="M672" s="665"/>
      <c r="N672" s="665">
        <v>1</v>
      </c>
      <c r="O672" s="665">
        <v>0</v>
      </c>
      <c r="P672" s="678"/>
      <c r="Q672" s="666">
        <v>0</v>
      </c>
    </row>
    <row r="673" spans="1:17" ht="14.4" customHeight="1" x14ac:dyDescent="0.3">
      <c r="A673" s="661" t="s">
        <v>5596</v>
      </c>
      <c r="B673" s="662" t="s">
        <v>4726</v>
      </c>
      <c r="C673" s="662" t="s">
        <v>4730</v>
      </c>
      <c r="D673" s="662" t="s">
        <v>4757</v>
      </c>
      <c r="E673" s="662" t="s">
        <v>4758</v>
      </c>
      <c r="F673" s="665"/>
      <c r="G673" s="665"/>
      <c r="H673" s="665"/>
      <c r="I673" s="665"/>
      <c r="J673" s="665">
        <v>1</v>
      </c>
      <c r="K673" s="665">
        <v>234</v>
      </c>
      <c r="L673" s="665"/>
      <c r="M673" s="665">
        <v>234</v>
      </c>
      <c r="N673" s="665">
        <v>2</v>
      </c>
      <c r="O673" s="665">
        <v>470</v>
      </c>
      <c r="P673" s="678"/>
      <c r="Q673" s="666">
        <v>235</v>
      </c>
    </row>
    <row r="674" spans="1:17" ht="14.4" customHeight="1" x14ac:dyDescent="0.3">
      <c r="A674" s="661" t="s">
        <v>5597</v>
      </c>
      <c r="B674" s="662" t="s">
        <v>4726</v>
      </c>
      <c r="C674" s="662" t="s">
        <v>4730</v>
      </c>
      <c r="D674" s="662" t="s">
        <v>4743</v>
      </c>
      <c r="E674" s="662" t="s">
        <v>4744</v>
      </c>
      <c r="F674" s="665">
        <v>3</v>
      </c>
      <c r="G674" s="665">
        <v>348</v>
      </c>
      <c r="H674" s="665">
        <v>1</v>
      </c>
      <c r="I674" s="665">
        <v>116</v>
      </c>
      <c r="J674" s="665">
        <v>1</v>
      </c>
      <c r="K674" s="665">
        <v>118</v>
      </c>
      <c r="L674" s="665">
        <v>0.33908045977011492</v>
      </c>
      <c r="M674" s="665">
        <v>118</v>
      </c>
      <c r="N674" s="665">
        <v>1</v>
      </c>
      <c r="O674" s="665">
        <v>118</v>
      </c>
      <c r="P674" s="678">
        <v>0.33908045977011492</v>
      </c>
      <c r="Q674" s="666">
        <v>118</v>
      </c>
    </row>
    <row r="675" spans="1:17" ht="14.4" customHeight="1" x14ac:dyDescent="0.3">
      <c r="A675" s="661" t="s">
        <v>5597</v>
      </c>
      <c r="B675" s="662" t="s">
        <v>4726</v>
      </c>
      <c r="C675" s="662" t="s">
        <v>4730</v>
      </c>
      <c r="D675" s="662" t="s">
        <v>4755</v>
      </c>
      <c r="E675" s="662" t="s">
        <v>4756</v>
      </c>
      <c r="F675" s="665">
        <v>1</v>
      </c>
      <c r="G675" s="665">
        <v>0</v>
      </c>
      <c r="H675" s="665"/>
      <c r="I675" s="665">
        <v>0</v>
      </c>
      <c r="J675" s="665"/>
      <c r="K675" s="665"/>
      <c r="L675" s="665"/>
      <c r="M675" s="665"/>
      <c r="N675" s="665"/>
      <c r="O675" s="665"/>
      <c r="P675" s="678"/>
      <c r="Q675" s="666"/>
    </row>
    <row r="676" spans="1:17" ht="14.4" customHeight="1" x14ac:dyDescent="0.3">
      <c r="A676" s="661" t="s">
        <v>5597</v>
      </c>
      <c r="B676" s="662" t="s">
        <v>4726</v>
      </c>
      <c r="C676" s="662" t="s">
        <v>4730</v>
      </c>
      <c r="D676" s="662" t="s">
        <v>4757</v>
      </c>
      <c r="E676" s="662" t="s">
        <v>4758</v>
      </c>
      <c r="F676" s="665"/>
      <c r="G676" s="665"/>
      <c r="H676" s="665"/>
      <c r="I676" s="665"/>
      <c r="J676" s="665">
        <v>2</v>
      </c>
      <c r="K676" s="665">
        <v>466</v>
      </c>
      <c r="L676" s="665"/>
      <c r="M676" s="665">
        <v>233</v>
      </c>
      <c r="N676" s="665">
        <v>1</v>
      </c>
      <c r="O676" s="665">
        <v>235</v>
      </c>
      <c r="P676" s="678"/>
      <c r="Q676" s="666">
        <v>235</v>
      </c>
    </row>
    <row r="677" spans="1:17" ht="14.4" customHeight="1" x14ac:dyDescent="0.3">
      <c r="A677" s="661" t="s">
        <v>5597</v>
      </c>
      <c r="B677" s="662" t="s">
        <v>4726</v>
      </c>
      <c r="C677" s="662" t="s">
        <v>4730</v>
      </c>
      <c r="D677" s="662" t="s">
        <v>4759</v>
      </c>
      <c r="E677" s="662" t="s">
        <v>4760</v>
      </c>
      <c r="F677" s="665">
        <v>1</v>
      </c>
      <c r="G677" s="665">
        <v>0</v>
      </c>
      <c r="H677" s="665"/>
      <c r="I677" s="665">
        <v>0</v>
      </c>
      <c r="J677" s="665"/>
      <c r="K677" s="665"/>
      <c r="L677" s="665"/>
      <c r="M677" s="665"/>
      <c r="N677" s="665"/>
      <c r="O677" s="665"/>
      <c r="P677" s="678"/>
      <c r="Q677" s="666"/>
    </row>
    <row r="678" spans="1:17" ht="14.4" customHeight="1" x14ac:dyDescent="0.3">
      <c r="A678" s="661" t="s">
        <v>5598</v>
      </c>
      <c r="B678" s="662" t="s">
        <v>4726</v>
      </c>
      <c r="C678" s="662" t="s">
        <v>4730</v>
      </c>
      <c r="D678" s="662" t="s">
        <v>4743</v>
      </c>
      <c r="E678" s="662" t="s">
        <v>4744</v>
      </c>
      <c r="F678" s="665">
        <v>1</v>
      </c>
      <c r="G678" s="665">
        <v>116</v>
      </c>
      <c r="H678" s="665">
        <v>1</v>
      </c>
      <c r="I678" s="665">
        <v>116</v>
      </c>
      <c r="J678" s="665">
        <v>1</v>
      </c>
      <c r="K678" s="665">
        <v>118</v>
      </c>
      <c r="L678" s="665">
        <v>1.0172413793103448</v>
      </c>
      <c r="M678" s="665">
        <v>118</v>
      </c>
      <c r="N678" s="665"/>
      <c r="O678" s="665"/>
      <c r="P678" s="678"/>
      <c r="Q678" s="666"/>
    </row>
    <row r="679" spans="1:17" ht="14.4" customHeight="1" x14ac:dyDescent="0.3">
      <c r="A679" s="661" t="s">
        <v>5599</v>
      </c>
      <c r="B679" s="662" t="s">
        <v>4726</v>
      </c>
      <c r="C679" s="662" t="s">
        <v>4730</v>
      </c>
      <c r="D679" s="662" t="s">
        <v>4743</v>
      </c>
      <c r="E679" s="662" t="s">
        <v>4744</v>
      </c>
      <c r="F679" s="665">
        <v>10</v>
      </c>
      <c r="G679" s="665">
        <v>1160</v>
      </c>
      <c r="H679" s="665">
        <v>1</v>
      </c>
      <c r="I679" s="665">
        <v>116</v>
      </c>
      <c r="J679" s="665">
        <v>4</v>
      </c>
      <c r="K679" s="665">
        <v>472</v>
      </c>
      <c r="L679" s="665">
        <v>0.40689655172413791</v>
      </c>
      <c r="M679" s="665">
        <v>118</v>
      </c>
      <c r="N679" s="665">
        <v>1</v>
      </c>
      <c r="O679" s="665">
        <v>118</v>
      </c>
      <c r="P679" s="678">
        <v>0.10172413793103448</v>
      </c>
      <c r="Q679" s="666">
        <v>118</v>
      </c>
    </row>
    <row r="680" spans="1:17" ht="14.4" customHeight="1" x14ac:dyDescent="0.3">
      <c r="A680" s="661" t="s">
        <v>5599</v>
      </c>
      <c r="B680" s="662" t="s">
        <v>4726</v>
      </c>
      <c r="C680" s="662" t="s">
        <v>4730</v>
      </c>
      <c r="D680" s="662" t="s">
        <v>4755</v>
      </c>
      <c r="E680" s="662" t="s">
        <v>4756</v>
      </c>
      <c r="F680" s="665">
        <v>1</v>
      </c>
      <c r="G680" s="665">
        <v>0</v>
      </c>
      <c r="H680" s="665"/>
      <c r="I680" s="665">
        <v>0</v>
      </c>
      <c r="J680" s="665"/>
      <c r="K680" s="665"/>
      <c r="L680" s="665"/>
      <c r="M680" s="665"/>
      <c r="N680" s="665">
        <v>8</v>
      </c>
      <c r="O680" s="665">
        <v>199.99</v>
      </c>
      <c r="P680" s="678"/>
      <c r="Q680" s="666">
        <v>24.998750000000001</v>
      </c>
    </row>
    <row r="681" spans="1:17" ht="14.4" customHeight="1" x14ac:dyDescent="0.3">
      <c r="A681" s="661" t="s">
        <v>5599</v>
      </c>
      <c r="B681" s="662" t="s">
        <v>4726</v>
      </c>
      <c r="C681" s="662" t="s">
        <v>4730</v>
      </c>
      <c r="D681" s="662" t="s">
        <v>4757</v>
      </c>
      <c r="E681" s="662" t="s">
        <v>4758</v>
      </c>
      <c r="F681" s="665">
        <v>8</v>
      </c>
      <c r="G681" s="665">
        <v>1856</v>
      </c>
      <c r="H681" s="665">
        <v>1</v>
      </c>
      <c r="I681" s="665">
        <v>232</v>
      </c>
      <c r="J681" s="665">
        <v>9</v>
      </c>
      <c r="K681" s="665">
        <v>2102</v>
      </c>
      <c r="L681" s="665">
        <v>1.1325431034482758</v>
      </c>
      <c r="M681" s="665">
        <v>233.55555555555554</v>
      </c>
      <c r="N681" s="665">
        <v>13</v>
      </c>
      <c r="O681" s="665">
        <v>3055</v>
      </c>
      <c r="P681" s="678">
        <v>1.6460129310344827</v>
      </c>
      <c r="Q681" s="666">
        <v>235</v>
      </c>
    </row>
    <row r="682" spans="1:17" ht="14.4" customHeight="1" x14ac:dyDescent="0.3">
      <c r="A682" s="661" t="s">
        <v>5599</v>
      </c>
      <c r="B682" s="662" t="s">
        <v>4726</v>
      </c>
      <c r="C682" s="662" t="s">
        <v>4730</v>
      </c>
      <c r="D682" s="662" t="s">
        <v>4759</v>
      </c>
      <c r="E682" s="662" t="s">
        <v>4760</v>
      </c>
      <c r="F682" s="665">
        <v>0</v>
      </c>
      <c r="G682" s="665">
        <v>0</v>
      </c>
      <c r="H682" s="665"/>
      <c r="I682" s="665"/>
      <c r="J682" s="665"/>
      <c r="K682" s="665"/>
      <c r="L682" s="665"/>
      <c r="M682" s="665"/>
      <c r="N682" s="665"/>
      <c r="O682" s="665"/>
      <c r="P682" s="678"/>
      <c r="Q682" s="666"/>
    </row>
    <row r="683" spans="1:17" ht="14.4" customHeight="1" x14ac:dyDescent="0.3">
      <c r="A683" s="661" t="s">
        <v>5600</v>
      </c>
      <c r="B683" s="662" t="s">
        <v>4726</v>
      </c>
      <c r="C683" s="662" t="s">
        <v>4730</v>
      </c>
      <c r="D683" s="662" t="s">
        <v>4733</v>
      </c>
      <c r="E683" s="662" t="s">
        <v>4734</v>
      </c>
      <c r="F683" s="665"/>
      <c r="G683" s="665"/>
      <c r="H683" s="665"/>
      <c r="I683" s="665"/>
      <c r="J683" s="665"/>
      <c r="K683" s="665"/>
      <c r="L683" s="665"/>
      <c r="M683" s="665"/>
      <c r="N683" s="665">
        <v>3</v>
      </c>
      <c r="O683" s="665">
        <v>105</v>
      </c>
      <c r="P683" s="678"/>
      <c r="Q683" s="666">
        <v>35</v>
      </c>
    </row>
    <row r="684" spans="1:17" ht="14.4" customHeight="1" x14ac:dyDescent="0.3">
      <c r="A684" s="661" t="s">
        <v>5600</v>
      </c>
      <c r="B684" s="662" t="s">
        <v>4726</v>
      </c>
      <c r="C684" s="662" t="s">
        <v>4730</v>
      </c>
      <c r="D684" s="662" t="s">
        <v>4743</v>
      </c>
      <c r="E684" s="662" t="s">
        <v>4744</v>
      </c>
      <c r="F684" s="665">
        <v>129</v>
      </c>
      <c r="G684" s="665">
        <v>14964</v>
      </c>
      <c r="H684" s="665">
        <v>1</v>
      </c>
      <c r="I684" s="665">
        <v>116</v>
      </c>
      <c r="J684" s="665">
        <v>93</v>
      </c>
      <c r="K684" s="665">
        <v>10678</v>
      </c>
      <c r="L684" s="665">
        <v>0.71357925688318635</v>
      </c>
      <c r="M684" s="665">
        <v>114.81720430107526</v>
      </c>
      <c r="N684" s="665">
        <v>72</v>
      </c>
      <c r="O684" s="665">
        <v>8496</v>
      </c>
      <c r="P684" s="678">
        <v>0.56776263031275065</v>
      </c>
      <c r="Q684" s="666">
        <v>118</v>
      </c>
    </row>
    <row r="685" spans="1:17" ht="14.4" customHeight="1" x14ac:dyDescent="0.3">
      <c r="A685" s="661" t="s">
        <v>5600</v>
      </c>
      <c r="B685" s="662" t="s">
        <v>4726</v>
      </c>
      <c r="C685" s="662" t="s">
        <v>4730</v>
      </c>
      <c r="D685" s="662" t="s">
        <v>4755</v>
      </c>
      <c r="E685" s="662" t="s">
        <v>4756</v>
      </c>
      <c r="F685" s="665">
        <v>1</v>
      </c>
      <c r="G685" s="665">
        <v>0</v>
      </c>
      <c r="H685" s="665"/>
      <c r="I685" s="665">
        <v>0</v>
      </c>
      <c r="J685" s="665">
        <v>2</v>
      </c>
      <c r="K685" s="665">
        <v>0</v>
      </c>
      <c r="L685" s="665"/>
      <c r="M685" s="665">
        <v>0</v>
      </c>
      <c r="N685" s="665">
        <v>110</v>
      </c>
      <c r="O685" s="665">
        <v>1499.9599999999998</v>
      </c>
      <c r="P685" s="678"/>
      <c r="Q685" s="666">
        <v>13.635999999999997</v>
      </c>
    </row>
    <row r="686" spans="1:17" ht="14.4" customHeight="1" x14ac:dyDescent="0.3">
      <c r="A686" s="661" t="s">
        <v>5600</v>
      </c>
      <c r="B686" s="662" t="s">
        <v>4726</v>
      </c>
      <c r="C686" s="662" t="s">
        <v>4730</v>
      </c>
      <c r="D686" s="662" t="s">
        <v>4757</v>
      </c>
      <c r="E686" s="662" t="s">
        <v>4758</v>
      </c>
      <c r="F686" s="665">
        <v>71</v>
      </c>
      <c r="G686" s="665">
        <v>16472</v>
      </c>
      <c r="H686" s="665">
        <v>1</v>
      </c>
      <c r="I686" s="665">
        <v>232</v>
      </c>
      <c r="J686" s="665">
        <v>160</v>
      </c>
      <c r="K686" s="665">
        <v>37366</v>
      </c>
      <c r="L686" s="665">
        <v>2.2684555609519186</v>
      </c>
      <c r="M686" s="665">
        <v>233.53749999999999</v>
      </c>
      <c r="N686" s="665">
        <v>187</v>
      </c>
      <c r="O686" s="665">
        <v>43945</v>
      </c>
      <c r="P686" s="678">
        <v>2.6678606119475474</v>
      </c>
      <c r="Q686" s="666">
        <v>235</v>
      </c>
    </row>
    <row r="687" spans="1:17" ht="14.4" customHeight="1" x14ac:dyDescent="0.3">
      <c r="A687" s="661" t="s">
        <v>5600</v>
      </c>
      <c r="B687" s="662" t="s">
        <v>4726</v>
      </c>
      <c r="C687" s="662" t="s">
        <v>4730</v>
      </c>
      <c r="D687" s="662" t="s">
        <v>4759</v>
      </c>
      <c r="E687" s="662" t="s">
        <v>4760</v>
      </c>
      <c r="F687" s="665">
        <v>15</v>
      </c>
      <c r="G687" s="665">
        <v>0</v>
      </c>
      <c r="H687" s="665"/>
      <c r="I687" s="665">
        <v>0</v>
      </c>
      <c r="J687" s="665"/>
      <c r="K687" s="665"/>
      <c r="L687" s="665"/>
      <c r="M687" s="665"/>
      <c r="N687" s="665"/>
      <c r="O687" s="665"/>
      <c r="P687" s="678"/>
      <c r="Q687" s="666"/>
    </row>
    <row r="688" spans="1:17" ht="14.4" customHeight="1" x14ac:dyDescent="0.3">
      <c r="A688" s="661" t="s">
        <v>5600</v>
      </c>
      <c r="B688" s="662" t="s">
        <v>4726</v>
      </c>
      <c r="C688" s="662" t="s">
        <v>4730</v>
      </c>
      <c r="D688" s="662" t="s">
        <v>4774</v>
      </c>
      <c r="E688" s="662" t="s">
        <v>4775</v>
      </c>
      <c r="F688" s="665"/>
      <c r="G688" s="665"/>
      <c r="H688" s="665"/>
      <c r="I688" s="665"/>
      <c r="J688" s="665"/>
      <c r="K688" s="665"/>
      <c r="L688" s="665"/>
      <c r="M688" s="665"/>
      <c r="N688" s="665">
        <v>16</v>
      </c>
      <c r="O688" s="665">
        <v>5584</v>
      </c>
      <c r="P688" s="678"/>
      <c r="Q688" s="666">
        <v>349</v>
      </c>
    </row>
    <row r="689" spans="1:17" ht="14.4" customHeight="1" x14ac:dyDescent="0.3">
      <c r="A689" s="661" t="s">
        <v>5601</v>
      </c>
      <c r="B689" s="662" t="s">
        <v>4726</v>
      </c>
      <c r="C689" s="662" t="s">
        <v>4730</v>
      </c>
      <c r="D689" s="662" t="s">
        <v>4733</v>
      </c>
      <c r="E689" s="662" t="s">
        <v>4734</v>
      </c>
      <c r="F689" s="665"/>
      <c r="G689" s="665"/>
      <c r="H689" s="665"/>
      <c r="I689" s="665"/>
      <c r="J689" s="665"/>
      <c r="K689" s="665"/>
      <c r="L689" s="665"/>
      <c r="M689" s="665"/>
      <c r="N689" s="665">
        <v>1</v>
      </c>
      <c r="O689" s="665">
        <v>35</v>
      </c>
      <c r="P689" s="678"/>
      <c r="Q689" s="666">
        <v>35</v>
      </c>
    </row>
    <row r="690" spans="1:17" ht="14.4" customHeight="1" x14ac:dyDescent="0.3">
      <c r="A690" s="661" t="s">
        <v>5601</v>
      </c>
      <c r="B690" s="662" t="s">
        <v>4726</v>
      </c>
      <c r="C690" s="662" t="s">
        <v>4730</v>
      </c>
      <c r="D690" s="662" t="s">
        <v>4743</v>
      </c>
      <c r="E690" s="662" t="s">
        <v>4744</v>
      </c>
      <c r="F690" s="665">
        <v>1</v>
      </c>
      <c r="G690" s="665">
        <v>116</v>
      </c>
      <c r="H690" s="665">
        <v>1</v>
      </c>
      <c r="I690" s="665">
        <v>116</v>
      </c>
      <c r="J690" s="665">
        <v>4</v>
      </c>
      <c r="K690" s="665">
        <v>466</v>
      </c>
      <c r="L690" s="665">
        <v>4.0172413793103452</v>
      </c>
      <c r="M690" s="665">
        <v>116.5</v>
      </c>
      <c r="N690" s="665">
        <v>2</v>
      </c>
      <c r="O690" s="665">
        <v>236</v>
      </c>
      <c r="P690" s="678">
        <v>2.0344827586206895</v>
      </c>
      <c r="Q690" s="666">
        <v>118</v>
      </c>
    </row>
    <row r="691" spans="1:17" ht="14.4" customHeight="1" x14ac:dyDescent="0.3">
      <c r="A691" s="661" t="s">
        <v>5601</v>
      </c>
      <c r="B691" s="662" t="s">
        <v>4726</v>
      </c>
      <c r="C691" s="662" t="s">
        <v>4730</v>
      </c>
      <c r="D691" s="662" t="s">
        <v>4755</v>
      </c>
      <c r="E691" s="662" t="s">
        <v>4756</v>
      </c>
      <c r="F691" s="665"/>
      <c r="G691" s="665"/>
      <c r="H691" s="665"/>
      <c r="I691" s="665"/>
      <c r="J691" s="665"/>
      <c r="K691" s="665"/>
      <c r="L691" s="665"/>
      <c r="M691" s="665"/>
      <c r="N691" s="665">
        <v>3</v>
      </c>
      <c r="O691" s="665">
        <v>33.33</v>
      </c>
      <c r="P691" s="678"/>
      <c r="Q691" s="666">
        <v>11.11</v>
      </c>
    </row>
    <row r="692" spans="1:17" ht="14.4" customHeight="1" x14ac:dyDescent="0.3">
      <c r="A692" s="661" t="s">
        <v>5601</v>
      </c>
      <c r="B692" s="662" t="s">
        <v>4726</v>
      </c>
      <c r="C692" s="662" t="s">
        <v>4730</v>
      </c>
      <c r="D692" s="662" t="s">
        <v>4757</v>
      </c>
      <c r="E692" s="662" t="s">
        <v>4758</v>
      </c>
      <c r="F692" s="665"/>
      <c r="G692" s="665"/>
      <c r="H692" s="665"/>
      <c r="I692" s="665"/>
      <c r="J692" s="665">
        <v>1</v>
      </c>
      <c r="K692" s="665">
        <v>234</v>
      </c>
      <c r="L692" s="665"/>
      <c r="M692" s="665">
        <v>234</v>
      </c>
      <c r="N692" s="665">
        <v>3</v>
      </c>
      <c r="O692" s="665">
        <v>705</v>
      </c>
      <c r="P692" s="678"/>
      <c r="Q692" s="666">
        <v>235</v>
      </c>
    </row>
    <row r="693" spans="1:17" ht="14.4" customHeight="1" x14ac:dyDescent="0.3">
      <c r="A693" s="661" t="s">
        <v>5602</v>
      </c>
      <c r="B693" s="662" t="s">
        <v>4726</v>
      </c>
      <c r="C693" s="662" t="s">
        <v>4730</v>
      </c>
      <c r="D693" s="662" t="s">
        <v>4743</v>
      </c>
      <c r="E693" s="662" t="s">
        <v>4744</v>
      </c>
      <c r="F693" s="665"/>
      <c r="G693" s="665"/>
      <c r="H693" s="665"/>
      <c r="I693" s="665"/>
      <c r="J693" s="665">
        <v>1</v>
      </c>
      <c r="K693" s="665">
        <v>118</v>
      </c>
      <c r="L693" s="665"/>
      <c r="M693" s="665">
        <v>118</v>
      </c>
      <c r="N693" s="665"/>
      <c r="O693" s="665"/>
      <c r="P693" s="678"/>
      <c r="Q693" s="666"/>
    </row>
    <row r="694" spans="1:17" ht="14.4" customHeight="1" x14ac:dyDescent="0.3">
      <c r="A694" s="661" t="s">
        <v>5602</v>
      </c>
      <c r="B694" s="662" t="s">
        <v>4726</v>
      </c>
      <c r="C694" s="662" t="s">
        <v>4730</v>
      </c>
      <c r="D694" s="662" t="s">
        <v>4757</v>
      </c>
      <c r="E694" s="662" t="s">
        <v>4758</v>
      </c>
      <c r="F694" s="665"/>
      <c r="G694" s="665"/>
      <c r="H694" s="665"/>
      <c r="I694" s="665"/>
      <c r="J694" s="665">
        <v>1</v>
      </c>
      <c r="K694" s="665">
        <v>234</v>
      </c>
      <c r="L694" s="665"/>
      <c r="M694" s="665">
        <v>234</v>
      </c>
      <c r="N694" s="665"/>
      <c r="O694" s="665"/>
      <c r="P694" s="678"/>
      <c r="Q694" s="666"/>
    </row>
    <row r="695" spans="1:17" ht="14.4" customHeight="1" x14ac:dyDescent="0.3">
      <c r="A695" s="661" t="s">
        <v>5603</v>
      </c>
      <c r="B695" s="662" t="s">
        <v>4726</v>
      </c>
      <c r="C695" s="662" t="s">
        <v>4730</v>
      </c>
      <c r="D695" s="662" t="s">
        <v>4743</v>
      </c>
      <c r="E695" s="662" t="s">
        <v>4744</v>
      </c>
      <c r="F695" s="665">
        <v>13</v>
      </c>
      <c r="G695" s="665">
        <v>1508</v>
      </c>
      <c r="H695" s="665">
        <v>1</v>
      </c>
      <c r="I695" s="665">
        <v>116</v>
      </c>
      <c r="J695" s="665">
        <v>11</v>
      </c>
      <c r="K695" s="665">
        <v>1292</v>
      </c>
      <c r="L695" s="665">
        <v>0.85676392572944293</v>
      </c>
      <c r="M695" s="665">
        <v>117.45454545454545</v>
      </c>
      <c r="N695" s="665">
        <v>14</v>
      </c>
      <c r="O695" s="665">
        <v>1652</v>
      </c>
      <c r="P695" s="678">
        <v>1.0954907161803713</v>
      </c>
      <c r="Q695" s="666">
        <v>118</v>
      </c>
    </row>
    <row r="696" spans="1:17" ht="14.4" customHeight="1" x14ac:dyDescent="0.3">
      <c r="A696" s="661" t="s">
        <v>5603</v>
      </c>
      <c r="B696" s="662" t="s">
        <v>4726</v>
      </c>
      <c r="C696" s="662" t="s">
        <v>4730</v>
      </c>
      <c r="D696" s="662" t="s">
        <v>4755</v>
      </c>
      <c r="E696" s="662" t="s">
        <v>4756</v>
      </c>
      <c r="F696" s="665"/>
      <c r="G696" s="665"/>
      <c r="H696" s="665"/>
      <c r="I696" s="665"/>
      <c r="J696" s="665"/>
      <c r="K696" s="665"/>
      <c r="L696" s="665"/>
      <c r="M696" s="665"/>
      <c r="N696" s="665">
        <v>22</v>
      </c>
      <c r="O696" s="665">
        <v>166.64999999999998</v>
      </c>
      <c r="P696" s="678"/>
      <c r="Q696" s="666">
        <v>7.5749999999999993</v>
      </c>
    </row>
    <row r="697" spans="1:17" ht="14.4" customHeight="1" x14ac:dyDescent="0.3">
      <c r="A697" s="661" t="s">
        <v>5603</v>
      </c>
      <c r="B697" s="662" t="s">
        <v>4726</v>
      </c>
      <c r="C697" s="662" t="s">
        <v>4730</v>
      </c>
      <c r="D697" s="662" t="s">
        <v>4757</v>
      </c>
      <c r="E697" s="662" t="s">
        <v>4758</v>
      </c>
      <c r="F697" s="665">
        <v>4</v>
      </c>
      <c r="G697" s="665">
        <v>928</v>
      </c>
      <c r="H697" s="665">
        <v>1</v>
      </c>
      <c r="I697" s="665">
        <v>232</v>
      </c>
      <c r="J697" s="665">
        <v>11</v>
      </c>
      <c r="K697" s="665">
        <v>2574</v>
      </c>
      <c r="L697" s="665">
        <v>2.7737068965517242</v>
      </c>
      <c r="M697" s="665">
        <v>234</v>
      </c>
      <c r="N697" s="665">
        <v>17</v>
      </c>
      <c r="O697" s="665">
        <v>3995</v>
      </c>
      <c r="P697" s="678">
        <v>4.3049568965517242</v>
      </c>
      <c r="Q697" s="666">
        <v>235</v>
      </c>
    </row>
    <row r="698" spans="1:17" ht="14.4" customHeight="1" x14ac:dyDescent="0.3">
      <c r="A698" s="661" t="s">
        <v>5603</v>
      </c>
      <c r="B698" s="662" t="s">
        <v>4726</v>
      </c>
      <c r="C698" s="662" t="s">
        <v>4730</v>
      </c>
      <c r="D698" s="662" t="s">
        <v>4768</v>
      </c>
      <c r="E698" s="662" t="s">
        <v>4769</v>
      </c>
      <c r="F698" s="665"/>
      <c r="G698" s="665"/>
      <c r="H698" s="665"/>
      <c r="I698" s="665"/>
      <c r="J698" s="665">
        <v>1</v>
      </c>
      <c r="K698" s="665">
        <v>114</v>
      </c>
      <c r="L698" s="665"/>
      <c r="M698" s="665">
        <v>114</v>
      </c>
      <c r="N698" s="665"/>
      <c r="O698" s="665"/>
      <c r="P698" s="678"/>
      <c r="Q698" s="666"/>
    </row>
    <row r="699" spans="1:17" ht="14.4" customHeight="1" x14ac:dyDescent="0.3">
      <c r="A699" s="661" t="s">
        <v>5603</v>
      </c>
      <c r="B699" s="662" t="s">
        <v>4726</v>
      </c>
      <c r="C699" s="662" t="s">
        <v>4730</v>
      </c>
      <c r="D699" s="662" t="s">
        <v>4774</v>
      </c>
      <c r="E699" s="662" t="s">
        <v>4775</v>
      </c>
      <c r="F699" s="665"/>
      <c r="G699" s="665"/>
      <c r="H699" s="665"/>
      <c r="I699" s="665"/>
      <c r="J699" s="665"/>
      <c r="K699" s="665"/>
      <c r="L699" s="665"/>
      <c r="M699" s="665"/>
      <c r="N699" s="665">
        <v>2</v>
      </c>
      <c r="O699" s="665">
        <v>698</v>
      </c>
      <c r="P699" s="678"/>
      <c r="Q699" s="666">
        <v>349</v>
      </c>
    </row>
    <row r="700" spans="1:17" ht="14.4" customHeight="1" x14ac:dyDescent="0.3">
      <c r="A700" s="661" t="s">
        <v>5604</v>
      </c>
      <c r="B700" s="662" t="s">
        <v>4726</v>
      </c>
      <c r="C700" s="662" t="s">
        <v>4730</v>
      </c>
      <c r="D700" s="662" t="s">
        <v>4757</v>
      </c>
      <c r="E700" s="662" t="s">
        <v>4758</v>
      </c>
      <c r="F700" s="665">
        <v>1</v>
      </c>
      <c r="G700" s="665">
        <v>232</v>
      </c>
      <c r="H700" s="665">
        <v>1</v>
      </c>
      <c r="I700" s="665">
        <v>232</v>
      </c>
      <c r="J700" s="665"/>
      <c r="K700" s="665"/>
      <c r="L700" s="665"/>
      <c r="M700" s="665"/>
      <c r="N700" s="665"/>
      <c r="O700" s="665"/>
      <c r="P700" s="678"/>
      <c r="Q700" s="666"/>
    </row>
    <row r="701" spans="1:17" ht="14.4" customHeight="1" x14ac:dyDescent="0.3">
      <c r="A701" s="661" t="s">
        <v>5605</v>
      </c>
      <c r="B701" s="662" t="s">
        <v>4726</v>
      </c>
      <c r="C701" s="662" t="s">
        <v>4730</v>
      </c>
      <c r="D701" s="662" t="s">
        <v>4733</v>
      </c>
      <c r="E701" s="662" t="s">
        <v>4734</v>
      </c>
      <c r="F701" s="665"/>
      <c r="G701" s="665"/>
      <c r="H701" s="665"/>
      <c r="I701" s="665"/>
      <c r="J701" s="665"/>
      <c r="K701" s="665"/>
      <c r="L701" s="665"/>
      <c r="M701" s="665"/>
      <c r="N701" s="665">
        <v>1</v>
      </c>
      <c r="O701" s="665">
        <v>35</v>
      </c>
      <c r="P701" s="678"/>
      <c r="Q701" s="666">
        <v>35</v>
      </c>
    </row>
    <row r="702" spans="1:17" ht="14.4" customHeight="1" x14ac:dyDescent="0.3">
      <c r="A702" s="661" t="s">
        <v>5605</v>
      </c>
      <c r="B702" s="662" t="s">
        <v>4726</v>
      </c>
      <c r="C702" s="662" t="s">
        <v>4730</v>
      </c>
      <c r="D702" s="662" t="s">
        <v>4743</v>
      </c>
      <c r="E702" s="662" t="s">
        <v>4744</v>
      </c>
      <c r="F702" s="665">
        <v>1</v>
      </c>
      <c r="G702" s="665">
        <v>116</v>
      </c>
      <c r="H702" s="665">
        <v>1</v>
      </c>
      <c r="I702" s="665">
        <v>116</v>
      </c>
      <c r="J702" s="665"/>
      <c r="K702" s="665"/>
      <c r="L702" s="665"/>
      <c r="M702" s="665"/>
      <c r="N702" s="665"/>
      <c r="O702" s="665"/>
      <c r="P702" s="678"/>
      <c r="Q702" s="666"/>
    </row>
    <row r="703" spans="1:17" ht="14.4" customHeight="1" x14ac:dyDescent="0.3">
      <c r="A703" s="661" t="s">
        <v>5605</v>
      </c>
      <c r="B703" s="662" t="s">
        <v>4726</v>
      </c>
      <c r="C703" s="662" t="s">
        <v>4730</v>
      </c>
      <c r="D703" s="662" t="s">
        <v>4755</v>
      </c>
      <c r="E703" s="662" t="s">
        <v>4756</v>
      </c>
      <c r="F703" s="665"/>
      <c r="G703" s="665"/>
      <c r="H703" s="665"/>
      <c r="I703" s="665"/>
      <c r="J703" s="665"/>
      <c r="K703" s="665"/>
      <c r="L703" s="665"/>
      <c r="M703" s="665"/>
      <c r="N703" s="665">
        <v>1</v>
      </c>
      <c r="O703" s="665">
        <v>0</v>
      </c>
      <c r="P703" s="678"/>
      <c r="Q703" s="666">
        <v>0</v>
      </c>
    </row>
    <row r="704" spans="1:17" ht="14.4" customHeight="1" x14ac:dyDescent="0.3">
      <c r="A704" s="661" t="s">
        <v>5605</v>
      </c>
      <c r="B704" s="662" t="s">
        <v>4726</v>
      </c>
      <c r="C704" s="662" t="s">
        <v>4730</v>
      </c>
      <c r="D704" s="662" t="s">
        <v>4757</v>
      </c>
      <c r="E704" s="662" t="s">
        <v>4758</v>
      </c>
      <c r="F704" s="665">
        <v>1</v>
      </c>
      <c r="G704" s="665">
        <v>232</v>
      </c>
      <c r="H704" s="665">
        <v>1</v>
      </c>
      <c r="I704" s="665">
        <v>232</v>
      </c>
      <c r="J704" s="665">
        <v>4</v>
      </c>
      <c r="K704" s="665">
        <v>936</v>
      </c>
      <c r="L704" s="665">
        <v>4.0344827586206895</v>
      </c>
      <c r="M704" s="665">
        <v>234</v>
      </c>
      <c r="N704" s="665">
        <v>3</v>
      </c>
      <c r="O704" s="665">
        <v>705</v>
      </c>
      <c r="P704" s="678">
        <v>3.0387931034482758</v>
      </c>
      <c r="Q704" s="666">
        <v>235</v>
      </c>
    </row>
    <row r="705" spans="1:17" ht="14.4" customHeight="1" x14ac:dyDescent="0.3">
      <c r="A705" s="661" t="s">
        <v>5606</v>
      </c>
      <c r="B705" s="662" t="s">
        <v>4726</v>
      </c>
      <c r="C705" s="662" t="s">
        <v>4730</v>
      </c>
      <c r="D705" s="662" t="s">
        <v>4733</v>
      </c>
      <c r="E705" s="662" t="s">
        <v>4734</v>
      </c>
      <c r="F705" s="665"/>
      <c r="G705" s="665"/>
      <c r="H705" s="665"/>
      <c r="I705" s="665"/>
      <c r="J705" s="665"/>
      <c r="K705" s="665"/>
      <c r="L705" s="665"/>
      <c r="M705" s="665"/>
      <c r="N705" s="665">
        <v>3</v>
      </c>
      <c r="O705" s="665">
        <v>105</v>
      </c>
      <c r="P705" s="678"/>
      <c r="Q705" s="666">
        <v>35</v>
      </c>
    </row>
    <row r="706" spans="1:17" ht="14.4" customHeight="1" x14ac:dyDescent="0.3">
      <c r="A706" s="661" t="s">
        <v>5606</v>
      </c>
      <c r="B706" s="662" t="s">
        <v>4726</v>
      </c>
      <c r="C706" s="662" t="s">
        <v>4730</v>
      </c>
      <c r="D706" s="662" t="s">
        <v>4743</v>
      </c>
      <c r="E706" s="662" t="s">
        <v>4744</v>
      </c>
      <c r="F706" s="665">
        <v>7</v>
      </c>
      <c r="G706" s="665">
        <v>812</v>
      </c>
      <c r="H706" s="665">
        <v>1</v>
      </c>
      <c r="I706" s="665">
        <v>116</v>
      </c>
      <c r="J706" s="665">
        <v>25</v>
      </c>
      <c r="K706" s="665">
        <v>2934</v>
      </c>
      <c r="L706" s="665">
        <v>3.6133004926108376</v>
      </c>
      <c r="M706" s="665">
        <v>117.36</v>
      </c>
      <c r="N706" s="665">
        <v>4</v>
      </c>
      <c r="O706" s="665">
        <v>472</v>
      </c>
      <c r="P706" s="678">
        <v>0.58128078817733986</v>
      </c>
      <c r="Q706" s="666">
        <v>118</v>
      </c>
    </row>
    <row r="707" spans="1:17" ht="14.4" customHeight="1" x14ac:dyDescent="0.3">
      <c r="A707" s="661" t="s">
        <v>5606</v>
      </c>
      <c r="B707" s="662" t="s">
        <v>4726</v>
      </c>
      <c r="C707" s="662" t="s">
        <v>4730</v>
      </c>
      <c r="D707" s="662" t="s">
        <v>4755</v>
      </c>
      <c r="E707" s="662" t="s">
        <v>4756</v>
      </c>
      <c r="F707" s="665"/>
      <c r="G707" s="665"/>
      <c r="H707" s="665"/>
      <c r="I707" s="665"/>
      <c r="J707" s="665"/>
      <c r="K707" s="665"/>
      <c r="L707" s="665"/>
      <c r="M707" s="665"/>
      <c r="N707" s="665">
        <v>3</v>
      </c>
      <c r="O707" s="665">
        <v>0</v>
      </c>
      <c r="P707" s="678"/>
      <c r="Q707" s="666">
        <v>0</v>
      </c>
    </row>
    <row r="708" spans="1:17" ht="14.4" customHeight="1" x14ac:dyDescent="0.3">
      <c r="A708" s="661" t="s">
        <v>5606</v>
      </c>
      <c r="B708" s="662" t="s">
        <v>4726</v>
      </c>
      <c r="C708" s="662" t="s">
        <v>4730</v>
      </c>
      <c r="D708" s="662" t="s">
        <v>4757</v>
      </c>
      <c r="E708" s="662" t="s">
        <v>4758</v>
      </c>
      <c r="F708" s="665">
        <v>3</v>
      </c>
      <c r="G708" s="665">
        <v>696</v>
      </c>
      <c r="H708" s="665">
        <v>1</v>
      </c>
      <c r="I708" s="665">
        <v>232</v>
      </c>
      <c r="J708" s="665">
        <v>7</v>
      </c>
      <c r="K708" s="665">
        <v>1632</v>
      </c>
      <c r="L708" s="665">
        <v>2.3448275862068964</v>
      </c>
      <c r="M708" s="665">
        <v>233.14285714285714</v>
      </c>
      <c r="N708" s="665">
        <v>9</v>
      </c>
      <c r="O708" s="665">
        <v>2115</v>
      </c>
      <c r="P708" s="678">
        <v>3.0387931034482758</v>
      </c>
      <c r="Q708" s="666">
        <v>235</v>
      </c>
    </row>
    <row r="709" spans="1:17" ht="14.4" customHeight="1" x14ac:dyDescent="0.3">
      <c r="A709" s="661" t="s">
        <v>5606</v>
      </c>
      <c r="B709" s="662" t="s">
        <v>4726</v>
      </c>
      <c r="C709" s="662" t="s">
        <v>4730</v>
      </c>
      <c r="D709" s="662" t="s">
        <v>4768</v>
      </c>
      <c r="E709" s="662" t="s">
        <v>4769</v>
      </c>
      <c r="F709" s="665"/>
      <c r="G709" s="665"/>
      <c r="H709" s="665"/>
      <c r="I709" s="665"/>
      <c r="J709" s="665">
        <v>1</v>
      </c>
      <c r="K709" s="665">
        <v>114</v>
      </c>
      <c r="L709" s="665"/>
      <c r="M709" s="665">
        <v>114</v>
      </c>
      <c r="N709" s="665"/>
      <c r="O709" s="665"/>
      <c r="P709" s="678"/>
      <c r="Q709" s="666"/>
    </row>
    <row r="710" spans="1:17" ht="14.4" customHeight="1" x14ac:dyDescent="0.3">
      <c r="A710" s="661" t="s">
        <v>5607</v>
      </c>
      <c r="B710" s="662" t="s">
        <v>4726</v>
      </c>
      <c r="C710" s="662" t="s">
        <v>4730</v>
      </c>
      <c r="D710" s="662" t="s">
        <v>4733</v>
      </c>
      <c r="E710" s="662" t="s">
        <v>4734</v>
      </c>
      <c r="F710" s="665"/>
      <c r="G710" s="665"/>
      <c r="H710" s="665"/>
      <c r="I710" s="665"/>
      <c r="J710" s="665"/>
      <c r="K710" s="665"/>
      <c r="L710" s="665"/>
      <c r="M710" s="665"/>
      <c r="N710" s="665">
        <v>5</v>
      </c>
      <c r="O710" s="665">
        <v>175</v>
      </c>
      <c r="P710" s="678"/>
      <c r="Q710" s="666">
        <v>35</v>
      </c>
    </row>
    <row r="711" spans="1:17" ht="14.4" customHeight="1" x14ac:dyDescent="0.3">
      <c r="A711" s="661" t="s">
        <v>5607</v>
      </c>
      <c r="B711" s="662" t="s">
        <v>4726</v>
      </c>
      <c r="C711" s="662" t="s">
        <v>4730</v>
      </c>
      <c r="D711" s="662" t="s">
        <v>4743</v>
      </c>
      <c r="E711" s="662" t="s">
        <v>4744</v>
      </c>
      <c r="F711" s="665">
        <v>6</v>
      </c>
      <c r="G711" s="665">
        <v>696</v>
      </c>
      <c r="H711" s="665">
        <v>1</v>
      </c>
      <c r="I711" s="665">
        <v>116</v>
      </c>
      <c r="J711" s="665">
        <v>8</v>
      </c>
      <c r="K711" s="665">
        <v>944</v>
      </c>
      <c r="L711" s="665">
        <v>1.3563218390804597</v>
      </c>
      <c r="M711" s="665">
        <v>118</v>
      </c>
      <c r="N711" s="665">
        <v>2</v>
      </c>
      <c r="O711" s="665">
        <v>236</v>
      </c>
      <c r="P711" s="678">
        <v>0.33908045977011492</v>
      </c>
      <c r="Q711" s="666">
        <v>118</v>
      </c>
    </row>
    <row r="712" spans="1:17" ht="14.4" customHeight="1" x14ac:dyDescent="0.3">
      <c r="A712" s="661" t="s">
        <v>5607</v>
      </c>
      <c r="B712" s="662" t="s">
        <v>4726</v>
      </c>
      <c r="C712" s="662" t="s">
        <v>4730</v>
      </c>
      <c r="D712" s="662" t="s">
        <v>4755</v>
      </c>
      <c r="E712" s="662" t="s">
        <v>4756</v>
      </c>
      <c r="F712" s="665"/>
      <c r="G712" s="665"/>
      <c r="H712" s="665"/>
      <c r="I712" s="665"/>
      <c r="J712" s="665"/>
      <c r="K712" s="665"/>
      <c r="L712" s="665"/>
      <c r="M712" s="665"/>
      <c r="N712" s="665">
        <v>1</v>
      </c>
      <c r="O712" s="665">
        <v>33.33</v>
      </c>
      <c r="P712" s="678"/>
      <c r="Q712" s="666">
        <v>33.33</v>
      </c>
    </row>
    <row r="713" spans="1:17" ht="14.4" customHeight="1" x14ac:dyDescent="0.3">
      <c r="A713" s="661" t="s">
        <v>5607</v>
      </c>
      <c r="B713" s="662" t="s">
        <v>4726</v>
      </c>
      <c r="C713" s="662" t="s">
        <v>4730</v>
      </c>
      <c r="D713" s="662" t="s">
        <v>4757</v>
      </c>
      <c r="E713" s="662" t="s">
        <v>4758</v>
      </c>
      <c r="F713" s="665">
        <v>3</v>
      </c>
      <c r="G713" s="665">
        <v>696</v>
      </c>
      <c r="H713" s="665">
        <v>1</v>
      </c>
      <c r="I713" s="665">
        <v>232</v>
      </c>
      <c r="J713" s="665">
        <v>5</v>
      </c>
      <c r="K713" s="665">
        <v>1170</v>
      </c>
      <c r="L713" s="665">
        <v>1.6810344827586208</v>
      </c>
      <c r="M713" s="665">
        <v>234</v>
      </c>
      <c r="N713" s="665">
        <v>5</v>
      </c>
      <c r="O713" s="665">
        <v>1175</v>
      </c>
      <c r="P713" s="678">
        <v>1.6882183908045978</v>
      </c>
      <c r="Q713" s="666">
        <v>235</v>
      </c>
    </row>
    <row r="714" spans="1:17" ht="14.4" customHeight="1" x14ac:dyDescent="0.3">
      <c r="A714" s="661" t="s">
        <v>5607</v>
      </c>
      <c r="B714" s="662" t="s">
        <v>4726</v>
      </c>
      <c r="C714" s="662" t="s">
        <v>4730</v>
      </c>
      <c r="D714" s="662" t="s">
        <v>4759</v>
      </c>
      <c r="E714" s="662" t="s">
        <v>4760</v>
      </c>
      <c r="F714" s="665">
        <v>0</v>
      </c>
      <c r="G714" s="665">
        <v>0</v>
      </c>
      <c r="H714" s="665"/>
      <c r="I714" s="665"/>
      <c r="J714" s="665"/>
      <c r="K714" s="665"/>
      <c r="L714" s="665"/>
      <c r="M714" s="665"/>
      <c r="N714" s="665"/>
      <c r="O714" s="665"/>
      <c r="P714" s="678"/>
      <c r="Q714" s="666"/>
    </row>
    <row r="715" spans="1:17" ht="14.4" customHeight="1" x14ac:dyDescent="0.3">
      <c r="A715" s="661" t="s">
        <v>5608</v>
      </c>
      <c r="B715" s="662" t="s">
        <v>4726</v>
      </c>
      <c r="C715" s="662" t="s">
        <v>4730</v>
      </c>
      <c r="D715" s="662" t="s">
        <v>4743</v>
      </c>
      <c r="E715" s="662" t="s">
        <v>4744</v>
      </c>
      <c r="F715" s="665">
        <v>27</v>
      </c>
      <c r="G715" s="665">
        <v>3132</v>
      </c>
      <c r="H715" s="665">
        <v>1</v>
      </c>
      <c r="I715" s="665">
        <v>116</v>
      </c>
      <c r="J715" s="665">
        <v>24</v>
      </c>
      <c r="K715" s="665">
        <v>2822</v>
      </c>
      <c r="L715" s="665">
        <v>0.90102171136653897</v>
      </c>
      <c r="M715" s="665">
        <v>117.58333333333333</v>
      </c>
      <c r="N715" s="665">
        <v>22</v>
      </c>
      <c r="O715" s="665">
        <v>2596</v>
      </c>
      <c r="P715" s="678">
        <v>0.82886334610472545</v>
      </c>
      <c r="Q715" s="666">
        <v>118</v>
      </c>
    </row>
    <row r="716" spans="1:17" ht="14.4" customHeight="1" x14ac:dyDescent="0.3">
      <c r="A716" s="661" t="s">
        <v>5608</v>
      </c>
      <c r="B716" s="662" t="s">
        <v>4726</v>
      </c>
      <c r="C716" s="662" t="s">
        <v>4730</v>
      </c>
      <c r="D716" s="662" t="s">
        <v>4755</v>
      </c>
      <c r="E716" s="662" t="s">
        <v>4756</v>
      </c>
      <c r="F716" s="665"/>
      <c r="G716" s="665"/>
      <c r="H716" s="665"/>
      <c r="I716" s="665"/>
      <c r="J716" s="665">
        <v>3</v>
      </c>
      <c r="K716" s="665">
        <v>0</v>
      </c>
      <c r="L716" s="665"/>
      <c r="M716" s="665">
        <v>0</v>
      </c>
      <c r="N716" s="665">
        <v>39</v>
      </c>
      <c r="O716" s="665">
        <v>599.96999999999991</v>
      </c>
      <c r="P716" s="678"/>
      <c r="Q716" s="666">
        <v>15.383846153846152</v>
      </c>
    </row>
    <row r="717" spans="1:17" ht="14.4" customHeight="1" x14ac:dyDescent="0.3">
      <c r="A717" s="661" t="s">
        <v>5608</v>
      </c>
      <c r="B717" s="662" t="s">
        <v>4726</v>
      </c>
      <c r="C717" s="662" t="s">
        <v>4730</v>
      </c>
      <c r="D717" s="662" t="s">
        <v>4757</v>
      </c>
      <c r="E717" s="662" t="s">
        <v>4758</v>
      </c>
      <c r="F717" s="665">
        <v>36</v>
      </c>
      <c r="G717" s="665">
        <v>8352</v>
      </c>
      <c r="H717" s="665">
        <v>1</v>
      </c>
      <c r="I717" s="665">
        <v>232</v>
      </c>
      <c r="J717" s="665">
        <v>44</v>
      </c>
      <c r="K717" s="665">
        <v>10278</v>
      </c>
      <c r="L717" s="665">
        <v>1.2306034482758621</v>
      </c>
      <c r="M717" s="665">
        <v>233.59090909090909</v>
      </c>
      <c r="N717" s="665">
        <v>52</v>
      </c>
      <c r="O717" s="665">
        <v>12220</v>
      </c>
      <c r="P717" s="678">
        <v>1.4631226053639848</v>
      </c>
      <c r="Q717" s="666">
        <v>235</v>
      </c>
    </row>
    <row r="718" spans="1:17" ht="14.4" customHeight="1" x14ac:dyDescent="0.3">
      <c r="A718" s="661" t="s">
        <v>5608</v>
      </c>
      <c r="B718" s="662" t="s">
        <v>4726</v>
      </c>
      <c r="C718" s="662" t="s">
        <v>4730</v>
      </c>
      <c r="D718" s="662" t="s">
        <v>4759</v>
      </c>
      <c r="E718" s="662" t="s">
        <v>4760</v>
      </c>
      <c r="F718" s="665">
        <v>3</v>
      </c>
      <c r="G718" s="665">
        <v>106</v>
      </c>
      <c r="H718" s="665">
        <v>1</v>
      </c>
      <c r="I718" s="665">
        <v>35.333333333333336</v>
      </c>
      <c r="J718" s="665"/>
      <c r="K718" s="665"/>
      <c r="L718" s="665"/>
      <c r="M718" s="665"/>
      <c r="N718" s="665"/>
      <c r="O718" s="665"/>
      <c r="P718" s="678"/>
      <c r="Q718" s="666"/>
    </row>
    <row r="719" spans="1:17" ht="14.4" customHeight="1" x14ac:dyDescent="0.3">
      <c r="A719" s="661" t="s">
        <v>5608</v>
      </c>
      <c r="B719" s="662" t="s">
        <v>4726</v>
      </c>
      <c r="C719" s="662" t="s">
        <v>4730</v>
      </c>
      <c r="D719" s="662" t="s">
        <v>4774</v>
      </c>
      <c r="E719" s="662" t="s">
        <v>4775</v>
      </c>
      <c r="F719" s="665"/>
      <c r="G719" s="665"/>
      <c r="H719" s="665"/>
      <c r="I719" s="665"/>
      <c r="J719" s="665"/>
      <c r="K719" s="665"/>
      <c r="L719" s="665"/>
      <c r="M719" s="665"/>
      <c r="N719" s="665">
        <v>4</v>
      </c>
      <c r="O719" s="665">
        <v>1396</v>
      </c>
      <c r="P719" s="678"/>
      <c r="Q719" s="666">
        <v>349</v>
      </c>
    </row>
    <row r="720" spans="1:17" ht="14.4" customHeight="1" x14ac:dyDescent="0.3">
      <c r="A720" s="661" t="s">
        <v>5609</v>
      </c>
      <c r="B720" s="662" t="s">
        <v>4726</v>
      </c>
      <c r="C720" s="662" t="s">
        <v>4730</v>
      </c>
      <c r="D720" s="662" t="s">
        <v>4733</v>
      </c>
      <c r="E720" s="662" t="s">
        <v>4734</v>
      </c>
      <c r="F720" s="665"/>
      <c r="G720" s="665"/>
      <c r="H720" s="665"/>
      <c r="I720" s="665"/>
      <c r="J720" s="665"/>
      <c r="K720" s="665"/>
      <c r="L720" s="665"/>
      <c r="M720" s="665"/>
      <c r="N720" s="665">
        <v>1</v>
      </c>
      <c r="O720" s="665">
        <v>35</v>
      </c>
      <c r="P720" s="678"/>
      <c r="Q720" s="666">
        <v>35</v>
      </c>
    </row>
    <row r="721" spans="1:17" ht="14.4" customHeight="1" x14ac:dyDescent="0.3">
      <c r="A721" s="661" t="s">
        <v>5609</v>
      </c>
      <c r="B721" s="662" t="s">
        <v>4726</v>
      </c>
      <c r="C721" s="662" t="s">
        <v>4730</v>
      </c>
      <c r="D721" s="662" t="s">
        <v>4743</v>
      </c>
      <c r="E721" s="662" t="s">
        <v>4744</v>
      </c>
      <c r="F721" s="665">
        <v>13</v>
      </c>
      <c r="G721" s="665">
        <v>1508</v>
      </c>
      <c r="H721" s="665">
        <v>1</v>
      </c>
      <c r="I721" s="665">
        <v>116</v>
      </c>
      <c r="J721" s="665">
        <v>4</v>
      </c>
      <c r="K721" s="665">
        <v>468</v>
      </c>
      <c r="L721" s="665">
        <v>0.31034482758620691</v>
      </c>
      <c r="M721" s="665">
        <v>117</v>
      </c>
      <c r="N721" s="665">
        <v>9</v>
      </c>
      <c r="O721" s="665">
        <v>1062</v>
      </c>
      <c r="P721" s="678">
        <v>0.70424403183023876</v>
      </c>
      <c r="Q721" s="666">
        <v>118</v>
      </c>
    </row>
    <row r="722" spans="1:17" ht="14.4" customHeight="1" x14ac:dyDescent="0.3">
      <c r="A722" s="661" t="s">
        <v>5609</v>
      </c>
      <c r="B722" s="662" t="s">
        <v>4726</v>
      </c>
      <c r="C722" s="662" t="s">
        <v>4730</v>
      </c>
      <c r="D722" s="662" t="s">
        <v>4755</v>
      </c>
      <c r="E722" s="662" t="s">
        <v>4756</v>
      </c>
      <c r="F722" s="665">
        <v>3</v>
      </c>
      <c r="G722" s="665">
        <v>0</v>
      </c>
      <c r="H722" s="665"/>
      <c r="I722" s="665">
        <v>0</v>
      </c>
      <c r="J722" s="665"/>
      <c r="K722" s="665"/>
      <c r="L722" s="665"/>
      <c r="M722" s="665"/>
      <c r="N722" s="665">
        <v>11</v>
      </c>
      <c r="O722" s="665">
        <v>199.99</v>
      </c>
      <c r="P722" s="678"/>
      <c r="Q722" s="666">
        <v>18.180909090909093</v>
      </c>
    </row>
    <row r="723" spans="1:17" ht="14.4" customHeight="1" x14ac:dyDescent="0.3">
      <c r="A723" s="661" t="s">
        <v>5609</v>
      </c>
      <c r="B723" s="662" t="s">
        <v>4726</v>
      </c>
      <c r="C723" s="662" t="s">
        <v>4730</v>
      </c>
      <c r="D723" s="662" t="s">
        <v>4757</v>
      </c>
      <c r="E723" s="662" t="s">
        <v>4758</v>
      </c>
      <c r="F723" s="665">
        <v>6</v>
      </c>
      <c r="G723" s="665">
        <v>1392</v>
      </c>
      <c r="H723" s="665">
        <v>1</v>
      </c>
      <c r="I723" s="665">
        <v>232</v>
      </c>
      <c r="J723" s="665">
        <v>5</v>
      </c>
      <c r="K723" s="665">
        <v>1168</v>
      </c>
      <c r="L723" s="665">
        <v>0.83908045977011492</v>
      </c>
      <c r="M723" s="665">
        <v>233.6</v>
      </c>
      <c r="N723" s="665">
        <v>20</v>
      </c>
      <c r="O723" s="665">
        <v>4700</v>
      </c>
      <c r="P723" s="678">
        <v>3.3764367816091956</v>
      </c>
      <c r="Q723" s="666">
        <v>235</v>
      </c>
    </row>
    <row r="724" spans="1:17" ht="14.4" customHeight="1" x14ac:dyDescent="0.3">
      <c r="A724" s="661" t="s">
        <v>5609</v>
      </c>
      <c r="B724" s="662" t="s">
        <v>4726</v>
      </c>
      <c r="C724" s="662" t="s">
        <v>4730</v>
      </c>
      <c r="D724" s="662" t="s">
        <v>4759</v>
      </c>
      <c r="E724" s="662" t="s">
        <v>4760</v>
      </c>
      <c r="F724" s="665">
        <v>4</v>
      </c>
      <c r="G724" s="665">
        <v>0</v>
      </c>
      <c r="H724" s="665"/>
      <c r="I724" s="665">
        <v>0</v>
      </c>
      <c r="J724" s="665"/>
      <c r="K724" s="665"/>
      <c r="L724" s="665"/>
      <c r="M724" s="665"/>
      <c r="N724" s="665"/>
      <c r="O724" s="665"/>
      <c r="P724" s="678"/>
      <c r="Q724" s="666"/>
    </row>
    <row r="725" spans="1:17" ht="14.4" customHeight="1" x14ac:dyDescent="0.3">
      <c r="A725" s="661" t="s">
        <v>5610</v>
      </c>
      <c r="B725" s="662" t="s">
        <v>4726</v>
      </c>
      <c r="C725" s="662" t="s">
        <v>4730</v>
      </c>
      <c r="D725" s="662" t="s">
        <v>4743</v>
      </c>
      <c r="E725" s="662" t="s">
        <v>4744</v>
      </c>
      <c r="F725" s="665">
        <v>2</v>
      </c>
      <c r="G725" s="665">
        <v>232</v>
      </c>
      <c r="H725" s="665">
        <v>1</v>
      </c>
      <c r="I725" s="665">
        <v>116</v>
      </c>
      <c r="J725" s="665">
        <v>5</v>
      </c>
      <c r="K725" s="665">
        <v>582</v>
      </c>
      <c r="L725" s="665">
        <v>2.5086206896551726</v>
      </c>
      <c r="M725" s="665">
        <v>116.4</v>
      </c>
      <c r="N725" s="665"/>
      <c r="O725" s="665"/>
      <c r="P725" s="678"/>
      <c r="Q725" s="666"/>
    </row>
    <row r="726" spans="1:17" ht="14.4" customHeight="1" x14ac:dyDescent="0.3">
      <c r="A726" s="661" t="s">
        <v>5610</v>
      </c>
      <c r="B726" s="662" t="s">
        <v>4726</v>
      </c>
      <c r="C726" s="662" t="s">
        <v>4730</v>
      </c>
      <c r="D726" s="662" t="s">
        <v>4755</v>
      </c>
      <c r="E726" s="662" t="s">
        <v>4756</v>
      </c>
      <c r="F726" s="665"/>
      <c r="G726" s="665"/>
      <c r="H726" s="665"/>
      <c r="I726" s="665"/>
      <c r="J726" s="665"/>
      <c r="K726" s="665"/>
      <c r="L726" s="665"/>
      <c r="M726" s="665"/>
      <c r="N726" s="665">
        <v>1</v>
      </c>
      <c r="O726" s="665">
        <v>33.33</v>
      </c>
      <c r="P726" s="678"/>
      <c r="Q726" s="666">
        <v>33.33</v>
      </c>
    </row>
    <row r="727" spans="1:17" ht="14.4" customHeight="1" x14ac:dyDescent="0.3">
      <c r="A727" s="661" t="s">
        <v>5610</v>
      </c>
      <c r="B727" s="662" t="s">
        <v>4726</v>
      </c>
      <c r="C727" s="662" t="s">
        <v>4730</v>
      </c>
      <c r="D727" s="662" t="s">
        <v>4757</v>
      </c>
      <c r="E727" s="662" t="s">
        <v>4758</v>
      </c>
      <c r="F727" s="665"/>
      <c r="G727" s="665"/>
      <c r="H727" s="665"/>
      <c r="I727" s="665"/>
      <c r="J727" s="665">
        <v>2</v>
      </c>
      <c r="K727" s="665">
        <v>468</v>
      </c>
      <c r="L727" s="665"/>
      <c r="M727" s="665">
        <v>234</v>
      </c>
      <c r="N727" s="665">
        <v>3</v>
      </c>
      <c r="O727" s="665">
        <v>705</v>
      </c>
      <c r="P727" s="678"/>
      <c r="Q727" s="666">
        <v>235</v>
      </c>
    </row>
    <row r="728" spans="1:17" ht="14.4" customHeight="1" x14ac:dyDescent="0.3">
      <c r="A728" s="661" t="s">
        <v>5611</v>
      </c>
      <c r="B728" s="662" t="s">
        <v>4726</v>
      </c>
      <c r="C728" s="662" t="s">
        <v>4730</v>
      </c>
      <c r="D728" s="662" t="s">
        <v>4733</v>
      </c>
      <c r="E728" s="662" t="s">
        <v>4734</v>
      </c>
      <c r="F728" s="665"/>
      <c r="G728" s="665"/>
      <c r="H728" s="665"/>
      <c r="I728" s="665"/>
      <c r="J728" s="665"/>
      <c r="K728" s="665"/>
      <c r="L728" s="665"/>
      <c r="M728" s="665"/>
      <c r="N728" s="665">
        <v>1</v>
      </c>
      <c r="O728" s="665">
        <v>35</v>
      </c>
      <c r="P728" s="678"/>
      <c r="Q728" s="666">
        <v>35</v>
      </c>
    </row>
    <row r="729" spans="1:17" ht="14.4" customHeight="1" x14ac:dyDescent="0.3">
      <c r="A729" s="661" t="s">
        <v>5611</v>
      </c>
      <c r="B729" s="662" t="s">
        <v>4726</v>
      </c>
      <c r="C729" s="662" t="s">
        <v>4730</v>
      </c>
      <c r="D729" s="662" t="s">
        <v>4743</v>
      </c>
      <c r="E729" s="662" t="s">
        <v>4744</v>
      </c>
      <c r="F729" s="665">
        <v>8</v>
      </c>
      <c r="G729" s="665">
        <v>928</v>
      </c>
      <c r="H729" s="665">
        <v>1</v>
      </c>
      <c r="I729" s="665">
        <v>116</v>
      </c>
      <c r="J729" s="665">
        <v>3</v>
      </c>
      <c r="K729" s="665">
        <v>350</v>
      </c>
      <c r="L729" s="665">
        <v>0.37715517241379309</v>
      </c>
      <c r="M729" s="665">
        <v>116.66666666666667</v>
      </c>
      <c r="N729" s="665">
        <v>7</v>
      </c>
      <c r="O729" s="665">
        <v>826</v>
      </c>
      <c r="P729" s="678">
        <v>0.89008620689655171</v>
      </c>
      <c r="Q729" s="666">
        <v>118</v>
      </c>
    </row>
    <row r="730" spans="1:17" ht="14.4" customHeight="1" x14ac:dyDescent="0.3">
      <c r="A730" s="661" t="s">
        <v>5611</v>
      </c>
      <c r="B730" s="662" t="s">
        <v>4726</v>
      </c>
      <c r="C730" s="662" t="s">
        <v>4730</v>
      </c>
      <c r="D730" s="662" t="s">
        <v>4755</v>
      </c>
      <c r="E730" s="662" t="s">
        <v>4756</v>
      </c>
      <c r="F730" s="665"/>
      <c r="G730" s="665"/>
      <c r="H730" s="665"/>
      <c r="I730" s="665"/>
      <c r="J730" s="665"/>
      <c r="K730" s="665"/>
      <c r="L730" s="665"/>
      <c r="M730" s="665"/>
      <c r="N730" s="665">
        <v>6</v>
      </c>
      <c r="O730" s="665">
        <v>166.66</v>
      </c>
      <c r="P730" s="678"/>
      <c r="Q730" s="666">
        <v>27.776666666666667</v>
      </c>
    </row>
    <row r="731" spans="1:17" ht="14.4" customHeight="1" thickBot="1" x14ac:dyDescent="0.35">
      <c r="A731" s="667" t="s">
        <v>5611</v>
      </c>
      <c r="B731" s="668" t="s">
        <v>4726</v>
      </c>
      <c r="C731" s="668" t="s">
        <v>4730</v>
      </c>
      <c r="D731" s="668" t="s">
        <v>4757</v>
      </c>
      <c r="E731" s="668" t="s">
        <v>4758</v>
      </c>
      <c r="F731" s="671">
        <v>6</v>
      </c>
      <c r="G731" s="671">
        <v>1392</v>
      </c>
      <c r="H731" s="671">
        <v>1</v>
      </c>
      <c r="I731" s="671">
        <v>232</v>
      </c>
      <c r="J731" s="671">
        <v>13</v>
      </c>
      <c r="K731" s="671">
        <v>2100</v>
      </c>
      <c r="L731" s="671">
        <v>1.5086206896551724</v>
      </c>
      <c r="M731" s="671">
        <v>161.53846153846155</v>
      </c>
      <c r="N731" s="671">
        <v>13</v>
      </c>
      <c r="O731" s="671">
        <v>3055</v>
      </c>
      <c r="P731" s="679">
        <v>2.194683908045977</v>
      </c>
      <c r="Q731" s="672">
        <v>235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1729.3230000000001</v>
      </c>
      <c r="C5" s="114">
        <v>1941.701</v>
      </c>
      <c r="D5" s="114">
        <v>1661.0509999999999</v>
      </c>
      <c r="E5" s="131">
        <v>0.96052096687547661</v>
      </c>
      <c r="F5" s="132">
        <v>511</v>
      </c>
      <c r="G5" s="114">
        <v>512</v>
      </c>
      <c r="H5" s="114">
        <v>514</v>
      </c>
      <c r="I5" s="133">
        <v>1.0058708414872799</v>
      </c>
      <c r="J5" s="123"/>
      <c r="K5" s="123"/>
      <c r="L5" s="7">
        <f>D5-B5</f>
        <v>-68.272000000000162</v>
      </c>
      <c r="M5" s="8">
        <f>H5-F5</f>
        <v>3</v>
      </c>
    </row>
    <row r="6" spans="1:13" ht="14.4" hidden="1" customHeight="1" outlineLevel="1" x14ac:dyDescent="0.3">
      <c r="A6" s="119" t="s">
        <v>169</v>
      </c>
      <c r="B6" s="122">
        <v>304.334</v>
      </c>
      <c r="C6" s="113">
        <v>450.61599999999999</v>
      </c>
      <c r="D6" s="113">
        <v>361.01100000000002</v>
      </c>
      <c r="E6" s="134">
        <v>1.1862328888655229</v>
      </c>
      <c r="F6" s="135">
        <v>108</v>
      </c>
      <c r="G6" s="113">
        <v>120</v>
      </c>
      <c r="H6" s="113">
        <v>100</v>
      </c>
      <c r="I6" s="136">
        <v>0.92592592592592593</v>
      </c>
      <c r="J6" s="123"/>
      <c r="K6" s="123"/>
      <c r="L6" s="5">
        <f t="shared" ref="L6:L11" si="0">D6-B6</f>
        <v>56.677000000000021</v>
      </c>
      <c r="M6" s="6">
        <f t="shared" ref="M6:M13" si="1">H6-F6</f>
        <v>-8</v>
      </c>
    </row>
    <row r="7" spans="1:13" ht="14.4" hidden="1" customHeight="1" outlineLevel="1" x14ac:dyDescent="0.3">
      <c r="A7" s="119" t="s">
        <v>170</v>
      </c>
      <c r="B7" s="122">
        <v>910.56600000000003</v>
      </c>
      <c r="C7" s="113">
        <v>990.48699999999997</v>
      </c>
      <c r="D7" s="113">
        <v>1091.2080000000001</v>
      </c>
      <c r="E7" s="134">
        <v>1.1983843016321718</v>
      </c>
      <c r="F7" s="135">
        <v>285</v>
      </c>
      <c r="G7" s="113">
        <v>303</v>
      </c>
      <c r="H7" s="113">
        <v>350</v>
      </c>
      <c r="I7" s="136">
        <v>1.2280701754385965</v>
      </c>
      <c r="J7" s="123"/>
      <c r="K7" s="123"/>
      <c r="L7" s="5">
        <f t="shared" si="0"/>
        <v>180.64200000000005</v>
      </c>
      <c r="M7" s="6">
        <f t="shared" si="1"/>
        <v>65</v>
      </c>
    </row>
    <row r="8" spans="1:13" ht="14.4" hidden="1" customHeight="1" outlineLevel="1" x14ac:dyDescent="0.3">
      <c r="A8" s="119" t="s">
        <v>171</v>
      </c>
      <c r="B8" s="122">
        <v>141.05699999999999</v>
      </c>
      <c r="C8" s="113">
        <v>130.20699999999999</v>
      </c>
      <c r="D8" s="113">
        <v>96.536000000000001</v>
      </c>
      <c r="E8" s="134">
        <v>0.68437581970409134</v>
      </c>
      <c r="F8" s="135">
        <v>40</v>
      </c>
      <c r="G8" s="113">
        <v>42</v>
      </c>
      <c r="H8" s="113">
        <v>31</v>
      </c>
      <c r="I8" s="136">
        <v>0.77500000000000002</v>
      </c>
      <c r="J8" s="123"/>
      <c r="K8" s="123"/>
      <c r="L8" s="5">
        <f t="shared" si="0"/>
        <v>-44.520999999999987</v>
      </c>
      <c r="M8" s="6">
        <f t="shared" si="1"/>
        <v>-9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3.2890000000000001</v>
      </c>
      <c r="E9" s="134" t="s">
        <v>565</v>
      </c>
      <c r="F9" s="135">
        <v>0</v>
      </c>
      <c r="G9" s="113">
        <v>0</v>
      </c>
      <c r="H9" s="113">
        <v>1</v>
      </c>
      <c r="I9" s="136" t="s">
        <v>565</v>
      </c>
      <c r="J9" s="123"/>
      <c r="K9" s="123"/>
      <c r="L9" s="5">
        <f t="shared" si="0"/>
        <v>3.2890000000000001</v>
      </c>
      <c r="M9" s="6">
        <f t="shared" si="1"/>
        <v>1</v>
      </c>
    </row>
    <row r="10" spans="1:13" ht="14.4" hidden="1" customHeight="1" outlineLevel="1" x14ac:dyDescent="0.3">
      <c r="A10" s="119" t="s">
        <v>173</v>
      </c>
      <c r="B10" s="122">
        <v>364.52800000000002</v>
      </c>
      <c r="C10" s="113">
        <v>411.87599999999998</v>
      </c>
      <c r="D10" s="113">
        <v>497.28500000000003</v>
      </c>
      <c r="E10" s="134">
        <v>1.3641887591625335</v>
      </c>
      <c r="F10" s="135">
        <v>119</v>
      </c>
      <c r="G10" s="113">
        <v>124</v>
      </c>
      <c r="H10" s="113">
        <v>147</v>
      </c>
      <c r="I10" s="136">
        <v>1.2352941176470589</v>
      </c>
      <c r="J10" s="123"/>
      <c r="K10" s="123"/>
      <c r="L10" s="5">
        <f t="shared" si="0"/>
        <v>132.75700000000001</v>
      </c>
      <c r="M10" s="6">
        <f t="shared" si="1"/>
        <v>28</v>
      </c>
    </row>
    <row r="11" spans="1:13" ht="14.4" hidden="1" customHeight="1" outlineLevel="1" x14ac:dyDescent="0.3">
      <c r="A11" s="119" t="s">
        <v>174</v>
      </c>
      <c r="B11" s="122">
        <v>153.65299999999999</v>
      </c>
      <c r="C11" s="113">
        <v>118.09399999999999</v>
      </c>
      <c r="D11" s="113">
        <v>146.80199999999999</v>
      </c>
      <c r="E11" s="134">
        <v>0.95541252041938651</v>
      </c>
      <c r="F11" s="135">
        <v>36</v>
      </c>
      <c r="G11" s="113">
        <v>33</v>
      </c>
      <c r="H11" s="113">
        <v>38</v>
      </c>
      <c r="I11" s="136">
        <v>1.0555555555555556</v>
      </c>
      <c r="J11" s="123"/>
      <c r="K11" s="123"/>
      <c r="L11" s="5">
        <f t="shared" si="0"/>
        <v>-6.8509999999999991</v>
      </c>
      <c r="M11" s="6">
        <f t="shared" si="1"/>
        <v>2</v>
      </c>
    </row>
    <row r="12" spans="1:13" ht="14.4" hidden="1" customHeight="1" outlineLevel="1" thickBot="1" x14ac:dyDescent="0.35">
      <c r="A12" s="244" t="s">
        <v>212</v>
      </c>
      <c r="B12" s="245">
        <v>41.847000000000001</v>
      </c>
      <c r="C12" s="246">
        <v>24.128</v>
      </c>
      <c r="D12" s="246">
        <v>22.068999999999999</v>
      </c>
      <c r="E12" s="247"/>
      <c r="F12" s="248">
        <v>10</v>
      </c>
      <c r="G12" s="246">
        <v>8</v>
      </c>
      <c r="H12" s="246">
        <v>7</v>
      </c>
      <c r="I12" s="249"/>
      <c r="J12" s="123"/>
      <c r="K12" s="123"/>
      <c r="L12" s="250">
        <f>D12-B12</f>
        <v>-19.778000000000002</v>
      </c>
      <c r="M12" s="251">
        <f>H12-F12</f>
        <v>-3</v>
      </c>
    </row>
    <row r="13" spans="1:13" ht="14.4" customHeight="1" collapsed="1" thickBot="1" x14ac:dyDescent="0.35">
      <c r="A13" s="120" t="s">
        <v>3</v>
      </c>
      <c r="B13" s="115">
        <f>SUM(B5:B12)</f>
        <v>3645.308</v>
      </c>
      <c r="C13" s="116">
        <f>SUM(C5:C12)</f>
        <v>4067.1089999999999</v>
      </c>
      <c r="D13" s="116">
        <f>SUM(D5:D12)</f>
        <v>3879.2510000000002</v>
      </c>
      <c r="E13" s="137">
        <f>IF(OR(D13=0,B13=0),0,D13/B13)</f>
        <v>1.0641764701364056</v>
      </c>
      <c r="F13" s="138">
        <f>SUM(F5:F12)</f>
        <v>1109</v>
      </c>
      <c r="G13" s="116">
        <f>SUM(G5:G12)</f>
        <v>1142</v>
      </c>
      <c r="H13" s="116">
        <f>SUM(H5:H12)</f>
        <v>1188</v>
      </c>
      <c r="I13" s="139">
        <f>IF(OR(H13=0,F13=0),0,H13/F13)</f>
        <v>1.0712353471596032</v>
      </c>
      <c r="J13" s="123"/>
      <c r="K13" s="123"/>
      <c r="L13" s="129">
        <f>D13-B13</f>
        <v>233.94300000000021</v>
      </c>
      <c r="M13" s="140">
        <f t="shared" si="1"/>
        <v>79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1729.3230000000001</v>
      </c>
      <c r="C18" s="114">
        <v>1941.701</v>
      </c>
      <c r="D18" s="114">
        <v>1661.0509999999999</v>
      </c>
      <c r="E18" s="131">
        <v>0.96052096687547661</v>
      </c>
      <c r="F18" s="121">
        <v>511</v>
      </c>
      <c r="G18" s="114">
        <v>512</v>
      </c>
      <c r="H18" s="114">
        <v>514</v>
      </c>
      <c r="I18" s="133">
        <v>1.0058708414872799</v>
      </c>
      <c r="J18" s="572">
        <v>0.91871999999999998</v>
      </c>
      <c r="K18" s="573"/>
      <c r="L18" s="147">
        <f>D18-B18</f>
        <v>-68.272000000000162</v>
      </c>
      <c r="M18" s="148">
        <f>H18-F18</f>
        <v>3</v>
      </c>
    </row>
    <row r="19" spans="1:13" ht="14.4" hidden="1" customHeight="1" outlineLevel="1" x14ac:dyDescent="0.3">
      <c r="A19" s="119" t="s">
        <v>169</v>
      </c>
      <c r="B19" s="122">
        <v>304.334</v>
      </c>
      <c r="C19" s="113">
        <v>450.61599999999999</v>
      </c>
      <c r="D19" s="113">
        <v>361.01100000000002</v>
      </c>
      <c r="E19" s="134">
        <v>1.1862328888655229</v>
      </c>
      <c r="F19" s="122">
        <v>108</v>
      </c>
      <c r="G19" s="113">
        <v>120</v>
      </c>
      <c r="H19" s="113">
        <v>100</v>
      </c>
      <c r="I19" s="136">
        <v>0.92592592592592593</v>
      </c>
      <c r="J19" s="572">
        <v>0.99456</v>
      </c>
      <c r="K19" s="573"/>
      <c r="L19" s="149">
        <f t="shared" ref="L19:L26" si="2">D19-B19</f>
        <v>56.677000000000021</v>
      </c>
      <c r="M19" s="150">
        <f t="shared" ref="M19:M26" si="3">H19-F19</f>
        <v>-8</v>
      </c>
    </row>
    <row r="20" spans="1:13" ht="14.4" hidden="1" customHeight="1" outlineLevel="1" x14ac:dyDescent="0.3">
      <c r="A20" s="119" t="s">
        <v>170</v>
      </c>
      <c r="B20" s="122">
        <v>910.56600000000003</v>
      </c>
      <c r="C20" s="113">
        <v>990.48699999999997</v>
      </c>
      <c r="D20" s="113">
        <v>1091.2080000000001</v>
      </c>
      <c r="E20" s="134">
        <v>1.1983843016321718</v>
      </c>
      <c r="F20" s="122">
        <v>285</v>
      </c>
      <c r="G20" s="113">
        <v>303</v>
      </c>
      <c r="H20" s="113">
        <v>350</v>
      </c>
      <c r="I20" s="136">
        <v>1.2280701754385965</v>
      </c>
      <c r="J20" s="572">
        <v>0.96671999999999991</v>
      </c>
      <c r="K20" s="573"/>
      <c r="L20" s="149">
        <f t="shared" si="2"/>
        <v>180.64200000000005</v>
      </c>
      <c r="M20" s="150">
        <f t="shared" si="3"/>
        <v>65</v>
      </c>
    </row>
    <row r="21" spans="1:13" ht="14.4" hidden="1" customHeight="1" outlineLevel="1" x14ac:dyDescent="0.3">
      <c r="A21" s="119" t="s">
        <v>171</v>
      </c>
      <c r="B21" s="122">
        <v>141.05699999999999</v>
      </c>
      <c r="C21" s="113">
        <v>130.20699999999999</v>
      </c>
      <c r="D21" s="113">
        <v>96.536000000000001</v>
      </c>
      <c r="E21" s="134">
        <v>0.68437581970409134</v>
      </c>
      <c r="F21" s="122">
        <v>40</v>
      </c>
      <c r="G21" s="113">
        <v>42</v>
      </c>
      <c r="H21" s="113">
        <v>31</v>
      </c>
      <c r="I21" s="136">
        <v>0.77500000000000002</v>
      </c>
      <c r="J21" s="572">
        <v>1.11744</v>
      </c>
      <c r="K21" s="573"/>
      <c r="L21" s="149">
        <f t="shared" si="2"/>
        <v>-44.520999999999987</v>
      </c>
      <c r="M21" s="150">
        <f t="shared" si="3"/>
        <v>-9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3.2890000000000001</v>
      </c>
      <c r="E22" s="134" t="s">
        <v>565</v>
      </c>
      <c r="F22" s="122">
        <v>0</v>
      </c>
      <c r="G22" s="113">
        <v>0</v>
      </c>
      <c r="H22" s="113">
        <v>1</v>
      </c>
      <c r="I22" s="136" t="s">
        <v>565</v>
      </c>
      <c r="J22" s="572">
        <v>0.96</v>
      </c>
      <c r="K22" s="573"/>
      <c r="L22" s="149">
        <f t="shared" si="2"/>
        <v>3.2890000000000001</v>
      </c>
      <c r="M22" s="150">
        <f t="shared" si="3"/>
        <v>1</v>
      </c>
    </row>
    <row r="23" spans="1:13" ht="14.4" hidden="1" customHeight="1" outlineLevel="1" x14ac:dyDescent="0.3">
      <c r="A23" s="119" t="s">
        <v>173</v>
      </c>
      <c r="B23" s="122">
        <v>364.52800000000002</v>
      </c>
      <c r="C23" s="113">
        <v>411.87599999999998</v>
      </c>
      <c r="D23" s="113">
        <v>497.28500000000003</v>
      </c>
      <c r="E23" s="134">
        <v>1.3641887591625335</v>
      </c>
      <c r="F23" s="122">
        <v>119</v>
      </c>
      <c r="G23" s="113">
        <v>124</v>
      </c>
      <c r="H23" s="113">
        <v>147</v>
      </c>
      <c r="I23" s="136">
        <v>1.2352941176470589</v>
      </c>
      <c r="J23" s="572">
        <v>0.98495999999999995</v>
      </c>
      <c r="K23" s="573"/>
      <c r="L23" s="149">
        <f t="shared" si="2"/>
        <v>132.75700000000001</v>
      </c>
      <c r="M23" s="150">
        <f t="shared" si="3"/>
        <v>28</v>
      </c>
    </row>
    <row r="24" spans="1:13" ht="14.4" hidden="1" customHeight="1" outlineLevel="1" x14ac:dyDescent="0.3">
      <c r="A24" s="119" t="s">
        <v>174</v>
      </c>
      <c r="B24" s="122">
        <v>153.65299999999999</v>
      </c>
      <c r="C24" s="113">
        <v>118.09399999999999</v>
      </c>
      <c r="D24" s="113">
        <v>146.80199999999999</v>
      </c>
      <c r="E24" s="134">
        <v>0.95541252041938651</v>
      </c>
      <c r="F24" s="122">
        <v>36</v>
      </c>
      <c r="G24" s="113">
        <v>33</v>
      </c>
      <c r="H24" s="113">
        <v>38</v>
      </c>
      <c r="I24" s="136">
        <v>1.0555555555555556</v>
      </c>
      <c r="J24" s="572">
        <v>1.0147199999999998</v>
      </c>
      <c r="K24" s="573"/>
      <c r="L24" s="149">
        <f t="shared" si="2"/>
        <v>-6.8509999999999991</v>
      </c>
      <c r="M24" s="150">
        <f t="shared" si="3"/>
        <v>2</v>
      </c>
    </row>
    <row r="25" spans="1:13" ht="14.4" hidden="1" customHeight="1" outlineLevel="1" thickBot="1" x14ac:dyDescent="0.35">
      <c r="A25" s="244" t="s">
        <v>212</v>
      </c>
      <c r="B25" s="245">
        <v>41.847000000000001</v>
      </c>
      <c r="C25" s="246">
        <v>24.128</v>
      </c>
      <c r="D25" s="246">
        <v>22.068999999999999</v>
      </c>
      <c r="E25" s="247"/>
      <c r="F25" s="245">
        <v>10</v>
      </c>
      <c r="G25" s="246">
        <v>8</v>
      </c>
      <c r="H25" s="246">
        <v>7</v>
      </c>
      <c r="I25" s="249"/>
      <c r="J25" s="364"/>
      <c r="K25" s="365"/>
      <c r="L25" s="252">
        <f>D25-B25</f>
        <v>-19.778000000000002</v>
      </c>
      <c r="M25" s="253">
        <f>H25-F25</f>
        <v>-3</v>
      </c>
    </row>
    <row r="26" spans="1:13" ht="14.4" customHeight="1" collapsed="1" thickBot="1" x14ac:dyDescent="0.35">
      <c r="A26" s="151" t="s">
        <v>3</v>
      </c>
      <c r="B26" s="152">
        <f>SUM(B18:B25)</f>
        <v>3645.308</v>
      </c>
      <c r="C26" s="153">
        <f>SUM(C18:C25)</f>
        <v>4067.1089999999999</v>
      </c>
      <c r="D26" s="153">
        <f>SUM(D18:D25)</f>
        <v>3879.2510000000002</v>
      </c>
      <c r="E26" s="154">
        <f>IF(OR(D26=0,B26=0),0,D26/B26)</f>
        <v>1.0641764701364056</v>
      </c>
      <c r="F26" s="152">
        <f>SUM(F18:F25)</f>
        <v>1109</v>
      </c>
      <c r="G26" s="153">
        <f>SUM(G18:G25)</f>
        <v>1142</v>
      </c>
      <c r="H26" s="153">
        <f>SUM(H18:H25)</f>
        <v>1188</v>
      </c>
      <c r="I26" s="155">
        <f>IF(OR(H26=0,F26=0),0,H26/F26)</f>
        <v>1.0712353471596032</v>
      </c>
      <c r="J26" s="123"/>
      <c r="K26" s="123"/>
      <c r="L26" s="145">
        <f t="shared" si="2"/>
        <v>233.94300000000021</v>
      </c>
      <c r="M26" s="156">
        <f t="shared" si="3"/>
        <v>79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565</v>
      </c>
      <c r="F31" s="132">
        <v>0</v>
      </c>
      <c r="G31" s="114">
        <v>0</v>
      </c>
      <c r="H31" s="114">
        <v>0</v>
      </c>
      <c r="I31" s="133" t="s">
        <v>565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565</v>
      </c>
      <c r="F32" s="135">
        <v>0</v>
      </c>
      <c r="G32" s="113">
        <v>0</v>
      </c>
      <c r="H32" s="113">
        <v>0</v>
      </c>
      <c r="I32" s="136" t="s">
        <v>565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565</v>
      </c>
      <c r="F33" s="135">
        <v>0</v>
      </c>
      <c r="G33" s="113">
        <v>0</v>
      </c>
      <c r="H33" s="113">
        <v>0</v>
      </c>
      <c r="I33" s="136" t="s">
        <v>565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565</v>
      </c>
      <c r="F34" s="135">
        <v>0</v>
      </c>
      <c r="G34" s="113">
        <v>0</v>
      </c>
      <c r="H34" s="113">
        <v>0</v>
      </c>
      <c r="I34" s="136" t="s">
        <v>565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565</v>
      </c>
      <c r="F35" s="135">
        <v>0</v>
      </c>
      <c r="G35" s="113">
        <v>0</v>
      </c>
      <c r="H35" s="113">
        <v>0</v>
      </c>
      <c r="I35" s="136" t="s">
        <v>565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565</v>
      </c>
      <c r="F36" s="135">
        <v>0</v>
      </c>
      <c r="G36" s="113">
        <v>0</v>
      </c>
      <c r="H36" s="113">
        <v>0</v>
      </c>
      <c r="I36" s="136" t="s">
        <v>565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565</v>
      </c>
      <c r="F37" s="135">
        <v>0</v>
      </c>
      <c r="G37" s="113">
        <v>0</v>
      </c>
      <c r="H37" s="113">
        <v>0</v>
      </c>
      <c r="I37" s="136" t="s">
        <v>565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565</v>
      </c>
      <c r="F38" s="248">
        <v>0</v>
      </c>
      <c r="G38" s="246">
        <v>0</v>
      </c>
      <c r="H38" s="246">
        <v>0</v>
      </c>
      <c r="I38" s="249" t="s">
        <v>565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987.42</v>
      </c>
      <c r="C33" s="203">
        <v>652</v>
      </c>
      <c r="D33" s="84">
        <f>IF(C33="","",C33-B33)</f>
        <v>-335.41999999999996</v>
      </c>
      <c r="E33" s="85">
        <f>IF(C33="","",C33/B33)</f>
        <v>0.66030665775455233</v>
      </c>
      <c r="F33" s="86">
        <v>64.91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2093.87</v>
      </c>
      <c r="C34" s="204">
        <v>1449</v>
      </c>
      <c r="D34" s="87">
        <f t="shared" ref="D34:D45" si="0">IF(C34="","",C34-B34)</f>
        <v>-644.86999999999989</v>
      </c>
      <c r="E34" s="88">
        <f t="shared" ref="E34:E45" si="1">IF(C34="","",C34/B34)</f>
        <v>0.69202003944848534</v>
      </c>
      <c r="F34" s="89">
        <v>141.69999999999999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3308.15</v>
      </c>
      <c r="C35" s="204">
        <v>2295</v>
      </c>
      <c r="D35" s="87">
        <f t="shared" si="0"/>
        <v>-1013.1500000000001</v>
      </c>
      <c r="E35" s="88">
        <f t="shared" si="1"/>
        <v>0.69374121487840634</v>
      </c>
      <c r="F35" s="89">
        <v>198.88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4486.88</v>
      </c>
      <c r="C36" s="204">
        <v>3276</v>
      </c>
      <c r="D36" s="87">
        <f t="shared" si="0"/>
        <v>-1210.8800000000001</v>
      </c>
      <c r="E36" s="88">
        <f t="shared" si="1"/>
        <v>0.73012873087758079</v>
      </c>
      <c r="F36" s="89">
        <v>342.52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5624.18</v>
      </c>
      <c r="C37" s="204">
        <v>4152</v>
      </c>
      <c r="D37" s="87">
        <f t="shared" si="0"/>
        <v>-1472.1800000000003</v>
      </c>
      <c r="E37" s="88">
        <f t="shared" si="1"/>
        <v>0.73824095245884724</v>
      </c>
      <c r="F37" s="89">
        <v>429.44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6859.94</v>
      </c>
      <c r="C38" s="204">
        <v>5101</v>
      </c>
      <c r="D38" s="87">
        <f t="shared" si="0"/>
        <v>-1758.9399999999996</v>
      </c>
      <c r="E38" s="88">
        <f t="shared" si="1"/>
        <v>0.74359250955547718</v>
      </c>
      <c r="F38" s="89">
        <v>541.53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7864.73</v>
      </c>
      <c r="C39" s="204">
        <v>5916</v>
      </c>
      <c r="D39" s="87">
        <f t="shared" si="0"/>
        <v>-1948.7299999999996</v>
      </c>
      <c r="E39" s="88">
        <f t="shared" si="1"/>
        <v>0.75221908444409413</v>
      </c>
      <c r="F39" s="89">
        <v>697.93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8913.48</v>
      </c>
      <c r="C40" s="204">
        <v>6735</v>
      </c>
      <c r="D40" s="87">
        <f t="shared" si="0"/>
        <v>-2178.4799999999996</v>
      </c>
      <c r="E40" s="88">
        <f t="shared" si="1"/>
        <v>0.75559714051077698</v>
      </c>
      <c r="F40" s="89">
        <v>825.76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10516.58</v>
      </c>
      <c r="C41" s="204">
        <v>7878</v>
      </c>
      <c r="D41" s="87">
        <f t="shared" si="0"/>
        <v>-2638.58</v>
      </c>
      <c r="E41" s="88">
        <f t="shared" si="1"/>
        <v>0.74910284522154547</v>
      </c>
      <c r="F41" s="89">
        <v>942.01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5783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2"/>
      <c r="B4" s="843" t="s">
        <v>84</v>
      </c>
      <c r="C4" s="844" t="s">
        <v>72</v>
      </c>
      <c r="D4" s="845" t="s">
        <v>85</v>
      </c>
      <c r="E4" s="843" t="s">
        <v>84</v>
      </c>
      <c r="F4" s="844" t="s">
        <v>72</v>
      </c>
      <c r="G4" s="845" t="s">
        <v>85</v>
      </c>
      <c r="H4" s="843" t="s">
        <v>84</v>
      </c>
      <c r="I4" s="844" t="s">
        <v>72</v>
      </c>
      <c r="J4" s="845" t="s">
        <v>85</v>
      </c>
      <c r="K4" s="846"/>
      <c r="L4" s="847"/>
      <c r="M4" s="847"/>
      <c r="N4" s="847"/>
      <c r="O4" s="848"/>
      <c r="P4" s="849"/>
      <c r="Q4" s="850" t="s">
        <v>73</v>
      </c>
      <c r="R4" s="851" t="s">
        <v>72</v>
      </c>
      <c r="S4" s="852" t="s">
        <v>86</v>
      </c>
      <c r="T4" s="853" t="s">
        <v>87</v>
      </c>
      <c r="U4" s="853" t="s">
        <v>88</v>
      </c>
      <c r="V4" s="854" t="s">
        <v>2</v>
      </c>
      <c r="W4" s="855" t="s">
        <v>89</v>
      </c>
    </row>
    <row r="5" spans="1:23" ht="14.4" customHeight="1" x14ac:dyDescent="0.3">
      <c r="A5" s="885" t="s">
        <v>5613</v>
      </c>
      <c r="B5" s="856">
        <v>1</v>
      </c>
      <c r="C5" s="857">
        <v>13.49</v>
      </c>
      <c r="D5" s="858">
        <v>17</v>
      </c>
      <c r="E5" s="859">
        <v>1</v>
      </c>
      <c r="F5" s="860">
        <v>13.49</v>
      </c>
      <c r="G5" s="861">
        <v>16</v>
      </c>
      <c r="H5" s="862"/>
      <c r="I5" s="863"/>
      <c r="J5" s="864"/>
      <c r="K5" s="865">
        <v>13.49</v>
      </c>
      <c r="L5" s="862">
        <v>8</v>
      </c>
      <c r="M5" s="862">
        <v>72</v>
      </c>
      <c r="N5" s="866">
        <v>23.91</v>
      </c>
      <c r="O5" s="862" t="s">
        <v>5614</v>
      </c>
      <c r="P5" s="867" t="s">
        <v>5615</v>
      </c>
      <c r="Q5" s="868">
        <f>H5-B5</f>
        <v>-1</v>
      </c>
      <c r="R5" s="868">
        <f>I5-C5</f>
        <v>-13.49</v>
      </c>
      <c r="S5" s="856" t="str">
        <f>IF(H5=0,"",H5*N5)</f>
        <v/>
      </c>
      <c r="T5" s="856" t="str">
        <f>IF(H5=0,"",H5*J5)</f>
        <v/>
      </c>
      <c r="U5" s="856" t="str">
        <f>IF(H5=0,"",T5-S5)</f>
        <v/>
      </c>
      <c r="V5" s="869" t="str">
        <f>IF(H5=0,"",T5/S5)</f>
        <v/>
      </c>
      <c r="W5" s="870"/>
    </row>
    <row r="6" spans="1:23" ht="14.4" customHeight="1" x14ac:dyDescent="0.3">
      <c r="A6" s="886" t="s">
        <v>5616</v>
      </c>
      <c r="B6" s="835">
        <v>2</v>
      </c>
      <c r="C6" s="836">
        <v>14.42</v>
      </c>
      <c r="D6" s="837">
        <v>12.5</v>
      </c>
      <c r="E6" s="816">
        <v>5</v>
      </c>
      <c r="F6" s="817">
        <v>36.97</v>
      </c>
      <c r="G6" s="818">
        <v>13.2</v>
      </c>
      <c r="H6" s="819">
        <v>4</v>
      </c>
      <c r="I6" s="820">
        <v>29</v>
      </c>
      <c r="J6" s="821">
        <v>10</v>
      </c>
      <c r="K6" s="822">
        <v>7.09</v>
      </c>
      <c r="L6" s="819">
        <v>5</v>
      </c>
      <c r="M6" s="819">
        <v>46</v>
      </c>
      <c r="N6" s="823">
        <v>15.26</v>
      </c>
      <c r="O6" s="819" t="s">
        <v>5614</v>
      </c>
      <c r="P6" s="838" t="s">
        <v>5617</v>
      </c>
      <c r="Q6" s="824">
        <f t="shared" ref="Q6:R69" si="0">H6-B6</f>
        <v>2</v>
      </c>
      <c r="R6" s="824">
        <f t="shared" si="0"/>
        <v>14.58</v>
      </c>
      <c r="S6" s="835">
        <f t="shared" ref="S6:S69" si="1">IF(H6=0,"",H6*N6)</f>
        <v>61.04</v>
      </c>
      <c r="T6" s="835">
        <f t="shared" ref="T6:T69" si="2">IF(H6=0,"",H6*J6)</f>
        <v>40</v>
      </c>
      <c r="U6" s="835">
        <f t="shared" ref="U6:U69" si="3">IF(H6=0,"",T6-S6)</f>
        <v>-21.04</v>
      </c>
      <c r="V6" s="839">
        <f t="shared" ref="V6:V69" si="4">IF(H6=0,"",T6/S6)</f>
        <v>0.65530799475753609</v>
      </c>
      <c r="W6" s="825">
        <v>0.74</v>
      </c>
    </row>
    <row r="7" spans="1:23" ht="14.4" customHeight="1" x14ac:dyDescent="0.3">
      <c r="A7" s="887" t="s">
        <v>5618</v>
      </c>
      <c r="B7" s="871">
        <v>1</v>
      </c>
      <c r="C7" s="872">
        <v>7.09</v>
      </c>
      <c r="D7" s="840">
        <v>7</v>
      </c>
      <c r="E7" s="873">
        <v>1</v>
      </c>
      <c r="F7" s="874">
        <v>7.09</v>
      </c>
      <c r="G7" s="826">
        <v>8</v>
      </c>
      <c r="H7" s="875">
        <v>1</v>
      </c>
      <c r="I7" s="876">
        <v>7.09</v>
      </c>
      <c r="J7" s="827">
        <v>6</v>
      </c>
      <c r="K7" s="877">
        <v>7.09</v>
      </c>
      <c r="L7" s="875">
        <v>5</v>
      </c>
      <c r="M7" s="875">
        <v>46</v>
      </c>
      <c r="N7" s="878">
        <v>15.26</v>
      </c>
      <c r="O7" s="875" t="s">
        <v>5614</v>
      </c>
      <c r="P7" s="879" t="s">
        <v>5619</v>
      </c>
      <c r="Q7" s="880">
        <f t="shared" si="0"/>
        <v>0</v>
      </c>
      <c r="R7" s="880">
        <f t="shared" si="0"/>
        <v>0</v>
      </c>
      <c r="S7" s="871">
        <f t="shared" si="1"/>
        <v>15.26</v>
      </c>
      <c r="T7" s="871">
        <f t="shared" si="2"/>
        <v>6</v>
      </c>
      <c r="U7" s="871">
        <f t="shared" si="3"/>
        <v>-9.26</v>
      </c>
      <c r="V7" s="881">
        <f t="shared" si="4"/>
        <v>0.39318479685452162</v>
      </c>
      <c r="W7" s="828"/>
    </row>
    <row r="8" spans="1:23" ht="14.4" customHeight="1" x14ac:dyDescent="0.3">
      <c r="A8" s="887" t="s">
        <v>5620</v>
      </c>
      <c r="B8" s="871">
        <v>1</v>
      </c>
      <c r="C8" s="872">
        <v>7.77</v>
      </c>
      <c r="D8" s="840">
        <v>10</v>
      </c>
      <c r="E8" s="873">
        <v>1</v>
      </c>
      <c r="F8" s="874">
        <v>7.77</v>
      </c>
      <c r="G8" s="826">
        <v>6</v>
      </c>
      <c r="H8" s="875"/>
      <c r="I8" s="876"/>
      <c r="J8" s="827"/>
      <c r="K8" s="877">
        <v>7.77</v>
      </c>
      <c r="L8" s="875">
        <v>5</v>
      </c>
      <c r="M8" s="875">
        <v>45</v>
      </c>
      <c r="N8" s="878">
        <v>15.05</v>
      </c>
      <c r="O8" s="875" t="s">
        <v>5614</v>
      </c>
      <c r="P8" s="879" t="s">
        <v>5621</v>
      </c>
      <c r="Q8" s="880">
        <f t="shared" si="0"/>
        <v>-1</v>
      </c>
      <c r="R8" s="880">
        <f t="shared" si="0"/>
        <v>-7.77</v>
      </c>
      <c r="S8" s="871" t="str">
        <f t="shared" si="1"/>
        <v/>
      </c>
      <c r="T8" s="871" t="str">
        <f t="shared" si="2"/>
        <v/>
      </c>
      <c r="U8" s="871" t="str">
        <f t="shared" si="3"/>
        <v/>
      </c>
      <c r="V8" s="881" t="str">
        <f t="shared" si="4"/>
        <v/>
      </c>
      <c r="W8" s="828"/>
    </row>
    <row r="9" spans="1:23" ht="14.4" customHeight="1" x14ac:dyDescent="0.3">
      <c r="A9" s="886" t="s">
        <v>5622</v>
      </c>
      <c r="B9" s="835">
        <v>1</v>
      </c>
      <c r="C9" s="836">
        <v>33.15</v>
      </c>
      <c r="D9" s="837">
        <v>51</v>
      </c>
      <c r="E9" s="841"/>
      <c r="F9" s="820"/>
      <c r="G9" s="821"/>
      <c r="H9" s="816">
        <v>1</v>
      </c>
      <c r="I9" s="817">
        <v>31.73</v>
      </c>
      <c r="J9" s="818">
        <v>25</v>
      </c>
      <c r="K9" s="822">
        <v>33.15</v>
      </c>
      <c r="L9" s="819">
        <v>15</v>
      </c>
      <c r="M9" s="819">
        <v>135</v>
      </c>
      <c r="N9" s="823">
        <v>45.08</v>
      </c>
      <c r="O9" s="819" t="s">
        <v>5614</v>
      </c>
      <c r="P9" s="838" t="s">
        <v>5623</v>
      </c>
      <c r="Q9" s="824">
        <f t="shared" si="0"/>
        <v>0</v>
      </c>
      <c r="R9" s="824">
        <f t="shared" si="0"/>
        <v>-1.4199999999999982</v>
      </c>
      <c r="S9" s="835">
        <f t="shared" si="1"/>
        <v>45.08</v>
      </c>
      <c r="T9" s="835">
        <f t="shared" si="2"/>
        <v>25</v>
      </c>
      <c r="U9" s="835">
        <f t="shared" si="3"/>
        <v>-20.079999999999998</v>
      </c>
      <c r="V9" s="839">
        <f t="shared" si="4"/>
        <v>0.55456965394853597</v>
      </c>
      <c r="W9" s="825"/>
    </row>
    <row r="10" spans="1:23" ht="14.4" customHeight="1" x14ac:dyDescent="0.3">
      <c r="A10" s="886" t="s">
        <v>5624</v>
      </c>
      <c r="B10" s="829">
        <v>1</v>
      </c>
      <c r="C10" s="830">
        <v>22.92</v>
      </c>
      <c r="D10" s="831">
        <v>50</v>
      </c>
      <c r="E10" s="841"/>
      <c r="F10" s="820"/>
      <c r="G10" s="821"/>
      <c r="H10" s="819"/>
      <c r="I10" s="820"/>
      <c r="J10" s="821"/>
      <c r="K10" s="822">
        <v>22.92</v>
      </c>
      <c r="L10" s="819">
        <v>13</v>
      </c>
      <c r="M10" s="819">
        <v>116</v>
      </c>
      <c r="N10" s="823">
        <v>38.619999999999997</v>
      </c>
      <c r="O10" s="819" t="s">
        <v>5614</v>
      </c>
      <c r="P10" s="838" t="s">
        <v>5625</v>
      </c>
      <c r="Q10" s="824">
        <f t="shared" si="0"/>
        <v>-1</v>
      </c>
      <c r="R10" s="824">
        <f t="shared" si="0"/>
        <v>-22.92</v>
      </c>
      <c r="S10" s="835" t="str">
        <f t="shared" si="1"/>
        <v/>
      </c>
      <c r="T10" s="835" t="str">
        <f t="shared" si="2"/>
        <v/>
      </c>
      <c r="U10" s="835" t="str">
        <f t="shared" si="3"/>
        <v/>
      </c>
      <c r="V10" s="839" t="str">
        <f t="shared" si="4"/>
        <v/>
      </c>
      <c r="W10" s="825"/>
    </row>
    <row r="11" spans="1:23" ht="14.4" customHeight="1" x14ac:dyDescent="0.3">
      <c r="A11" s="886" t="s">
        <v>5626</v>
      </c>
      <c r="B11" s="835">
        <v>2</v>
      </c>
      <c r="C11" s="836">
        <v>40.06</v>
      </c>
      <c r="D11" s="837">
        <v>23.5</v>
      </c>
      <c r="E11" s="816">
        <v>2</v>
      </c>
      <c r="F11" s="817">
        <v>39.69</v>
      </c>
      <c r="G11" s="818">
        <v>12.5</v>
      </c>
      <c r="H11" s="819">
        <v>1</v>
      </c>
      <c r="I11" s="820">
        <v>20.05</v>
      </c>
      <c r="J11" s="821">
        <v>15</v>
      </c>
      <c r="K11" s="822">
        <v>20.05</v>
      </c>
      <c r="L11" s="819">
        <v>10</v>
      </c>
      <c r="M11" s="819">
        <v>90</v>
      </c>
      <c r="N11" s="823">
        <v>29.86</v>
      </c>
      <c r="O11" s="819" t="s">
        <v>5614</v>
      </c>
      <c r="P11" s="838" t="s">
        <v>5627</v>
      </c>
      <c r="Q11" s="824">
        <f t="shared" si="0"/>
        <v>-1</v>
      </c>
      <c r="R11" s="824">
        <f t="shared" si="0"/>
        <v>-20.010000000000002</v>
      </c>
      <c r="S11" s="835">
        <f t="shared" si="1"/>
        <v>29.86</v>
      </c>
      <c r="T11" s="835">
        <f t="shared" si="2"/>
        <v>15</v>
      </c>
      <c r="U11" s="835">
        <f t="shared" si="3"/>
        <v>-14.86</v>
      </c>
      <c r="V11" s="839">
        <f t="shared" si="4"/>
        <v>0.50234427327528464</v>
      </c>
      <c r="W11" s="825"/>
    </row>
    <row r="12" spans="1:23" ht="14.4" customHeight="1" x14ac:dyDescent="0.3">
      <c r="A12" s="887" t="s">
        <v>5628</v>
      </c>
      <c r="B12" s="871"/>
      <c r="C12" s="872"/>
      <c r="D12" s="840"/>
      <c r="E12" s="873">
        <v>1</v>
      </c>
      <c r="F12" s="874">
        <v>20.05</v>
      </c>
      <c r="G12" s="826">
        <v>15</v>
      </c>
      <c r="H12" s="875"/>
      <c r="I12" s="876"/>
      <c r="J12" s="827"/>
      <c r="K12" s="877">
        <v>20.05</v>
      </c>
      <c r="L12" s="875">
        <v>10</v>
      </c>
      <c r="M12" s="875">
        <v>90</v>
      </c>
      <c r="N12" s="878">
        <v>29.86</v>
      </c>
      <c r="O12" s="875" t="s">
        <v>5614</v>
      </c>
      <c r="P12" s="879" t="s">
        <v>5629</v>
      </c>
      <c r="Q12" s="880">
        <f t="shared" si="0"/>
        <v>0</v>
      </c>
      <c r="R12" s="880">
        <f t="shared" si="0"/>
        <v>0</v>
      </c>
      <c r="S12" s="871" t="str">
        <f t="shared" si="1"/>
        <v/>
      </c>
      <c r="T12" s="871" t="str">
        <f t="shared" si="2"/>
        <v/>
      </c>
      <c r="U12" s="871" t="str">
        <f t="shared" si="3"/>
        <v/>
      </c>
      <c r="V12" s="881" t="str">
        <f t="shared" si="4"/>
        <v/>
      </c>
      <c r="W12" s="828"/>
    </row>
    <row r="13" spans="1:23" ht="14.4" customHeight="1" x14ac:dyDescent="0.3">
      <c r="A13" s="887" t="s">
        <v>5630</v>
      </c>
      <c r="B13" s="871">
        <v>1</v>
      </c>
      <c r="C13" s="872">
        <v>20.34</v>
      </c>
      <c r="D13" s="840">
        <v>22</v>
      </c>
      <c r="E13" s="873">
        <v>3</v>
      </c>
      <c r="F13" s="874">
        <v>63.51</v>
      </c>
      <c r="G13" s="826">
        <v>18.3</v>
      </c>
      <c r="H13" s="875">
        <v>4</v>
      </c>
      <c r="I13" s="876">
        <v>93.36</v>
      </c>
      <c r="J13" s="832">
        <v>29.5</v>
      </c>
      <c r="K13" s="877">
        <v>20.34</v>
      </c>
      <c r="L13" s="875">
        <v>10</v>
      </c>
      <c r="M13" s="875">
        <v>87</v>
      </c>
      <c r="N13" s="878">
        <v>28.99</v>
      </c>
      <c r="O13" s="875" t="s">
        <v>5614</v>
      </c>
      <c r="P13" s="879" t="s">
        <v>5631</v>
      </c>
      <c r="Q13" s="880">
        <f t="shared" si="0"/>
        <v>3</v>
      </c>
      <c r="R13" s="880">
        <f t="shared" si="0"/>
        <v>73.02</v>
      </c>
      <c r="S13" s="871">
        <f t="shared" si="1"/>
        <v>115.96</v>
      </c>
      <c r="T13" s="871">
        <f t="shared" si="2"/>
        <v>118</v>
      </c>
      <c r="U13" s="871">
        <f t="shared" si="3"/>
        <v>2.0400000000000063</v>
      </c>
      <c r="V13" s="881">
        <f t="shared" si="4"/>
        <v>1.0175922731976543</v>
      </c>
      <c r="W13" s="828">
        <v>28.02</v>
      </c>
    </row>
    <row r="14" spans="1:23" ht="14.4" customHeight="1" x14ac:dyDescent="0.3">
      <c r="A14" s="886" t="s">
        <v>5632</v>
      </c>
      <c r="B14" s="829">
        <v>14</v>
      </c>
      <c r="C14" s="830">
        <v>176.62</v>
      </c>
      <c r="D14" s="831">
        <v>14.5</v>
      </c>
      <c r="E14" s="841">
        <v>17</v>
      </c>
      <c r="F14" s="820">
        <v>206.07</v>
      </c>
      <c r="G14" s="821">
        <v>10.4</v>
      </c>
      <c r="H14" s="819">
        <v>7</v>
      </c>
      <c r="I14" s="820">
        <v>85.02</v>
      </c>
      <c r="J14" s="821">
        <v>9.1</v>
      </c>
      <c r="K14" s="822">
        <v>12.38</v>
      </c>
      <c r="L14" s="819">
        <v>7</v>
      </c>
      <c r="M14" s="819">
        <v>61</v>
      </c>
      <c r="N14" s="823">
        <v>20.350000000000001</v>
      </c>
      <c r="O14" s="819" t="s">
        <v>5614</v>
      </c>
      <c r="P14" s="838" t="s">
        <v>5633</v>
      </c>
      <c r="Q14" s="824">
        <f t="shared" si="0"/>
        <v>-7</v>
      </c>
      <c r="R14" s="824">
        <f t="shared" si="0"/>
        <v>-91.600000000000009</v>
      </c>
      <c r="S14" s="835">
        <f t="shared" si="1"/>
        <v>142.45000000000002</v>
      </c>
      <c r="T14" s="835">
        <f t="shared" si="2"/>
        <v>63.699999999999996</v>
      </c>
      <c r="U14" s="835">
        <f t="shared" si="3"/>
        <v>-78.750000000000028</v>
      </c>
      <c r="V14" s="839">
        <f t="shared" si="4"/>
        <v>0.4471744471744471</v>
      </c>
      <c r="W14" s="825"/>
    </row>
    <row r="15" spans="1:23" ht="14.4" customHeight="1" x14ac:dyDescent="0.3">
      <c r="A15" s="887" t="s">
        <v>5634</v>
      </c>
      <c r="B15" s="882">
        <v>3</v>
      </c>
      <c r="C15" s="883">
        <v>37.130000000000003</v>
      </c>
      <c r="D15" s="833">
        <v>11.7</v>
      </c>
      <c r="E15" s="884">
        <v>2</v>
      </c>
      <c r="F15" s="876">
        <v>24.75</v>
      </c>
      <c r="G15" s="827">
        <v>10</v>
      </c>
      <c r="H15" s="875">
        <v>4</v>
      </c>
      <c r="I15" s="876">
        <v>55.5</v>
      </c>
      <c r="J15" s="827">
        <v>15.5</v>
      </c>
      <c r="K15" s="877">
        <v>12.38</v>
      </c>
      <c r="L15" s="875">
        <v>7</v>
      </c>
      <c r="M15" s="875">
        <v>61</v>
      </c>
      <c r="N15" s="878">
        <v>20.350000000000001</v>
      </c>
      <c r="O15" s="875" t="s">
        <v>5614</v>
      </c>
      <c r="P15" s="879" t="s">
        <v>5635</v>
      </c>
      <c r="Q15" s="880">
        <f t="shared" si="0"/>
        <v>1</v>
      </c>
      <c r="R15" s="880">
        <f t="shared" si="0"/>
        <v>18.369999999999997</v>
      </c>
      <c r="S15" s="871">
        <f t="shared" si="1"/>
        <v>81.400000000000006</v>
      </c>
      <c r="T15" s="871">
        <f t="shared" si="2"/>
        <v>62</v>
      </c>
      <c r="U15" s="871">
        <f t="shared" si="3"/>
        <v>-19.400000000000006</v>
      </c>
      <c r="V15" s="881">
        <f t="shared" si="4"/>
        <v>0.76167076167076164</v>
      </c>
      <c r="W15" s="828">
        <v>12.65</v>
      </c>
    </row>
    <row r="16" spans="1:23" ht="14.4" customHeight="1" x14ac:dyDescent="0.3">
      <c r="A16" s="887" t="s">
        <v>5636</v>
      </c>
      <c r="B16" s="882">
        <v>11</v>
      </c>
      <c r="C16" s="883">
        <v>138.12</v>
      </c>
      <c r="D16" s="833">
        <v>13.3</v>
      </c>
      <c r="E16" s="884">
        <v>8</v>
      </c>
      <c r="F16" s="876">
        <v>104.07</v>
      </c>
      <c r="G16" s="827">
        <v>16.8</v>
      </c>
      <c r="H16" s="875">
        <v>14</v>
      </c>
      <c r="I16" s="876">
        <v>183.63</v>
      </c>
      <c r="J16" s="827">
        <v>18.399999999999999</v>
      </c>
      <c r="K16" s="877">
        <v>12.65</v>
      </c>
      <c r="L16" s="875">
        <v>7</v>
      </c>
      <c r="M16" s="875">
        <v>61</v>
      </c>
      <c r="N16" s="878">
        <v>20.38</v>
      </c>
      <c r="O16" s="875" t="s">
        <v>5614</v>
      </c>
      <c r="P16" s="879" t="s">
        <v>5637</v>
      </c>
      <c r="Q16" s="880">
        <f t="shared" si="0"/>
        <v>3</v>
      </c>
      <c r="R16" s="880">
        <f t="shared" si="0"/>
        <v>45.509999999999991</v>
      </c>
      <c r="S16" s="871">
        <f t="shared" si="1"/>
        <v>285.32</v>
      </c>
      <c r="T16" s="871">
        <f t="shared" si="2"/>
        <v>257.59999999999997</v>
      </c>
      <c r="U16" s="871">
        <f t="shared" si="3"/>
        <v>-27.720000000000027</v>
      </c>
      <c r="V16" s="881">
        <f t="shared" si="4"/>
        <v>0.90284592737978397</v>
      </c>
      <c r="W16" s="828">
        <v>60.72</v>
      </c>
    </row>
    <row r="17" spans="1:23" ht="14.4" customHeight="1" x14ac:dyDescent="0.3">
      <c r="A17" s="886" t="s">
        <v>5638</v>
      </c>
      <c r="B17" s="835"/>
      <c r="C17" s="836"/>
      <c r="D17" s="837"/>
      <c r="E17" s="816">
        <v>2</v>
      </c>
      <c r="F17" s="817">
        <v>50.96</v>
      </c>
      <c r="G17" s="818">
        <v>13.5</v>
      </c>
      <c r="H17" s="819"/>
      <c r="I17" s="820"/>
      <c r="J17" s="821"/>
      <c r="K17" s="822">
        <v>25.48</v>
      </c>
      <c r="L17" s="819">
        <v>4</v>
      </c>
      <c r="M17" s="819">
        <v>39</v>
      </c>
      <c r="N17" s="823">
        <v>13.1</v>
      </c>
      <c r="O17" s="819" t="s">
        <v>5614</v>
      </c>
      <c r="P17" s="838" t="s">
        <v>5639</v>
      </c>
      <c r="Q17" s="824">
        <f t="shared" si="0"/>
        <v>0</v>
      </c>
      <c r="R17" s="824">
        <f t="shared" si="0"/>
        <v>0</v>
      </c>
      <c r="S17" s="835" t="str">
        <f t="shared" si="1"/>
        <v/>
      </c>
      <c r="T17" s="835" t="str">
        <f t="shared" si="2"/>
        <v/>
      </c>
      <c r="U17" s="835" t="str">
        <f t="shared" si="3"/>
        <v/>
      </c>
      <c r="V17" s="839" t="str">
        <f t="shared" si="4"/>
        <v/>
      </c>
      <c r="W17" s="825"/>
    </row>
    <row r="18" spans="1:23" ht="14.4" customHeight="1" x14ac:dyDescent="0.3">
      <c r="A18" s="886" t="s">
        <v>5640</v>
      </c>
      <c r="B18" s="835">
        <v>3</v>
      </c>
      <c r="C18" s="836">
        <v>34.03</v>
      </c>
      <c r="D18" s="837">
        <v>9.3000000000000007</v>
      </c>
      <c r="E18" s="841">
        <v>12</v>
      </c>
      <c r="F18" s="820">
        <v>136.13</v>
      </c>
      <c r="G18" s="821">
        <v>8.6</v>
      </c>
      <c r="H18" s="816">
        <v>12</v>
      </c>
      <c r="I18" s="817">
        <v>95.31</v>
      </c>
      <c r="J18" s="818">
        <v>6.9</v>
      </c>
      <c r="K18" s="822">
        <v>11.34</v>
      </c>
      <c r="L18" s="819">
        <v>3</v>
      </c>
      <c r="M18" s="819">
        <v>27</v>
      </c>
      <c r="N18" s="823">
        <v>8.99</v>
      </c>
      <c r="O18" s="819" t="s">
        <v>5614</v>
      </c>
      <c r="P18" s="838" t="s">
        <v>5641</v>
      </c>
      <c r="Q18" s="824">
        <f t="shared" si="0"/>
        <v>9</v>
      </c>
      <c r="R18" s="824">
        <f t="shared" si="0"/>
        <v>61.28</v>
      </c>
      <c r="S18" s="835">
        <f t="shared" si="1"/>
        <v>107.88</v>
      </c>
      <c r="T18" s="835">
        <f t="shared" si="2"/>
        <v>82.800000000000011</v>
      </c>
      <c r="U18" s="835">
        <f t="shared" si="3"/>
        <v>-25.079999999999984</v>
      </c>
      <c r="V18" s="839">
        <f t="shared" si="4"/>
        <v>0.76751946607341504</v>
      </c>
      <c r="W18" s="825">
        <v>2.06</v>
      </c>
    </row>
    <row r="19" spans="1:23" ht="14.4" customHeight="1" x14ac:dyDescent="0.3">
      <c r="A19" s="886" t="s">
        <v>5642</v>
      </c>
      <c r="B19" s="835">
        <v>214</v>
      </c>
      <c r="C19" s="836">
        <v>730</v>
      </c>
      <c r="D19" s="837">
        <v>7.4</v>
      </c>
      <c r="E19" s="816">
        <v>260</v>
      </c>
      <c r="F19" s="817">
        <v>898.62</v>
      </c>
      <c r="G19" s="818">
        <v>7.7</v>
      </c>
      <c r="H19" s="819">
        <v>228</v>
      </c>
      <c r="I19" s="820">
        <v>771.02</v>
      </c>
      <c r="J19" s="821">
        <v>7.6</v>
      </c>
      <c r="K19" s="822">
        <v>3.29</v>
      </c>
      <c r="L19" s="819">
        <v>3</v>
      </c>
      <c r="M19" s="819">
        <v>31</v>
      </c>
      <c r="N19" s="823">
        <v>10.41</v>
      </c>
      <c r="O19" s="819" t="s">
        <v>5614</v>
      </c>
      <c r="P19" s="838" t="s">
        <v>5643</v>
      </c>
      <c r="Q19" s="824">
        <f t="shared" si="0"/>
        <v>14</v>
      </c>
      <c r="R19" s="824">
        <f t="shared" si="0"/>
        <v>41.019999999999982</v>
      </c>
      <c r="S19" s="835">
        <f t="shared" si="1"/>
        <v>2373.48</v>
      </c>
      <c r="T19" s="835">
        <f t="shared" si="2"/>
        <v>1732.8</v>
      </c>
      <c r="U19" s="835">
        <f t="shared" si="3"/>
        <v>-640.68000000000006</v>
      </c>
      <c r="V19" s="839">
        <f t="shared" si="4"/>
        <v>0.73006724303554271</v>
      </c>
      <c r="W19" s="825">
        <v>232.32</v>
      </c>
    </row>
    <row r="20" spans="1:23" ht="14.4" customHeight="1" x14ac:dyDescent="0.3">
      <c r="A20" s="887" t="s">
        <v>5644</v>
      </c>
      <c r="B20" s="871">
        <v>17</v>
      </c>
      <c r="C20" s="872">
        <v>87.23</v>
      </c>
      <c r="D20" s="840">
        <v>14.4</v>
      </c>
      <c r="E20" s="873">
        <v>5</v>
      </c>
      <c r="F20" s="874">
        <v>20.29</v>
      </c>
      <c r="G20" s="826">
        <v>5.2</v>
      </c>
      <c r="H20" s="875">
        <v>8</v>
      </c>
      <c r="I20" s="876">
        <v>34.590000000000003</v>
      </c>
      <c r="J20" s="827">
        <v>9.4</v>
      </c>
      <c r="K20" s="877">
        <v>4.5999999999999996</v>
      </c>
      <c r="L20" s="875">
        <v>4</v>
      </c>
      <c r="M20" s="875">
        <v>40</v>
      </c>
      <c r="N20" s="878">
        <v>13.2</v>
      </c>
      <c r="O20" s="875" t="s">
        <v>5614</v>
      </c>
      <c r="P20" s="879" t="s">
        <v>5645</v>
      </c>
      <c r="Q20" s="880">
        <f t="shared" si="0"/>
        <v>-9</v>
      </c>
      <c r="R20" s="880">
        <f t="shared" si="0"/>
        <v>-52.64</v>
      </c>
      <c r="S20" s="871">
        <f t="shared" si="1"/>
        <v>105.6</v>
      </c>
      <c r="T20" s="871">
        <f t="shared" si="2"/>
        <v>75.2</v>
      </c>
      <c r="U20" s="871">
        <f t="shared" si="3"/>
        <v>-30.399999999999991</v>
      </c>
      <c r="V20" s="881">
        <f t="shared" si="4"/>
        <v>0.71212121212121215</v>
      </c>
      <c r="W20" s="828">
        <v>9.6</v>
      </c>
    </row>
    <row r="21" spans="1:23" ht="14.4" customHeight="1" x14ac:dyDescent="0.3">
      <c r="A21" s="887" t="s">
        <v>5646</v>
      </c>
      <c r="B21" s="871">
        <v>2</v>
      </c>
      <c r="C21" s="872">
        <v>12.99</v>
      </c>
      <c r="D21" s="840">
        <v>9.5</v>
      </c>
      <c r="E21" s="873">
        <v>6</v>
      </c>
      <c r="F21" s="874">
        <v>46.32</v>
      </c>
      <c r="G21" s="826">
        <v>14.2</v>
      </c>
      <c r="H21" s="875">
        <v>8</v>
      </c>
      <c r="I21" s="876">
        <v>52.7</v>
      </c>
      <c r="J21" s="827">
        <v>10.9</v>
      </c>
      <c r="K21" s="877">
        <v>6.5</v>
      </c>
      <c r="L21" s="875">
        <v>4</v>
      </c>
      <c r="M21" s="875">
        <v>39</v>
      </c>
      <c r="N21" s="878">
        <v>13.09</v>
      </c>
      <c r="O21" s="875" t="s">
        <v>5614</v>
      </c>
      <c r="P21" s="879" t="s">
        <v>5647</v>
      </c>
      <c r="Q21" s="880">
        <f t="shared" si="0"/>
        <v>6</v>
      </c>
      <c r="R21" s="880">
        <f t="shared" si="0"/>
        <v>39.71</v>
      </c>
      <c r="S21" s="871">
        <f t="shared" si="1"/>
        <v>104.72</v>
      </c>
      <c r="T21" s="871">
        <f t="shared" si="2"/>
        <v>87.2</v>
      </c>
      <c r="U21" s="871">
        <f t="shared" si="3"/>
        <v>-17.519999999999996</v>
      </c>
      <c r="V21" s="881">
        <f t="shared" si="4"/>
        <v>0.83269671504965626</v>
      </c>
      <c r="W21" s="828">
        <v>34.909999999999997</v>
      </c>
    </row>
    <row r="22" spans="1:23" ht="14.4" customHeight="1" x14ac:dyDescent="0.3">
      <c r="A22" s="886" t="s">
        <v>5648</v>
      </c>
      <c r="B22" s="829">
        <v>14</v>
      </c>
      <c r="C22" s="830">
        <v>34.659999999999997</v>
      </c>
      <c r="D22" s="831">
        <v>9.9</v>
      </c>
      <c r="E22" s="841">
        <v>8</v>
      </c>
      <c r="F22" s="820">
        <v>22.65</v>
      </c>
      <c r="G22" s="821">
        <v>10.9</v>
      </c>
      <c r="H22" s="819">
        <v>7</v>
      </c>
      <c r="I22" s="820">
        <v>18.2</v>
      </c>
      <c r="J22" s="821">
        <v>8.3000000000000007</v>
      </c>
      <c r="K22" s="822">
        <v>2.46</v>
      </c>
      <c r="L22" s="819">
        <v>3</v>
      </c>
      <c r="M22" s="819">
        <v>26</v>
      </c>
      <c r="N22" s="823">
        <v>8.52</v>
      </c>
      <c r="O22" s="819" t="s">
        <v>5614</v>
      </c>
      <c r="P22" s="838" t="s">
        <v>5649</v>
      </c>
      <c r="Q22" s="824">
        <f t="shared" si="0"/>
        <v>-7</v>
      </c>
      <c r="R22" s="824">
        <f t="shared" si="0"/>
        <v>-16.459999999999997</v>
      </c>
      <c r="S22" s="835">
        <f t="shared" si="1"/>
        <v>59.64</v>
      </c>
      <c r="T22" s="835">
        <f t="shared" si="2"/>
        <v>58.100000000000009</v>
      </c>
      <c r="U22" s="835">
        <f t="shared" si="3"/>
        <v>-1.539999999999992</v>
      </c>
      <c r="V22" s="839">
        <f t="shared" si="4"/>
        <v>0.97417840375586873</v>
      </c>
      <c r="W22" s="825">
        <v>6.44</v>
      </c>
    </row>
    <row r="23" spans="1:23" ht="14.4" customHeight="1" x14ac:dyDescent="0.3">
      <c r="A23" s="887" t="s">
        <v>5650</v>
      </c>
      <c r="B23" s="882"/>
      <c r="C23" s="883"/>
      <c r="D23" s="833"/>
      <c r="E23" s="884">
        <v>1</v>
      </c>
      <c r="F23" s="876">
        <v>3.22</v>
      </c>
      <c r="G23" s="827">
        <v>10</v>
      </c>
      <c r="H23" s="875"/>
      <c r="I23" s="876"/>
      <c r="J23" s="827"/>
      <c r="K23" s="877">
        <v>3.22</v>
      </c>
      <c r="L23" s="875">
        <v>4</v>
      </c>
      <c r="M23" s="875">
        <v>32</v>
      </c>
      <c r="N23" s="878">
        <v>10.7</v>
      </c>
      <c r="O23" s="875" t="s">
        <v>5614</v>
      </c>
      <c r="P23" s="879" t="s">
        <v>5651</v>
      </c>
      <c r="Q23" s="880">
        <f t="shared" si="0"/>
        <v>0</v>
      </c>
      <c r="R23" s="880">
        <f t="shared" si="0"/>
        <v>0</v>
      </c>
      <c r="S23" s="871" t="str">
        <f t="shared" si="1"/>
        <v/>
      </c>
      <c r="T23" s="871" t="str">
        <f t="shared" si="2"/>
        <v/>
      </c>
      <c r="U23" s="871" t="str">
        <f t="shared" si="3"/>
        <v/>
      </c>
      <c r="V23" s="881" t="str">
        <f t="shared" si="4"/>
        <v/>
      </c>
      <c r="W23" s="828"/>
    </row>
    <row r="24" spans="1:23" ht="14.4" customHeight="1" x14ac:dyDescent="0.3">
      <c r="A24" s="886" t="s">
        <v>5652</v>
      </c>
      <c r="B24" s="835">
        <v>13</v>
      </c>
      <c r="C24" s="836">
        <v>22.06</v>
      </c>
      <c r="D24" s="837">
        <v>8.1999999999999993</v>
      </c>
      <c r="E24" s="841">
        <v>4</v>
      </c>
      <c r="F24" s="820">
        <v>6.76</v>
      </c>
      <c r="G24" s="821">
        <v>9.3000000000000007</v>
      </c>
      <c r="H24" s="816">
        <v>14</v>
      </c>
      <c r="I24" s="817">
        <v>23.77</v>
      </c>
      <c r="J24" s="818">
        <v>6.6</v>
      </c>
      <c r="K24" s="822">
        <v>1.69</v>
      </c>
      <c r="L24" s="819">
        <v>2</v>
      </c>
      <c r="M24" s="819">
        <v>21</v>
      </c>
      <c r="N24" s="823">
        <v>7.01</v>
      </c>
      <c r="O24" s="819" t="s">
        <v>5614</v>
      </c>
      <c r="P24" s="838" t="s">
        <v>5653</v>
      </c>
      <c r="Q24" s="824">
        <f t="shared" si="0"/>
        <v>1</v>
      </c>
      <c r="R24" s="824">
        <f t="shared" si="0"/>
        <v>1.7100000000000009</v>
      </c>
      <c r="S24" s="835">
        <f t="shared" si="1"/>
        <v>98.14</v>
      </c>
      <c r="T24" s="835">
        <f t="shared" si="2"/>
        <v>92.399999999999991</v>
      </c>
      <c r="U24" s="835">
        <f t="shared" si="3"/>
        <v>-5.7400000000000091</v>
      </c>
      <c r="V24" s="839">
        <f t="shared" si="4"/>
        <v>0.94151212553495001</v>
      </c>
      <c r="W24" s="825">
        <v>6.98</v>
      </c>
    </row>
    <row r="25" spans="1:23" ht="14.4" customHeight="1" x14ac:dyDescent="0.3">
      <c r="A25" s="887" t="s">
        <v>5654</v>
      </c>
      <c r="B25" s="871"/>
      <c r="C25" s="872"/>
      <c r="D25" s="840"/>
      <c r="E25" s="884">
        <v>1</v>
      </c>
      <c r="F25" s="876">
        <v>3.29</v>
      </c>
      <c r="G25" s="827">
        <v>17</v>
      </c>
      <c r="H25" s="873"/>
      <c r="I25" s="874"/>
      <c r="J25" s="826"/>
      <c r="K25" s="877">
        <v>3.2</v>
      </c>
      <c r="L25" s="875">
        <v>3</v>
      </c>
      <c r="M25" s="875">
        <v>25</v>
      </c>
      <c r="N25" s="878">
        <v>8.19</v>
      </c>
      <c r="O25" s="875" t="s">
        <v>5614</v>
      </c>
      <c r="P25" s="879" t="s">
        <v>5655</v>
      </c>
      <c r="Q25" s="880">
        <f t="shared" si="0"/>
        <v>0</v>
      </c>
      <c r="R25" s="880">
        <f t="shared" si="0"/>
        <v>0</v>
      </c>
      <c r="S25" s="871" t="str">
        <f t="shared" si="1"/>
        <v/>
      </c>
      <c r="T25" s="871" t="str">
        <f t="shared" si="2"/>
        <v/>
      </c>
      <c r="U25" s="871" t="str">
        <f t="shared" si="3"/>
        <v/>
      </c>
      <c r="V25" s="881" t="str">
        <f t="shared" si="4"/>
        <v/>
      </c>
      <c r="W25" s="828"/>
    </row>
    <row r="26" spans="1:23" ht="14.4" customHeight="1" x14ac:dyDescent="0.3">
      <c r="A26" s="886" t="s">
        <v>5656</v>
      </c>
      <c r="B26" s="835">
        <v>37</v>
      </c>
      <c r="C26" s="836">
        <v>16.68</v>
      </c>
      <c r="D26" s="837">
        <v>3.1</v>
      </c>
      <c r="E26" s="841">
        <v>49</v>
      </c>
      <c r="F26" s="820">
        <v>22.59</v>
      </c>
      <c r="G26" s="821">
        <v>3.2</v>
      </c>
      <c r="H26" s="816">
        <v>52</v>
      </c>
      <c r="I26" s="817">
        <v>23.46</v>
      </c>
      <c r="J26" s="818">
        <v>2.8</v>
      </c>
      <c r="K26" s="822">
        <v>0.45</v>
      </c>
      <c r="L26" s="819">
        <v>1</v>
      </c>
      <c r="M26" s="819">
        <v>9</v>
      </c>
      <c r="N26" s="823">
        <v>3.12</v>
      </c>
      <c r="O26" s="819" t="s">
        <v>5614</v>
      </c>
      <c r="P26" s="838" t="s">
        <v>5657</v>
      </c>
      <c r="Q26" s="824">
        <f t="shared" si="0"/>
        <v>15</v>
      </c>
      <c r="R26" s="824">
        <f t="shared" si="0"/>
        <v>6.7800000000000011</v>
      </c>
      <c r="S26" s="835">
        <f t="shared" si="1"/>
        <v>162.24</v>
      </c>
      <c r="T26" s="835">
        <f t="shared" si="2"/>
        <v>145.6</v>
      </c>
      <c r="U26" s="835">
        <f t="shared" si="3"/>
        <v>-16.640000000000015</v>
      </c>
      <c r="V26" s="839">
        <f t="shared" si="4"/>
        <v>0.89743589743589736</v>
      </c>
      <c r="W26" s="825">
        <v>13.04</v>
      </c>
    </row>
    <row r="27" spans="1:23" ht="14.4" customHeight="1" x14ac:dyDescent="0.3">
      <c r="A27" s="886" t="s">
        <v>5658</v>
      </c>
      <c r="B27" s="835">
        <v>8</v>
      </c>
      <c r="C27" s="836">
        <v>11.58</v>
      </c>
      <c r="D27" s="837">
        <v>7.3</v>
      </c>
      <c r="E27" s="816">
        <v>11</v>
      </c>
      <c r="F27" s="817">
        <v>13.67</v>
      </c>
      <c r="G27" s="818">
        <v>4.4000000000000004</v>
      </c>
      <c r="H27" s="819">
        <v>9</v>
      </c>
      <c r="I27" s="820">
        <v>12.04</v>
      </c>
      <c r="J27" s="834">
        <v>6.6</v>
      </c>
      <c r="K27" s="822">
        <v>1.24</v>
      </c>
      <c r="L27" s="819">
        <v>2</v>
      </c>
      <c r="M27" s="819">
        <v>18</v>
      </c>
      <c r="N27" s="823">
        <v>5.94</v>
      </c>
      <c r="O27" s="819" t="s">
        <v>5614</v>
      </c>
      <c r="P27" s="838" t="s">
        <v>5659</v>
      </c>
      <c r="Q27" s="824">
        <f t="shared" si="0"/>
        <v>1</v>
      </c>
      <c r="R27" s="824">
        <f t="shared" si="0"/>
        <v>0.45999999999999908</v>
      </c>
      <c r="S27" s="835">
        <f t="shared" si="1"/>
        <v>53.46</v>
      </c>
      <c r="T27" s="835">
        <f t="shared" si="2"/>
        <v>59.4</v>
      </c>
      <c r="U27" s="835">
        <f t="shared" si="3"/>
        <v>5.9399999999999977</v>
      </c>
      <c r="V27" s="839">
        <f t="shared" si="4"/>
        <v>1.1111111111111112</v>
      </c>
      <c r="W27" s="825">
        <v>22.18</v>
      </c>
    </row>
    <row r="28" spans="1:23" ht="14.4" customHeight="1" x14ac:dyDescent="0.3">
      <c r="A28" s="886" t="s">
        <v>5660</v>
      </c>
      <c r="B28" s="829">
        <v>5</v>
      </c>
      <c r="C28" s="830">
        <v>19.940000000000001</v>
      </c>
      <c r="D28" s="831">
        <v>5.2</v>
      </c>
      <c r="E28" s="841">
        <v>3</v>
      </c>
      <c r="F28" s="820">
        <v>11.96</v>
      </c>
      <c r="G28" s="821">
        <v>5.7</v>
      </c>
      <c r="H28" s="819">
        <v>3</v>
      </c>
      <c r="I28" s="820">
        <v>7.56</v>
      </c>
      <c r="J28" s="821">
        <v>4.7</v>
      </c>
      <c r="K28" s="822">
        <v>3.99</v>
      </c>
      <c r="L28" s="819">
        <v>2</v>
      </c>
      <c r="M28" s="819">
        <v>17</v>
      </c>
      <c r="N28" s="823">
        <v>5.61</v>
      </c>
      <c r="O28" s="819" t="s">
        <v>5614</v>
      </c>
      <c r="P28" s="838" t="s">
        <v>5661</v>
      </c>
      <c r="Q28" s="824">
        <f t="shared" si="0"/>
        <v>-2</v>
      </c>
      <c r="R28" s="824">
        <f t="shared" si="0"/>
        <v>-12.380000000000003</v>
      </c>
      <c r="S28" s="835">
        <f t="shared" si="1"/>
        <v>16.830000000000002</v>
      </c>
      <c r="T28" s="835">
        <f t="shared" si="2"/>
        <v>14.100000000000001</v>
      </c>
      <c r="U28" s="835">
        <f t="shared" si="3"/>
        <v>-2.7300000000000004</v>
      </c>
      <c r="V28" s="839">
        <f t="shared" si="4"/>
        <v>0.83778966131907306</v>
      </c>
      <c r="W28" s="825">
        <v>1.39</v>
      </c>
    </row>
    <row r="29" spans="1:23" ht="14.4" customHeight="1" x14ac:dyDescent="0.3">
      <c r="A29" s="886" t="s">
        <v>5662</v>
      </c>
      <c r="B29" s="835"/>
      <c r="C29" s="836"/>
      <c r="D29" s="837"/>
      <c r="E29" s="841">
        <v>1</v>
      </c>
      <c r="F29" s="820">
        <v>0.62</v>
      </c>
      <c r="G29" s="821">
        <v>3</v>
      </c>
      <c r="H29" s="816">
        <v>1</v>
      </c>
      <c r="I29" s="817">
        <v>0.62</v>
      </c>
      <c r="J29" s="818">
        <v>3</v>
      </c>
      <c r="K29" s="822">
        <v>0.62</v>
      </c>
      <c r="L29" s="819">
        <v>2</v>
      </c>
      <c r="M29" s="819">
        <v>18</v>
      </c>
      <c r="N29" s="823">
        <v>5.93</v>
      </c>
      <c r="O29" s="819" t="s">
        <v>5614</v>
      </c>
      <c r="P29" s="838" t="s">
        <v>5663</v>
      </c>
      <c r="Q29" s="824">
        <f t="shared" si="0"/>
        <v>1</v>
      </c>
      <c r="R29" s="824">
        <f t="shared" si="0"/>
        <v>0.62</v>
      </c>
      <c r="S29" s="835">
        <f t="shared" si="1"/>
        <v>5.93</v>
      </c>
      <c r="T29" s="835">
        <f t="shared" si="2"/>
        <v>3</v>
      </c>
      <c r="U29" s="835">
        <f t="shared" si="3"/>
        <v>-2.9299999999999997</v>
      </c>
      <c r="V29" s="839">
        <f t="shared" si="4"/>
        <v>0.50590219224283306</v>
      </c>
      <c r="W29" s="825"/>
    </row>
    <row r="30" spans="1:23" ht="14.4" customHeight="1" x14ac:dyDescent="0.3">
      <c r="A30" s="886" t="s">
        <v>5664</v>
      </c>
      <c r="B30" s="835">
        <v>2</v>
      </c>
      <c r="C30" s="836">
        <v>1.21</v>
      </c>
      <c r="D30" s="837">
        <v>2</v>
      </c>
      <c r="E30" s="816">
        <v>6</v>
      </c>
      <c r="F30" s="817">
        <v>3.63</v>
      </c>
      <c r="G30" s="818">
        <v>5.8</v>
      </c>
      <c r="H30" s="819">
        <v>2</v>
      </c>
      <c r="I30" s="820">
        <v>1.21</v>
      </c>
      <c r="J30" s="821">
        <v>2</v>
      </c>
      <c r="K30" s="822">
        <v>0.61</v>
      </c>
      <c r="L30" s="819">
        <v>2</v>
      </c>
      <c r="M30" s="819">
        <v>18</v>
      </c>
      <c r="N30" s="823">
        <v>5.88</v>
      </c>
      <c r="O30" s="819" t="s">
        <v>5614</v>
      </c>
      <c r="P30" s="838" t="s">
        <v>5665</v>
      </c>
      <c r="Q30" s="824">
        <f t="shared" si="0"/>
        <v>0</v>
      </c>
      <c r="R30" s="824">
        <f t="shared" si="0"/>
        <v>0</v>
      </c>
      <c r="S30" s="835">
        <f t="shared" si="1"/>
        <v>11.76</v>
      </c>
      <c r="T30" s="835">
        <f t="shared" si="2"/>
        <v>4</v>
      </c>
      <c r="U30" s="835">
        <f t="shared" si="3"/>
        <v>-7.76</v>
      </c>
      <c r="V30" s="839">
        <f t="shared" si="4"/>
        <v>0.3401360544217687</v>
      </c>
      <c r="W30" s="825"/>
    </row>
    <row r="31" spans="1:23" ht="14.4" customHeight="1" x14ac:dyDescent="0.3">
      <c r="A31" s="886" t="s">
        <v>5666</v>
      </c>
      <c r="B31" s="835">
        <v>4</v>
      </c>
      <c r="C31" s="836">
        <v>4.34</v>
      </c>
      <c r="D31" s="837">
        <v>5.8</v>
      </c>
      <c r="E31" s="841">
        <v>2</v>
      </c>
      <c r="F31" s="820">
        <v>2.4</v>
      </c>
      <c r="G31" s="821">
        <v>6</v>
      </c>
      <c r="H31" s="816">
        <v>4</v>
      </c>
      <c r="I31" s="817">
        <v>4.4800000000000004</v>
      </c>
      <c r="J31" s="818">
        <v>5.5</v>
      </c>
      <c r="K31" s="822">
        <v>1.08</v>
      </c>
      <c r="L31" s="819">
        <v>2</v>
      </c>
      <c r="M31" s="819">
        <v>22</v>
      </c>
      <c r="N31" s="823">
        <v>7.46</v>
      </c>
      <c r="O31" s="819" t="s">
        <v>5614</v>
      </c>
      <c r="P31" s="838" t="s">
        <v>5667</v>
      </c>
      <c r="Q31" s="824">
        <f t="shared" si="0"/>
        <v>0</v>
      </c>
      <c r="R31" s="824">
        <f t="shared" si="0"/>
        <v>0.14000000000000057</v>
      </c>
      <c r="S31" s="835">
        <f t="shared" si="1"/>
        <v>29.84</v>
      </c>
      <c r="T31" s="835">
        <f t="shared" si="2"/>
        <v>22</v>
      </c>
      <c r="U31" s="835">
        <f t="shared" si="3"/>
        <v>-7.84</v>
      </c>
      <c r="V31" s="839">
        <f t="shared" si="4"/>
        <v>0.7372654155495979</v>
      </c>
      <c r="W31" s="825"/>
    </row>
    <row r="32" spans="1:23" ht="14.4" customHeight="1" x14ac:dyDescent="0.3">
      <c r="A32" s="887" t="s">
        <v>5668</v>
      </c>
      <c r="B32" s="871"/>
      <c r="C32" s="872"/>
      <c r="D32" s="840"/>
      <c r="E32" s="884">
        <v>1</v>
      </c>
      <c r="F32" s="876">
        <v>1.61</v>
      </c>
      <c r="G32" s="827">
        <v>4</v>
      </c>
      <c r="H32" s="873"/>
      <c r="I32" s="874"/>
      <c r="J32" s="826"/>
      <c r="K32" s="877">
        <v>1.61</v>
      </c>
      <c r="L32" s="875">
        <v>3</v>
      </c>
      <c r="M32" s="875">
        <v>30</v>
      </c>
      <c r="N32" s="878">
        <v>10.14</v>
      </c>
      <c r="O32" s="875" t="s">
        <v>5614</v>
      </c>
      <c r="P32" s="879" t="s">
        <v>5669</v>
      </c>
      <c r="Q32" s="880">
        <f t="shared" si="0"/>
        <v>0</v>
      </c>
      <c r="R32" s="880">
        <f t="shared" si="0"/>
        <v>0</v>
      </c>
      <c r="S32" s="871" t="str">
        <f t="shared" si="1"/>
        <v/>
      </c>
      <c r="T32" s="871" t="str">
        <f t="shared" si="2"/>
        <v/>
      </c>
      <c r="U32" s="871" t="str">
        <f t="shared" si="3"/>
        <v/>
      </c>
      <c r="V32" s="881" t="str">
        <f t="shared" si="4"/>
        <v/>
      </c>
      <c r="W32" s="828"/>
    </row>
    <row r="33" spans="1:23" ht="14.4" customHeight="1" x14ac:dyDescent="0.3">
      <c r="A33" s="886" t="s">
        <v>5670</v>
      </c>
      <c r="B33" s="829">
        <v>1</v>
      </c>
      <c r="C33" s="830">
        <v>0.82</v>
      </c>
      <c r="D33" s="831">
        <v>3</v>
      </c>
      <c r="E33" s="841"/>
      <c r="F33" s="820"/>
      <c r="G33" s="821"/>
      <c r="H33" s="819"/>
      <c r="I33" s="820"/>
      <c r="J33" s="821"/>
      <c r="K33" s="822">
        <v>0.82</v>
      </c>
      <c r="L33" s="819">
        <v>2</v>
      </c>
      <c r="M33" s="819">
        <v>22</v>
      </c>
      <c r="N33" s="823">
        <v>7.33</v>
      </c>
      <c r="O33" s="819" t="s">
        <v>5614</v>
      </c>
      <c r="P33" s="838" t="s">
        <v>5671</v>
      </c>
      <c r="Q33" s="824">
        <f t="shared" si="0"/>
        <v>-1</v>
      </c>
      <c r="R33" s="824">
        <f t="shared" si="0"/>
        <v>-0.82</v>
      </c>
      <c r="S33" s="835" t="str">
        <f t="shared" si="1"/>
        <v/>
      </c>
      <c r="T33" s="835" t="str">
        <f t="shared" si="2"/>
        <v/>
      </c>
      <c r="U33" s="835" t="str">
        <f t="shared" si="3"/>
        <v/>
      </c>
      <c r="V33" s="839" t="str">
        <f t="shared" si="4"/>
        <v/>
      </c>
      <c r="W33" s="825"/>
    </row>
    <row r="34" spans="1:23" ht="14.4" customHeight="1" x14ac:dyDescent="0.3">
      <c r="A34" s="886" t="s">
        <v>5672</v>
      </c>
      <c r="B34" s="835"/>
      <c r="C34" s="836"/>
      <c r="D34" s="837"/>
      <c r="E34" s="816">
        <v>2</v>
      </c>
      <c r="F34" s="817">
        <v>1.2</v>
      </c>
      <c r="G34" s="818">
        <v>5.5</v>
      </c>
      <c r="H34" s="819">
        <v>1</v>
      </c>
      <c r="I34" s="820">
        <v>0.6</v>
      </c>
      <c r="J34" s="821">
        <v>2</v>
      </c>
      <c r="K34" s="822">
        <v>0.6</v>
      </c>
      <c r="L34" s="819">
        <v>2</v>
      </c>
      <c r="M34" s="819">
        <v>18</v>
      </c>
      <c r="N34" s="823">
        <v>6.15</v>
      </c>
      <c r="O34" s="819" t="s">
        <v>5614</v>
      </c>
      <c r="P34" s="838" t="s">
        <v>5673</v>
      </c>
      <c r="Q34" s="824">
        <f t="shared" si="0"/>
        <v>1</v>
      </c>
      <c r="R34" s="824">
        <f t="shared" si="0"/>
        <v>0.6</v>
      </c>
      <c r="S34" s="835">
        <f t="shared" si="1"/>
        <v>6.15</v>
      </c>
      <c r="T34" s="835">
        <f t="shared" si="2"/>
        <v>2</v>
      </c>
      <c r="U34" s="835">
        <f t="shared" si="3"/>
        <v>-4.1500000000000004</v>
      </c>
      <c r="V34" s="839">
        <f t="shared" si="4"/>
        <v>0.32520325203252032</v>
      </c>
      <c r="W34" s="825"/>
    </row>
    <row r="35" spans="1:23" ht="14.4" customHeight="1" x14ac:dyDescent="0.3">
      <c r="A35" s="886" t="s">
        <v>5674</v>
      </c>
      <c r="B35" s="829">
        <v>3</v>
      </c>
      <c r="C35" s="830">
        <v>1.49</v>
      </c>
      <c r="D35" s="831">
        <v>2</v>
      </c>
      <c r="E35" s="841"/>
      <c r="F35" s="820"/>
      <c r="G35" s="821"/>
      <c r="H35" s="819"/>
      <c r="I35" s="820"/>
      <c r="J35" s="821"/>
      <c r="K35" s="822">
        <v>0.5</v>
      </c>
      <c r="L35" s="819">
        <v>2</v>
      </c>
      <c r="M35" s="819">
        <v>18</v>
      </c>
      <c r="N35" s="823">
        <v>6.02</v>
      </c>
      <c r="O35" s="819" t="s">
        <v>5614</v>
      </c>
      <c r="P35" s="838" t="s">
        <v>5675</v>
      </c>
      <c r="Q35" s="824">
        <f t="shared" si="0"/>
        <v>-3</v>
      </c>
      <c r="R35" s="824">
        <f t="shared" si="0"/>
        <v>-1.49</v>
      </c>
      <c r="S35" s="835" t="str">
        <f t="shared" si="1"/>
        <v/>
      </c>
      <c r="T35" s="835" t="str">
        <f t="shared" si="2"/>
        <v/>
      </c>
      <c r="U35" s="835" t="str">
        <f t="shared" si="3"/>
        <v/>
      </c>
      <c r="V35" s="839" t="str">
        <f t="shared" si="4"/>
        <v/>
      </c>
      <c r="W35" s="825"/>
    </row>
    <row r="36" spans="1:23" ht="14.4" customHeight="1" x14ac:dyDescent="0.3">
      <c r="A36" s="886" t="s">
        <v>5676</v>
      </c>
      <c r="B36" s="829">
        <v>39</v>
      </c>
      <c r="C36" s="830">
        <v>27.37</v>
      </c>
      <c r="D36" s="831">
        <v>6.5</v>
      </c>
      <c r="E36" s="841">
        <v>38</v>
      </c>
      <c r="F36" s="820">
        <v>26.06</v>
      </c>
      <c r="G36" s="821">
        <v>4.3</v>
      </c>
      <c r="H36" s="819">
        <v>42</v>
      </c>
      <c r="I36" s="820">
        <v>27.89</v>
      </c>
      <c r="J36" s="821">
        <v>4.3</v>
      </c>
      <c r="K36" s="822">
        <v>0.67</v>
      </c>
      <c r="L36" s="819">
        <v>2</v>
      </c>
      <c r="M36" s="819">
        <v>18</v>
      </c>
      <c r="N36" s="823">
        <v>6.08</v>
      </c>
      <c r="O36" s="819" t="s">
        <v>5614</v>
      </c>
      <c r="P36" s="838" t="s">
        <v>5677</v>
      </c>
      <c r="Q36" s="824">
        <f t="shared" si="0"/>
        <v>3</v>
      </c>
      <c r="R36" s="824">
        <f t="shared" si="0"/>
        <v>0.51999999999999957</v>
      </c>
      <c r="S36" s="835">
        <f t="shared" si="1"/>
        <v>255.36</v>
      </c>
      <c r="T36" s="835">
        <f t="shared" si="2"/>
        <v>180.6</v>
      </c>
      <c r="U36" s="835">
        <f t="shared" si="3"/>
        <v>-74.760000000000019</v>
      </c>
      <c r="V36" s="839">
        <f t="shared" si="4"/>
        <v>0.70723684210526305</v>
      </c>
      <c r="W36" s="825">
        <v>14.36</v>
      </c>
    </row>
    <row r="37" spans="1:23" ht="14.4" customHeight="1" x14ac:dyDescent="0.3">
      <c r="A37" s="887" t="s">
        <v>5678</v>
      </c>
      <c r="B37" s="882">
        <v>13</v>
      </c>
      <c r="C37" s="883">
        <v>14.21</v>
      </c>
      <c r="D37" s="833">
        <v>7.1</v>
      </c>
      <c r="E37" s="884">
        <v>7</v>
      </c>
      <c r="F37" s="876">
        <v>7.87</v>
      </c>
      <c r="G37" s="827">
        <v>6.4</v>
      </c>
      <c r="H37" s="875">
        <v>4</v>
      </c>
      <c r="I37" s="876">
        <v>4.0999999999999996</v>
      </c>
      <c r="J37" s="827">
        <v>5</v>
      </c>
      <c r="K37" s="877">
        <v>1.1200000000000001</v>
      </c>
      <c r="L37" s="875">
        <v>3</v>
      </c>
      <c r="M37" s="875">
        <v>26</v>
      </c>
      <c r="N37" s="878">
        <v>8.58</v>
      </c>
      <c r="O37" s="875" t="s">
        <v>5614</v>
      </c>
      <c r="P37" s="879" t="s">
        <v>5679</v>
      </c>
      <c r="Q37" s="880">
        <f t="shared" si="0"/>
        <v>-9</v>
      </c>
      <c r="R37" s="880">
        <f t="shared" si="0"/>
        <v>-10.110000000000001</v>
      </c>
      <c r="S37" s="871">
        <f t="shared" si="1"/>
        <v>34.32</v>
      </c>
      <c r="T37" s="871">
        <f t="shared" si="2"/>
        <v>20</v>
      </c>
      <c r="U37" s="871">
        <f t="shared" si="3"/>
        <v>-14.32</v>
      </c>
      <c r="V37" s="881">
        <f t="shared" si="4"/>
        <v>0.58275058275058278</v>
      </c>
      <c r="W37" s="828">
        <v>2.42</v>
      </c>
    </row>
    <row r="38" spans="1:23" ht="14.4" customHeight="1" x14ac:dyDescent="0.3">
      <c r="A38" s="887" t="s">
        <v>5680</v>
      </c>
      <c r="B38" s="882">
        <v>2</v>
      </c>
      <c r="C38" s="883">
        <v>4.75</v>
      </c>
      <c r="D38" s="833">
        <v>3.5</v>
      </c>
      <c r="E38" s="884">
        <v>1</v>
      </c>
      <c r="F38" s="876">
        <v>2.38</v>
      </c>
      <c r="G38" s="827">
        <v>3</v>
      </c>
      <c r="H38" s="875"/>
      <c r="I38" s="876"/>
      <c r="J38" s="827"/>
      <c r="K38" s="877">
        <v>2.38</v>
      </c>
      <c r="L38" s="875">
        <v>3</v>
      </c>
      <c r="M38" s="875">
        <v>31</v>
      </c>
      <c r="N38" s="878">
        <v>10.33</v>
      </c>
      <c r="O38" s="875" t="s">
        <v>5614</v>
      </c>
      <c r="P38" s="879" t="s">
        <v>5681</v>
      </c>
      <c r="Q38" s="880">
        <f t="shared" si="0"/>
        <v>-2</v>
      </c>
      <c r="R38" s="880">
        <f t="shared" si="0"/>
        <v>-4.75</v>
      </c>
      <c r="S38" s="871" t="str">
        <f t="shared" si="1"/>
        <v/>
      </c>
      <c r="T38" s="871" t="str">
        <f t="shared" si="2"/>
        <v/>
      </c>
      <c r="U38" s="871" t="str">
        <f t="shared" si="3"/>
        <v/>
      </c>
      <c r="V38" s="881" t="str">
        <f t="shared" si="4"/>
        <v/>
      </c>
      <c r="W38" s="828"/>
    </row>
    <row r="39" spans="1:23" ht="14.4" customHeight="1" x14ac:dyDescent="0.3">
      <c r="A39" s="886" t="s">
        <v>5682</v>
      </c>
      <c r="B39" s="829">
        <v>18</v>
      </c>
      <c r="C39" s="830">
        <v>7.15</v>
      </c>
      <c r="D39" s="831">
        <v>3.4</v>
      </c>
      <c r="E39" s="841">
        <v>7</v>
      </c>
      <c r="F39" s="820">
        <v>2.84</v>
      </c>
      <c r="G39" s="821">
        <v>2.9</v>
      </c>
      <c r="H39" s="819">
        <v>4</v>
      </c>
      <c r="I39" s="820">
        <v>1.57</v>
      </c>
      <c r="J39" s="821">
        <v>3.3</v>
      </c>
      <c r="K39" s="822">
        <v>0.38</v>
      </c>
      <c r="L39" s="819">
        <v>1</v>
      </c>
      <c r="M39" s="819">
        <v>10</v>
      </c>
      <c r="N39" s="823">
        <v>3.3</v>
      </c>
      <c r="O39" s="819" t="s">
        <v>5614</v>
      </c>
      <c r="P39" s="838" t="s">
        <v>5683</v>
      </c>
      <c r="Q39" s="824">
        <f t="shared" si="0"/>
        <v>-14</v>
      </c>
      <c r="R39" s="824">
        <f t="shared" si="0"/>
        <v>-5.58</v>
      </c>
      <c r="S39" s="835">
        <f t="shared" si="1"/>
        <v>13.2</v>
      </c>
      <c r="T39" s="835">
        <f t="shared" si="2"/>
        <v>13.2</v>
      </c>
      <c r="U39" s="835">
        <f t="shared" si="3"/>
        <v>0</v>
      </c>
      <c r="V39" s="839">
        <f t="shared" si="4"/>
        <v>1</v>
      </c>
      <c r="W39" s="825">
        <v>2.4</v>
      </c>
    </row>
    <row r="40" spans="1:23" ht="14.4" customHeight="1" x14ac:dyDescent="0.3">
      <c r="A40" s="886" t="s">
        <v>5684</v>
      </c>
      <c r="B40" s="829">
        <v>1</v>
      </c>
      <c r="C40" s="830">
        <v>1.33</v>
      </c>
      <c r="D40" s="831">
        <v>6</v>
      </c>
      <c r="E40" s="841"/>
      <c r="F40" s="820"/>
      <c r="G40" s="821"/>
      <c r="H40" s="819"/>
      <c r="I40" s="820"/>
      <c r="J40" s="821"/>
      <c r="K40" s="822">
        <v>1.1399999999999999</v>
      </c>
      <c r="L40" s="819">
        <v>2</v>
      </c>
      <c r="M40" s="819">
        <v>20</v>
      </c>
      <c r="N40" s="823">
        <v>6.69</v>
      </c>
      <c r="O40" s="819" t="s">
        <v>5614</v>
      </c>
      <c r="P40" s="838" t="s">
        <v>5685</v>
      </c>
      <c r="Q40" s="824">
        <f t="shared" si="0"/>
        <v>-1</v>
      </c>
      <c r="R40" s="824">
        <f t="shared" si="0"/>
        <v>-1.33</v>
      </c>
      <c r="S40" s="835" t="str">
        <f t="shared" si="1"/>
        <v/>
      </c>
      <c r="T40" s="835" t="str">
        <f t="shared" si="2"/>
        <v/>
      </c>
      <c r="U40" s="835" t="str">
        <f t="shared" si="3"/>
        <v/>
      </c>
      <c r="V40" s="839" t="str">
        <f t="shared" si="4"/>
        <v/>
      </c>
      <c r="W40" s="825"/>
    </row>
    <row r="41" spans="1:23" ht="14.4" customHeight="1" x14ac:dyDescent="0.3">
      <c r="A41" s="886" t="s">
        <v>5686</v>
      </c>
      <c r="B41" s="835"/>
      <c r="C41" s="836"/>
      <c r="D41" s="837"/>
      <c r="E41" s="841"/>
      <c r="F41" s="820"/>
      <c r="G41" s="821"/>
      <c r="H41" s="816">
        <v>1</v>
      </c>
      <c r="I41" s="817">
        <v>1.41</v>
      </c>
      <c r="J41" s="818">
        <v>6</v>
      </c>
      <c r="K41" s="822">
        <v>1.41</v>
      </c>
      <c r="L41" s="819">
        <v>3</v>
      </c>
      <c r="M41" s="819">
        <v>23</v>
      </c>
      <c r="N41" s="823">
        <v>7.6</v>
      </c>
      <c r="O41" s="819" t="s">
        <v>5614</v>
      </c>
      <c r="P41" s="838" t="s">
        <v>5687</v>
      </c>
      <c r="Q41" s="824">
        <f t="shared" si="0"/>
        <v>1</v>
      </c>
      <c r="R41" s="824">
        <f t="shared" si="0"/>
        <v>1.41</v>
      </c>
      <c r="S41" s="835">
        <f t="shared" si="1"/>
        <v>7.6</v>
      </c>
      <c r="T41" s="835">
        <f t="shared" si="2"/>
        <v>6</v>
      </c>
      <c r="U41" s="835">
        <f t="shared" si="3"/>
        <v>-1.5999999999999996</v>
      </c>
      <c r="V41" s="839">
        <f t="shared" si="4"/>
        <v>0.78947368421052633</v>
      </c>
      <c r="W41" s="825"/>
    </row>
    <row r="42" spans="1:23" ht="14.4" customHeight="1" x14ac:dyDescent="0.3">
      <c r="A42" s="886" t="s">
        <v>5688</v>
      </c>
      <c r="B42" s="835"/>
      <c r="C42" s="836"/>
      <c r="D42" s="837"/>
      <c r="E42" s="841"/>
      <c r="F42" s="820"/>
      <c r="G42" s="821"/>
      <c r="H42" s="816">
        <v>2</v>
      </c>
      <c r="I42" s="817">
        <v>3.47</v>
      </c>
      <c r="J42" s="818">
        <v>7</v>
      </c>
      <c r="K42" s="822">
        <v>1.67</v>
      </c>
      <c r="L42" s="819">
        <v>3</v>
      </c>
      <c r="M42" s="819">
        <v>27</v>
      </c>
      <c r="N42" s="823">
        <v>8.92</v>
      </c>
      <c r="O42" s="819" t="s">
        <v>5614</v>
      </c>
      <c r="P42" s="838" t="s">
        <v>5689</v>
      </c>
      <c r="Q42" s="824">
        <f t="shared" si="0"/>
        <v>2</v>
      </c>
      <c r="R42" s="824">
        <f t="shared" si="0"/>
        <v>3.47</v>
      </c>
      <c r="S42" s="835">
        <f t="shared" si="1"/>
        <v>17.84</v>
      </c>
      <c r="T42" s="835">
        <f t="shared" si="2"/>
        <v>14</v>
      </c>
      <c r="U42" s="835">
        <f t="shared" si="3"/>
        <v>-3.84</v>
      </c>
      <c r="V42" s="839">
        <f t="shared" si="4"/>
        <v>0.7847533632286996</v>
      </c>
      <c r="W42" s="825">
        <v>2.08</v>
      </c>
    </row>
    <row r="43" spans="1:23" ht="14.4" customHeight="1" x14ac:dyDescent="0.3">
      <c r="A43" s="886" t="s">
        <v>5690</v>
      </c>
      <c r="B43" s="829">
        <v>1</v>
      </c>
      <c r="C43" s="830">
        <v>1.45</v>
      </c>
      <c r="D43" s="831">
        <v>20</v>
      </c>
      <c r="E43" s="841"/>
      <c r="F43" s="820"/>
      <c r="G43" s="821"/>
      <c r="H43" s="819"/>
      <c r="I43" s="820"/>
      <c r="J43" s="821"/>
      <c r="K43" s="822">
        <v>1</v>
      </c>
      <c r="L43" s="819">
        <v>3</v>
      </c>
      <c r="M43" s="819">
        <v>29</v>
      </c>
      <c r="N43" s="823">
        <v>9.7899999999999991</v>
      </c>
      <c r="O43" s="819" t="s">
        <v>5614</v>
      </c>
      <c r="P43" s="838" t="s">
        <v>5691</v>
      </c>
      <c r="Q43" s="824">
        <f t="shared" si="0"/>
        <v>-1</v>
      </c>
      <c r="R43" s="824">
        <f t="shared" si="0"/>
        <v>-1.45</v>
      </c>
      <c r="S43" s="835" t="str">
        <f t="shared" si="1"/>
        <v/>
      </c>
      <c r="T43" s="835" t="str">
        <f t="shared" si="2"/>
        <v/>
      </c>
      <c r="U43" s="835" t="str">
        <f t="shared" si="3"/>
        <v/>
      </c>
      <c r="V43" s="839" t="str">
        <f t="shared" si="4"/>
        <v/>
      </c>
      <c r="W43" s="825"/>
    </row>
    <row r="44" spans="1:23" ht="14.4" customHeight="1" x14ac:dyDescent="0.3">
      <c r="A44" s="886" t="s">
        <v>5692</v>
      </c>
      <c r="B44" s="835">
        <v>1</v>
      </c>
      <c r="C44" s="836">
        <v>6.03</v>
      </c>
      <c r="D44" s="837">
        <v>5</v>
      </c>
      <c r="E44" s="816">
        <v>4</v>
      </c>
      <c r="F44" s="817">
        <v>17.45</v>
      </c>
      <c r="G44" s="818">
        <v>5</v>
      </c>
      <c r="H44" s="819"/>
      <c r="I44" s="820"/>
      <c r="J44" s="821"/>
      <c r="K44" s="822">
        <v>2.12</v>
      </c>
      <c r="L44" s="819">
        <v>3</v>
      </c>
      <c r="M44" s="819">
        <v>25</v>
      </c>
      <c r="N44" s="823">
        <v>8.48</v>
      </c>
      <c r="O44" s="819" t="s">
        <v>5614</v>
      </c>
      <c r="P44" s="838" t="s">
        <v>5693</v>
      </c>
      <c r="Q44" s="824">
        <f t="shared" si="0"/>
        <v>-1</v>
      </c>
      <c r="R44" s="824">
        <f t="shared" si="0"/>
        <v>-6.03</v>
      </c>
      <c r="S44" s="835" t="str">
        <f t="shared" si="1"/>
        <v/>
      </c>
      <c r="T44" s="835" t="str">
        <f t="shared" si="2"/>
        <v/>
      </c>
      <c r="U44" s="835" t="str">
        <f t="shared" si="3"/>
        <v/>
      </c>
      <c r="V44" s="839" t="str">
        <f t="shared" si="4"/>
        <v/>
      </c>
      <c r="W44" s="825"/>
    </row>
    <row r="45" spans="1:23" ht="14.4" customHeight="1" x14ac:dyDescent="0.3">
      <c r="A45" s="886" t="s">
        <v>5694</v>
      </c>
      <c r="B45" s="835">
        <v>282</v>
      </c>
      <c r="C45" s="836">
        <v>1335.94</v>
      </c>
      <c r="D45" s="837">
        <v>7</v>
      </c>
      <c r="E45" s="816">
        <v>316</v>
      </c>
      <c r="F45" s="817">
        <v>1530.64</v>
      </c>
      <c r="G45" s="818">
        <v>6.5</v>
      </c>
      <c r="H45" s="819">
        <v>306</v>
      </c>
      <c r="I45" s="820">
        <v>1460.87</v>
      </c>
      <c r="J45" s="821">
        <v>6.5</v>
      </c>
      <c r="K45" s="822">
        <v>4.99</v>
      </c>
      <c r="L45" s="819">
        <v>3</v>
      </c>
      <c r="M45" s="819">
        <v>27</v>
      </c>
      <c r="N45" s="823">
        <v>8.9</v>
      </c>
      <c r="O45" s="819" t="s">
        <v>5614</v>
      </c>
      <c r="P45" s="838" t="s">
        <v>5695</v>
      </c>
      <c r="Q45" s="824">
        <f t="shared" si="0"/>
        <v>24</v>
      </c>
      <c r="R45" s="824">
        <f t="shared" si="0"/>
        <v>124.92999999999984</v>
      </c>
      <c r="S45" s="835">
        <f t="shared" si="1"/>
        <v>2723.4</v>
      </c>
      <c r="T45" s="835">
        <f t="shared" si="2"/>
        <v>1989</v>
      </c>
      <c r="U45" s="835">
        <f t="shared" si="3"/>
        <v>-734.40000000000009</v>
      </c>
      <c r="V45" s="839">
        <f t="shared" si="4"/>
        <v>0.7303370786516854</v>
      </c>
      <c r="W45" s="825">
        <v>205.2</v>
      </c>
    </row>
    <row r="46" spans="1:23" ht="14.4" customHeight="1" x14ac:dyDescent="0.3">
      <c r="A46" s="887" t="s">
        <v>5696</v>
      </c>
      <c r="B46" s="871">
        <v>15</v>
      </c>
      <c r="C46" s="872">
        <v>75.22</v>
      </c>
      <c r="D46" s="840">
        <v>6.3</v>
      </c>
      <c r="E46" s="873">
        <v>25</v>
      </c>
      <c r="F46" s="874">
        <v>126.16</v>
      </c>
      <c r="G46" s="826">
        <v>5.9</v>
      </c>
      <c r="H46" s="875">
        <v>24</v>
      </c>
      <c r="I46" s="876">
        <v>125.73</v>
      </c>
      <c r="J46" s="827">
        <v>8</v>
      </c>
      <c r="K46" s="877">
        <v>5.18</v>
      </c>
      <c r="L46" s="875">
        <v>3</v>
      </c>
      <c r="M46" s="875">
        <v>28</v>
      </c>
      <c r="N46" s="878">
        <v>9.2899999999999991</v>
      </c>
      <c r="O46" s="875" t="s">
        <v>5614</v>
      </c>
      <c r="P46" s="879" t="s">
        <v>5697</v>
      </c>
      <c r="Q46" s="880">
        <f t="shared" si="0"/>
        <v>9</v>
      </c>
      <c r="R46" s="880">
        <f t="shared" si="0"/>
        <v>50.510000000000005</v>
      </c>
      <c r="S46" s="871">
        <f t="shared" si="1"/>
        <v>222.95999999999998</v>
      </c>
      <c r="T46" s="871">
        <f t="shared" si="2"/>
        <v>192</v>
      </c>
      <c r="U46" s="871">
        <f t="shared" si="3"/>
        <v>-30.95999999999998</v>
      </c>
      <c r="V46" s="881">
        <f t="shared" si="4"/>
        <v>0.86114101184068903</v>
      </c>
      <c r="W46" s="828">
        <v>37.840000000000003</v>
      </c>
    </row>
    <row r="47" spans="1:23" ht="14.4" customHeight="1" x14ac:dyDescent="0.3">
      <c r="A47" s="887" t="s">
        <v>5698</v>
      </c>
      <c r="B47" s="871">
        <v>1</v>
      </c>
      <c r="C47" s="872">
        <v>7.41</v>
      </c>
      <c r="D47" s="840">
        <v>5</v>
      </c>
      <c r="E47" s="873">
        <v>2</v>
      </c>
      <c r="F47" s="874">
        <v>14.82</v>
      </c>
      <c r="G47" s="826">
        <v>9.5</v>
      </c>
      <c r="H47" s="875"/>
      <c r="I47" s="876"/>
      <c r="J47" s="827"/>
      <c r="K47" s="877">
        <v>7.41</v>
      </c>
      <c r="L47" s="875">
        <v>5</v>
      </c>
      <c r="M47" s="875">
        <v>45</v>
      </c>
      <c r="N47" s="878">
        <v>14.96</v>
      </c>
      <c r="O47" s="875" t="s">
        <v>5614</v>
      </c>
      <c r="P47" s="879" t="s">
        <v>5699</v>
      </c>
      <c r="Q47" s="880">
        <f t="shared" si="0"/>
        <v>-1</v>
      </c>
      <c r="R47" s="880">
        <f t="shared" si="0"/>
        <v>-7.41</v>
      </c>
      <c r="S47" s="871" t="str">
        <f t="shared" si="1"/>
        <v/>
      </c>
      <c r="T47" s="871" t="str">
        <f t="shared" si="2"/>
        <v/>
      </c>
      <c r="U47" s="871" t="str">
        <f t="shared" si="3"/>
        <v/>
      </c>
      <c r="V47" s="881" t="str">
        <f t="shared" si="4"/>
        <v/>
      </c>
      <c r="W47" s="828"/>
    </row>
    <row r="48" spans="1:23" ht="14.4" customHeight="1" x14ac:dyDescent="0.3">
      <c r="A48" s="886" t="s">
        <v>5700</v>
      </c>
      <c r="B48" s="829">
        <v>4</v>
      </c>
      <c r="C48" s="830">
        <v>10.68</v>
      </c>
      <c r="D48" s="831">
        <v>5.5</v>
      </c>
      <c r="E48" s="841">
        <v>3</v>
      </c>
      <c r="F48" s="820">
        <v>11.23</v>
      </c>
      <c r="G48" s="821">
        <v>10.7</v>
      </c>
      <c r="H48" s="819">
        <v>2</v>
      </c>
      <c r="I48" s="820">
        <v>6.24</v>
      </c>
      <c r="J48" s="821">
        <v>3.5</v>
      </c>
      <c r="K48" s="822">
        <v>3.12</v>
      </c>
      <c r="L48" s="819">
        <v>3</v>
      </c>
      <c r="M48" s="819">
        <v>27</v>
      </c>
      <c r="N48" s="823">
        <v>8.92</v>
      </c>
      <c r="O48" s="819" t="s">
        <v>5614</v>
      </c>
      <c r="P48" s="838" t="s">
        <v>5701</v>
      </c>
      <c r="Q48" s="824">
        <f t="shared" si="0"/>
        <v>-2</v>
      </c>
      <c r="R48" s="824">
        <f t="shared" si="0"/>
        <v>-4.4399999999999995</v>
      </c>
      <c r="S48" s="835">
        <f t="shared" si="1"/>
        <v>17.84</v>
      </c>
      <c r="T48" s="835">
        <f t="shared" si="2"/>
        <v>7</v>
      </c>
      <c r="U48" s="835">
        <f t="shared" si="3"/>
        <v>-10.84</v>
      </c>
      <c r="V48" s="839">
        <f t="shared" si="4"/>
        <v>0.3923766816143498</v>
      </c>
      <c r="W48" s="825"/>
    </row>
    <row r="49" spans="1:23" ht="14.4" customHeight="1" x14ac:dyDescent="0.3">
      <c r="A49" s="886" t="s">
        <v>5702</v>
      </c>
      <c r="B49" s="835">
        <v>271</v>
      </c>
      <c r="C49" s="836">
        <v>455.82</v>
      </c>
      <c r="D49" s="837">
        <v>6.2</v>
      </c>
      <c r="E49" s="841">
        <v>238</v>
      </c>
      <c r="F49" s="820">
        <v>398.5</v>
      </c>
      <c r="G49" s="821">
        <v>5.9</v>
      </c>
      <c r="H49" s="816">
        <v>309</v>
      </c>
      <c r="I49" s="817">
        <v>524.37</v>
      </c>
      <c r="J49" s="818">
        <v>6</v>
      </c>
      <c r="K49" s="822">
        <v>1.68</v>
      </c>
      <c r="L49" s="819">
        <v>3</v>
      </c>
      <c r="M49" s="819">
        <v>25</v>
      </c>
      <c r="N49" s="823">
        <v>8.39</v>
      </c>
      <c r="O49" s="819" t="s">
        <v>5614</v>
      </c>
      <c r="P49" s="838" t="s">
        <v>5703</v>
      </c>
      <c r="Q49" s="824">
        <f t="shared" si="0"/>
        <v>38</v>
      </c>
      <c r="R49" s="824">
        <f t="shared" si="0"/>
        <v>68.550000000000011</v>
      </c>
      <c r="S49" s="835">
        <f t="shared" si="1"/>
        <v>2592.5100000000002</v>
      </c>
      <c r="T49" s="835">
        <f t="shared" si="2"/>
        <v>1854</v>
      </c>
      <c r="U49" s="835">
        <f t="shared" si="3"/>
        <v>-738.51000000000022</v>
      </c>
      <c r="V49" s="839">
        <f t="shared" si="4"/>
        <v>0.71513706793802134</v>
      </c>
      <c r="W49" s="825">
        <v>123.52</v>
      </c>
    </row>
    <row r="50" spans="1:23" ht="14.4" customHeight="1" x14ac:dyDescent="0.3">
      <c r="A50" s="887" t="s">
        <v>5704</v>
      </c>
      <c r="B50" s="871"/>
      <c r="C50" s="872"/>
      <c r="D50" s="840"/>
      <c r="E50" s="884">
        <v>1</v>
      </c>
      <c r="F50" s="876">
        <v>1.97</v>
      </c>
      <c r="G50" s="827">
        <v>7</v>
      </c>
      <c r="H50" s="873">
        <v>2</v>
      </c>
      <c r="I50" s="874">
        <v>3.94</v>
      </c>
      <c r="J50" s="826">
        <v>7.5</v>
      </c>
      <c r="K50" s="877">
        <v>1.97</v>
      </c>
      <c r="L50" s="875">
        <v>3</v>
      </c>
      <c r="M50" s="875">
        <v>26</v>
      </c>
      <c r="N50" s="878">
        <v>8.5399999999999991</v>
      </c>
      <c r="O50" s="875" t="s">
        <v>5614</v>
      </c>
      <c r="P50" s="879" t="s">
        <v>5705</v>
      </c>
      <c r="Q50" s="880">
        <f t="shared" si="0"/>
        <v>2</v>
      </c>
      <c r="R50" s="880">
        <f t="shared" si="0"/>
        <v>3.94</v>
      </c>
      <c r="S50" s="871">
        <f t="shared" si="1"/>
        <v>17.079999999999998</v>
      </c>
      <c r="T50" s="871">
        <f t="shared" si="2"/>
        <v>15</v>
      </c>
      <c r="U50" s="871">
        <f t="shared" si="3"/>
        <v>-2.0799999999999983</v>
      </c>
      <c r="V50" s="881">
        <f t="shared" si="4"/>
        <v>0.87822014051522257</v>
      </c>
      <c r="W50" s="828">
        <v>0.46</v>
      </c>
    </row>
    <row r="51" spans="1:23" ht="14.4" customHeight="1" x14ac:dyDescent="0.3">
      <c r="A51" s="886" t="s">
        <v>5706</v>
      </c>
      <c r="B51" s="835">
        <v>1</v>
      </c>
      <c r="C51" s="836">
        <v>0.61</v>
      </c>
      <c r="D51" s="837">
        <v>3</v>
      </c>
      <c r="E51" s="841"/>
      <c r="F51" s="820"/>
      <c r="G51" s="821"/>
      <c r="H51" s="816">
        <v>2</v>
      </c>
      <c r="I51" s="817">
        <v>1.22</v>
      </c>
      <c r="J51" s="818">
        <v>3</v>
      </c>
      <c r="K51" s="822">
        <v>0.61</v>
      </c>
      <c r="L51" s="819">
        <v>1</v>
      </c>
      <c r="M51" s="819">
        <v>12</v>
      </c>
      <c r="N51" s="823">
        <v>3.9</v>
      </c>
      <c r="O51" s="819" t="s">
        <v>5614</v>
      </c>
      <c r="P51" s="838" t="s">
        <v>5707</v>
      </c>
      <c r="Q51" s="824">
        <f t="shared" si="0"/>
        <v>1</v>
      </c>
      <c r="R51" s="824">
        <f t="shared" si="0"/>
        <v>0.61</v>
      </c>
      <c r="S51" s="835">
        <f t="shared" si="1"/>
        <v>7.8</v>
      </c>
      <c r="T51" s="835">
        <f t="shared" si="2"/>
        <v>6</v>
      </c>
      <c r="U51" s="835">
        <f t="shared" si="3"/>
        <v>-1.7999999999999998</v>
      </c>
      <c r="V51" s="839">
        <f t="shared" si="4"/>
        <v>0.76923076923076927</v>
      </c>
      <c r="W51" s="825">
        <v>0.1</v>
      </c>
    </row>
    <row r="52" spans="1:23" ht="14.4" customHeight="1" x14ac:dyDescent="0.3">
      <c r="A52" s="886" t="s">
        <v>5708</v>
      </c>
      <c r="B52" s="829">
        <v>1</v>
      </c>
      <c r="C52" s="830">
        <v>0.47</v>
      </c>
      <c r="D52" s="831">
        <v>2</v>
      </c>
      <c r="E52" s="841"/>
      <c r="F52" s="820"/>
      <c r="G52" s="821"/>
      <c r="H52" s="819"/>
      <c r="I52" s="820"/>
      <c r="J52" s="821"/>
      <c r="K52" s="822">
        <v>0.47</v>
      </c>
      <c r="L52" s="819">
        <v>2</v>
      </c>
      <c r="M52" s="819">
        <v>21</v>
      </c>
      <c r="N52" s="823">
        <v>6.91</v>
      </c>
      <c r="O52" s="819" t="s">
        <v>5614</v>
      </c>
      <c r="P52" s="838" t="s">
        <v>5709</v>
      </c>
      <c r="Q52" s="824">
        <f t="shared" si="0"/>
        <v>-1</v>
      </c>
      <c r="R52" s="824">
        <f t="shared" si="0"/>
        <v>-0.47</v>
      </c>
      <c r="S52" s="835" t="str">
        <f t="shared" si="1"/>
        <v/>
      </c>
      <c r="T52" s="835" t="str">
        <f t="shared" si="2"/>
        <v/>
      </c>
      <c r="U52" s="835" t="str">
        <f t="shared" si="3"/>
        <v/>
      </c>
      <c r="V52" s="839" t="str">
        <f t="shared" si="4"/>
        <v/>
      </c>
      <c r="W52" s="825"/>
    </row>
    <row r="53" spans="1:23" ht="14.4" customHeight="1" x14ac:dyDescent="0.3">
      <c r="A53" s="886" t="s">
        <v>5710</v>
      </c>
      <c r="B53" s="835"/>
      <c r="C53" s="836"/>
      <c r="D53" s="837"/>
      <c r="E53" s="841"/>
      <c r="F53" s="820"/>
      <c r="G53" s="821"/>
      <c r="H53" s="816">
        <v>1</v>
      </c>
      <c r="I53" s="817">
        <v>0.67</v>
      </c>
      <c r="J53" s="834">
        <v>9</v>
      </c>
      <c r="K53" s="822">
        <v>0.67</v>
      </c>
      <c r="L53" s="819">
        <v>3</v>
      </c>
      <c r="M53" s="819">
        <v>24</v>
      </c>
      <c r="N53" s="823">
        <v>8.17</v>
      </c>
      <c r="O53" s="819" t="s">
        <v>5614</v>
      </c>
      <c r="P53" s="838" t="s">
        <v>5711</v>
      </c>
      <c r="Q53" s="824">
        <f t="shared" si="0"/>
        <v>1</v>
      </c>
      <c r="R53" s="824">
        <f t="shared" si="0"/>
        <v>0.67</v>
      </c>
      <c r="S53" s="835">
        <f t="shared" si="1"/>
        <v>8.17</v>
      </c>
      <c r="T53" s="835">
        <f t="shared" si="2"/>
        <v>9</v>
      </c>
      <c r="U53" s="835">
        <f t="shared" si="3"/>
        <v>0.83000000000000007</v>
      </c>
      <c r="V53" s="839">
        <f t="shared" si="4"/>
        <v>1.1015911872705018</v>
      </c>
      <c r="W53" s="825">
        <v>0.83</v>
      </c>
    </row>
    <row r="54" spans="1:23" ht="14.4" customHeight="1" x14ac:dyDescent="0.3">
      <c r="A54" s="886" t="s">
        <v>5712</v>
      </c>
      <c r="B54" s="829">
        <v>52</v>
      </c>
      <c r="C54" s="830">
        <v>22.26</v>
      </c>
      <c r="D54" s="831">
        <v>3.7</v>
      </c>
      <c r="E54" s="841">
        <v>34</v>
      </c>
      <c r="F54" s="820">
        <v>14.77</v>
      </c>
      <c r="G54" s="821">
        <v>3.7</v>
      </c>
      <c r="H54" s="819">
        <v>35</v>
      </c>
      <c r="I54" s="820">
        <v>15.14</v>
      </c>
      <c r="J54" s="821">
        <v>4.5</v>
      </c>
      <c r="K54" s="822">
        <v>0.43</v>
      </c>
      <c r="L54" s="819">
        <v>2</v>
      </c>
      <c r="M54" s="819">
        <v>18</v>
      </c>
      <c r="N54" s="823">
        <v>6</v>
      </c>
      <c r="O54" s="819" t="s">
        <v>5614</v>
      </c>
      <c r="P54" s="838" t="s">
        <v>5713</v>
      </c>
      <c r="Q54" s="824">
        <f t="shared" si="0"/>
        <v>-17</v>
      </c>
      <c r="R54" s="824">
        <f t="shared" si="0"/>
        <v>-7.120000000000001</v>
      </c>
      <c r="S54" s="835">
        <f t="shared" si="1"/>
        <v>210</v>
      </c>
      <c r="T54" s="835">
        <f t="shared" si="2"/>
        <v>157.5</v>
      </c>
      <c r="U54" s="835">
        <f t="shared" si="3"/>
        <v>-52.5</v>
      </c>
      <c r="V54" s="839">
        <f t="shared" si="4"/>
        <v>0.75</v>
      </c>
      <c r="W54" s="825">
        <v>17</v>
      </c>
    </row>
    <row r="55" spans="1:23" ht="14.4" customHeight="1" x14ac:dyDescent="0.3">
      <c r="A55" s="887" t="s">
        <v>5714</v>
      </c>
      <c r="B55" s="882"/>
      <c r="C55" s="883"/>
      <c r="D55" s="833"/>
      <c r="E55" s="884">
        <v>3</v>
      </c>
      <c r="F55" s="876">
        <v>1.52</v>
      </c>
      <c r="G55" s="827">
        <v>3.3</v>
      </c>
      <c r="H55" s="875">
        <v>3</v>
      </c>
      <c r="I55" s="876">
        <v>1.51</v>
      </c>
      <c r="J55" s="827">
        <v>7</v>
      </c>
      <c r="K55" s="877">
        <v>0.5</v>
      </c>
      <c r="L55" s="875">
        <v>2</v>
      </c>
      <c r="M55" s="875">
        <v>21</v>
      </c>
      <c r="N55" s="878">
        <v>7.11</v>
      </c>
      <c r="O55" s="875" t="s">
        <v>5614</v>
      </c>
      <c r="P55" s="879" t="s">
        <v>5715</v>
      </c>
      <c r="Q55" s="880">
        <f t="shared" si="0"/>
        <v>3</v>
      </c>
      <c r="R55" s="880">
        <f t="shared" si="0"/>
        <v>1.51</v>
      </c>
      <c r="S55" s="871">
        <f t="shared" si="1"/>
        <v>21.330000000000002</v>
      </c>
      <c r="T55" s="871">
        <f t="shared" si="2"/>
        <v>21</v>
      </c>
      <c r="U55" s="871">
        <f t="shared" si="3"/>
        <v>-0.33000000000000185</v>
      </c>
      <c r="V55" s="881">
        <f t="shared" si="4"/>
        <v>0.98452883263009838</v>
      </c>
      <c r="W55" s="828">
        <v>7.89</v>
      </c>
    </row>
    <row r="56" spans="1:23" ht="14.4" customHeight="1" x14ac:dyDescent="0.3">
      <c r="A56" s="887" t="s">
        <v>5716</v>
      </c>
      <c r="B56" s="882"/>
      <c r="C56" s="883"/>
      <c r="D56" s="833"/>
      <c r="E56" s="884"/>
      <c r="F56" s="876"/>
      <c r="G56" s="827"/>
      <c r="H56" s="875">
        <v>1</v>
      </c>
      <c r="I56" s="876">
        <v>0.51</v>
      </c>
      <c r="J56" s="827">
        <v>2</v>
      </c>
      <c r="K56" s="877">
        <v>0.75</v>
      </c>
      <c r="L56" s="875">
        <v>3</v>
      </c>
      <c r="M56" s="875">
        <v>28</v>
      </c>
      <c r="N56" s="878">
        <v>9.33</v>
      </c>
      <c r="O56" s="875" t="s">
        <v>5614</v>
      </c>
      <c r="P56" s="879" t="s">
        <v>5717</v>
      </c>
      <c r="Q56" s="880">
        <f t="shared" si="0"/>
        <v>1</v>
      </c>
      <c r="R56" s="880">
        <f t="shared" si="0"/>
        <v>0.51</v>
      </c>
      <c r="S56" s="871">
        <f t="shared" si="1"/>
        <v>9.33</v>
      </c>
      <c r="T56" s="871">
        <f t="shared" si="2"/>
        <v>2</v>
      </c>
      <c r="U56" s="871">
        <f t="shared" si="3"/>
        <v>-7.33</v>
      </c>
      <c r="V56" s="881">
        <f t="shared" si="4"/>
        <v>0.21436227224008575</v>
      </c>
      <c r="W56" s="828"/>
    </row>
    <row r="57" spans="1:23" ht="14.4" customHeight="1" x14ac:dyDescent="0.3">
      <c r="A57" s="886" t="s">
        <v>5718</v>
      </c>
      <c r="B57" s="835">
        <v>1</v>
      </c>
      <c r="C57" s="836">
        <v>0.3</v>
      </c>
      <c r="D57" s="837">
        <v>2</v>
      </c>
      <c r="E57" s="841">
        <v>1</v>
      </c>
      <c r="F57" s="820">
        <v>0.33</v>
      </c>
      <c r="G57" s="821">
        <v>2</v>
      </c>
      <c r="H57" s="816">
        <v>2</v>
      </c>
      <c r="I57" s="817">
        <v>0.65</v>
      </c>
      <c r="J57" s="834">
        <v>8</v>
      </c>
      <c r="K57" s="822">
        <v>0.3</v>
      </c>
      <c r="L57" s="819">
        <v>1</v>
      </c>
      <c r="M57" s="819">
        <v>13</v>
      </c>
      <c r="N57" s="823">
        <v>4.1900000000000004</v>
      </c>
      <c r="O57" s="819" t="s">
        <v>5614</v>
      </c>
      <c r="P57" s="838" t="s">
        <v>5719</v>
      </c>
      <c r="Q57" s="824">
        <f t="shared" si="0"/>
        <v>1</v>
      </c>
      <c r="R57" s="824">
        <f t="shared" si="0"/>
        <v>0.35000000000000003</v>
      </c>
      <c r="S57" s="835">
        <f t="shared" si="1"/>
        <v>8.3800000000000008</v>
      </c>
      <c r="T57" s="835">
        <f t="shared" si="2"/>
        <v>16</v>
      </c>
      <c r="U57" s="835">
        <f t="shared" si="3"/>
        <v>7.6199999999999992</v>
      </c>
      <c r="V57" s="839">
        <f t="shared" si="4"/>
        <v>1.909307875894988</v>
      </c>
      <c r="W57" s="825">
        <v>9.81</v>
      </c>
    </row>
    <row r="58" spans="1:23" ht="14.4" customHeight="1" x14ac:dyDescent="0.3">
      <c r="A58" s="886" t="s">
        <v>5720</v>
      </c>
      <c r="B58" s="829">
        <v>7</v>
      </c>
      <c r="C58" s="830">
        <v>5.37</v>
      </c>
      <c r="D58" s="831">
        <v>9.1</v>
      </c>
      <c r="E58" s="841">
        <v>2</v>
      </c>
      <c r="F58" s="820">
        <v>0.9</v>
      </c>
      <c r="G58" s="821">
        <v>2.5</v>
      </c>
      <c r="H58" s="819">
        <v>1</v>
      </c>
      <c r="I58" s="820">
        <v>0.48</v>
      </c>
      <c r="J58" s="834">
        <v>5</v>
      </c>
      <c r="K58" s="822">
        <v>0.45</v>
      </c>
      <c r="L58" s="819">
        <v>1</v>
      </c>
      <c r="M58" s="819">
        <v>12</v>
      </c>
      <c r="N58" s="823">
        <v>4.12</v>
      </c>
      <c r="O58" s="819" t="s">
        <v>5614</v>
      </c>
      <c r="P58" s="838" t="s">
        <v>5721</v>
      </c>
      <c r="Q58" s="824">
        <f t="shared" si="0"/>
        <v>-6</v>
      </c>
      <c r="R58" s="824">
        <f t="shared" si="0"/>
        <v>-4.8900000000000006</v>
      </c>
      <c r="S58" s="835">
        <f t="shared" si="1"/>
        <v>4.12</v>
      </c>
      <c r="T58" s="835">
        <f t="shared" si="2"/>
        <v>5</v>
      </c>
      <c r="U58" s="835">
        <f t="shared" si="3"/>
        <v>0.87999999999999989</v>
      </c>
      <c r="V58" s="839">
        <f t="shared" si="4"/>
        <v>1.2135922330097086</v>
      </c>
      <c r="W58" s="825">
        <v>0.88</v>
      </c>
    </row>
    <row r="59" spans="1:23" ht="14.4" customHeight="1" x14ac:dyDescent="0.3">
      <c r="A59" s="886" t="s">
        <v>5722</v>
      </c>
      <c r="B59" s="835"/>
      <c r="C59" s="836"/>
      <c r="D59" s="837"/>
      <c r="E59" s="816">
        <v>2</v>
      </c>
      <c r="F59" s="817">
        <v>0.7</v>
      </c>
      <c r="G59" s="818">
        <v>2.5</v>
      </c>
      <c r="H59" s="819"/>
      <c r="I59" s="820"/>
      <c r="J59" s="821"/>
      <c r="K59" s="822">
        <v>0.34</v>
      </c>
      <c r="L59" s="819">
        <v>2</v>
      </c>
      <c r="M59" s="819">
        <v>16</v>
      </c>
      <c r="N59" s="823">
        <v>5.4</v>
      </c>
      <c r="O59" s="819" t="s">
        <v>5614</v>
      </c>
      <c r="P59" s="838" t="s">
        <v>5723</v>
      </c>
      <c r="Q59" s="824">
        <f t="shared" si="0"/>
        <v>0</v>
      </c>
      <c r="R59" s="824">
        <f t="shared" si="0"/>
        <v>0</v>
      </c>
      <c r="S59" s="835" t="str">
        <f t="shared" si="1"/>
        <v/>
      </c>
      <c r="T59" s="835" t="str">
        <f t="shared" si="2"/>
        <v/>
      </c>
      <c r="U59" s="835" t="str">
        <f t="shared" si="3"/>
        <v/>
      </c>
      <c r="V59" s="839" t="str">
        <f t="shared" si="4"/>
        <v/>
      </c>
      <c r="W59" s="825"/>
    </row>
    <row r="60" spans="1:23" ht="14.4" customHeight="1" x14ac:dyDescent="0.3">
      <c r="A60" s="886" t="s">
        <v>5724</v>
      </c>
      <c r="B60" s="835">
        <v>6</v>
      </c>
      <c r="C60" s="836">
        <v>16.23</v>
      </c>
      <c r="D60" s="837">
        <v>12</v>
      </c>
      <c r="E60" s="841">
        <v>6</v>
      </c>
      <c r="F60" s="820">
        <v>16</v>
      </c>
      <c r="G60" s="821">
        <v>12.5</v>
      </c>
      <c r="H60" s="816">
        <v>9</v>
      </c>
      <c r="I60" s="817">
        <v>24</v>
      </c>
      <c r="J60" s="834">
        <v>9.6</v>
      </c>
      <c r="K60" s="822">
        <v>2.67</v>
      </c>
      <c r="L60" s="819">
        <v>3</v>
      </c>
      <c r="M60" s="819">
        <v>26</v>
      </c>
      <c r="N60" s="823">
        <v>8.81</v>
      </c>
      <c r="O60" s="819" t="s">
        <v>5614</v>
      </c>
      <c r="P60" s="838" t="s">
        <v>5725</v>
      </c>
      <c r="Q60" s="824">
        <f t="shared" si="0"/>
        <v>3</v>
      </c>
      <c r="R60" s="824">
        <f t="shared" si="0"/>
        <v>7.77</v>
      </c>
      <c r="S60" s="835">
        <f t="shared" si="1"/>
        <v>79.290000000000006</v>
      </c>
      <c r="T60" s="835">
        <f t="shared" si="2"/>
        <v>86.399999999999991</v>
      </c>
      <c r="U60" s="835">
        <f t="shared" si="3"/>
        <v>7.1099999999999852</v>
      </c>
      <c r="V60" s="839">
        <f t="shared" si="4"/>
        <v>1.089670828603859</v>
      </c>
      <c r="W60" s="825">
        <v>15.76</v>
      </c>
    </row>
    <row r="61" spans="1:23" ht="14.4" customHeight="1" x14ac:dyDescent="0.3">
      <c r="A61" s="886" t="s">
        <v>5726</v>
      </c>
      <c r="B61" s="835"/>
      <c r="C61" s="836"/>
      <c r="D61" s="837"/>
      <c r="E61" s="816">
        <v>1</v>
      </c>
      <c r="F61" s="817">
        <v>0.32</v>
      </c>
      <c r="G61" s="818">
        <v>3</v>
      </c>
      <c r="H61" s="819"/>
      <c r="I61" s="820"/>
      <c r="J61" s="821"/>
      <c r="K61" s="822">
        <v>0.32</v>
      </c>
      <c r="L61" s="819">
        <v>2</v>
      </c>
      <c r="M61" s="819">
        <v>18</v>
      </c>
      <c r="N61" s="823">
        <v>6.06</v>
      </c>
      <c r="O61" s="819" t="s">
        <v>5614</v>
      </c>
      <c r="P61" s="838" t="s">
        <v>5727</v>
      </c>
      <c r="Q61" s="824">
        <f t="shared" si="0"/>
        <v>0</v>
      </c>
      <c r="R61" s="824">
        <f t="shared" si="0"/>
        <v>0</v>
      </c>
      <c r="S61" s="835" t="str">
        <f t="shared" si="1"/>
        <v/>
      </c>
      <c r="T61" s="835" t="str">
        <f t="shared" si="2"/>
        <v/>
      </c>
      <c r="U61" s="835" t="str">
        <f t="shared" si="3"/>
        <v/>
      </c>
      <c r="V61" s="839" t="str">
        <f t="shared" si="4"/>
        <v/>
      </c>
      <c r="W61" s="825"/>
    </row>
    <row r="62" spans="1:23" ht="14.4" customHeight="1" x14ac:dyDescent="0.3">
      <c r="A62" s="886" t="s">
        <v>5728</v>
      </c>
      <c r="B62" s="835"/>
      <c r="C62" s="836"/>
      <c r="D62" s="837"/>
      <c r="E62" s="841"/>
      <c r="F62" s="820"/>
      <c r="G62" s="821"/>
      <c r="H62" s="816">
        <v>2</v>
      </c>
      <c r="I62" s="817">
        <v>2.06</v>
      </c>
      <c r="J62" s="818">
        <v>3</v>
      </c>
      <c r="K62" s="822">
        <v>1.03</v>
      </c>
      <c r="L62" s="819">
        <v>2</v>
      </c>
      <c r="M62" s="819">
        <v>19</v>
      </c>
      <c r="N62" s="823">
        <v>6.44</v>
      </c>
      <c r="O62" s="819" t="s">
        <v>5614</v>
      </c>
      <c r="P62" s="838" t="s">
        <v>5729</v>
      </c>
      <c r="Q62" s="824">
        <f t="shared" si="0"/>
        <v>2</v>
      </c>
      <c r="R62" s="824">
        <f t="shared" si="0"/>
        <v>2.06</v>
      </c>
      <c r="S62" s="835">
        <f t="shared" si="1"/>
        <v>12.88</v>
      </c>
      <c r="T62" s="835">
        <f t="shared" si="2"/>
        <v>6</v>
      </c>
      <c r="U62" s="835">
        <f t="shared" si="3"/>
        <v>-6.8800000000000008</v>
      </c>
      <c r="V62" s="839">
        <f t="shared" si="4"/>
        <v>0.46583850931677018</v>
      </c>
      <c r="W62" s="825"/>
    </row>
    <row r="63" spans="1:23" ht="14.4" customHeight="1" x14ac:dyDescent="0.3">
      <c r="A63" s="886" t="s">
        <v>5730</v>
      </c>
      <c r="B63" s="835"/>
      <c r="C63" s="836"/>
      <c r="D63" s="837"/>
      <c r="E63" s="816">
        <v>1</v>
      </c>
      <c r="F63" s="817">
        <v>0.76</v>
      </c>
      <c r="G63" s="818">
        <v>7</v>
      </c>
      <c r="H63" s="819"/>
      <c r="I63" s="820"/>
      <c r="J63" s="821"/>
      <c r="K63" s="822">
        <v>0.76</v>
      </c>
      <c r="L63" s="819">
        <v>2</v>
      </c>
      <c r="M63" s="819">
        <v>18</v>
      </c>
      <c r="N63" s="823">
        <v>6.08</v>
      </c>
      <c r="O63" s="819" t="s">
        <v>5614</v>
      </c>
      <c r="P63" s="838" t="s">
        <v>5731</v>
      </c>
      <c r="Q63" s="824">
        <f t="shared" si="0"/>
        <v>0</v>
      </c>
      <c r="R63" s="824">
        <f t="shared" si="0"/>
        <v>0</v>
      </c>
      <c r="S63" s="835" t="str">
        <f t="shared" si="1"/>
        <v/>
      </c>
      <c r="T63" s="835" t="str">
        <f t="shared" si="2"/>
        <v/>
      </c>
      <c r="U63" s="835" t="str">
        <f t="shared" si="3"/>
        <v/>
      </c>
      <c r="V63" s="839" t="str">
        <f t="shared" si="4"/>
        <v/>
      </c>
      <c r="W63" s="825"/>
    </row>
    <row r="64" spans="1:23" ht="14.4" customHeight="1" x14ac:dyDescent="0.3">
      <c r="A64" s="886" t="s">
        <v>5732</v>
      </c>
      <c r="B64" s="835"/>
      <c r="C64" s="836"/>
      <c r="D64" s="837"/>
      <c r="E64" s="841"/>
      <c r="F64" s="820"/>
      <c r="G64" s="821"/>
      <c r="H64" s="816">
        <v>1</v>
      </c>
      <c r="I64" s="817">
        <v>1.43</v>
      </c>
      <c r="J64" s="818">
        <v>8</v>
      </c>
      <c r="K64" s="822">
        <v>1.43</v>
      </c>
      <c r="L64" s="819">
        <v>4</v>
      </c>
      <c r="M64" s="819">
        <v>35</v>
      </c>
      <c r="N64" s="823">
        <v>11.68</v>
      </c>
      <c r="O64" s="819" t="s">
        <v>5614</v>
      </c>
      <c r="P64" s="838" t="s">
        <v>5733</v>
      </c>
      <c r="Q64" s="824">
        <f t="shared" si="0"/>
        <v>1</v>
      </c>
      <c r="R64" s="824">
        <f t="shared" si="0"/>
        <v>1.43</v>
      </c>
      <c r="S64" s="835">
        <f t="shared" si="1"/>
        <v>11.68</v>
      </c>
      <c r="T64" s="835">
        <f t="shared" si="2"/>
        <v>8</v>
      </c>
      <c r="U64" s="835">
        <f t="shared" si="3"/>
        <v>-3.6799999999999997</v>
      </c>
      <c r="V64" s="839">
        <f t="shared" si="4"/>
        <v>0.68493150684931503</v>
      </c>
      <c r="W64" s="825"/>
    </row>
    <row r="65" spans="1:23" ht="14.4" customHeight="1" x14ac:dyDescent="0.3">
      <c r="A65" s="886" t="s">
        <v>5734</v>
      </c>
      <c r="B65" s="835"/>
      <c r="C65" s="836"/>
      <c r="D65" s="837"/>
      <c r="E65" s="816">
        <v>1</v>
      </c>
      <c r="F65" s="817">
        <v>0.56999999999999995</v>
      </c>
      <c r="G65" s="818">
        <v>5</v>
      </c>
      <c r="H65" s="819"/>
      <c r="I65" s="820"/>
      <c r="J65" s="821"/>
      <c r="K65" s="822">
        <v>0.54</v>
      </c>
      <c r="L65" s="819">
        <v>2</v>
      </c>
      <c r="M65" s="819">
        <v>21</v>
      </c>
      <c r="N65" s="823">
        <v>6.95</v>
      </c>
      <c r="O65" s="819" t="s">
        <v>5614</v>
      </c>
      <c r="P65" s="838" t="s">
        <v>5735</v>
      </c>
      <c r="Q65" s="824">
        <f t="shared" si="0"/>
        <v>0</v>
      </c>
      <c r="R65" s="824">
        <f t="shared" si="0"/>
        <v>0</v>
      </c>
      <c r="S65" s="835" t="str">
        <f t="shared" si="1"/>
        <v/>
      </c>
      <c r="T65" s="835" t="str">
        <f t="shared" si="2"/>
        <v/>
      </c>
      <c r="U65" s="835" t="str">
        <f t="shared" si="3"/>
        <v/>
      </c>
      <c r="V65" s="839" t="str">
        <f t="shared" si="4"/>
        <v/>
      </c>
      <c r="W65" s="825"/>
    </row>
    <row r="66" spans="1:23" ht="14.4" customHeight="1" x14ac:dyDescent="0.3">
      <c r="A66" s="886" t="s">
        <v>5736</v>
      </c>
      <c r="B66" s="829">
        <v>1</v>
      </c>
      <c r="C66" s="830">
        <v>1.28</v>
      </c>
      <c r="D66" s="831">
        <v>11</v>
      </c>
      <c r="E66" s="841"/>
      <c r="F66" s="820"/>
      <c r="G66" s="821"/>
      <c r="H66" s="819"/>
      <c r="I66" s="820"/>
      <c r="J66" s="821"/>
      <c r="K66" s="822">
        <v>1.28</v>
      </c>
      <c r="L66" s="819">
        <v>3</v>
      </c>
      <c r="M66" s="819">
        <v>24</v>
      </c>
      <c r="N66" s="823">
        <v>8.0500000000000007</v>
      </c>
      <c r="O66" s="819" t="s">
        <v>5614</v>
      </c>
      <c r="P66" s="838" t="s">
        <v>5737</v>
      </c>
      <c r="Q66" s="824">
        <f t="shared" si="0"/>
        <v>-1</v>
      </c>
      <c r="R66" s="824">
        <f t="shared" si="0"/>
        <v>-1.28</v>
      </c>
      <c r="S66" s="835" t="str">
        <f t="shared" si="1"/>
        <v/>
      </c>
      <c r="T66" s="835" t="str">
        <f t="shared" si="2"/>
        <v/>
      </c>
      <c r="U66" s="835" t="str">
        <f t="shared" si="3"/>
        <v/>
      </c>
      <c r="V66" s="839" t="str">
        <f t="shared" si="4"/>
        <v/>
      </c>
      <c r="W66" s="825"/>
    </row>
    <row r="67" spans="1:23" ht="14.4" customHeight="1" x14ac:dyDescent="0.3">
      <c r="A67" s="886" t="s">
        <v>5738</v>
      </c>
      <c r="B67" s="835"/>
      <c r="C67" s="836"/>
      <c r="D67" s="837"/>
      <c r="E67" s="816">
        <v>1</v>
      </c>
      <c r="F67" s="817">
        <v>0.7</v>
      </c>
      <c r="G67" s="818">
        <v>8</v>
      </c>
      <c r="H67" s="819"/>
      <c r="I67" s="820"/>
      <c r="J67" s="821"/>
      <c r="K67" s="822">
        <v>0.7</v>
      </c>
      <c r="L67" s="819">
        <v>2</v>
      </c>
      <c r="M67" s="819">
        <v>16</v>
      </c>
      <c r="N67" s="823">
        <v>5.38</v>
      </c>
      <c r="O67" s="819" t="s">
        <v>5614</v>
      </c>
      <c r="P67" s="838" t="s">
        <v>5739</v>
      </c>
      <c r="Q67" s="824">
        <f t="shared" si="0"/>
        <v>0</v>
      </c>
      <c r="R67" s="824">
        <f t="shared" si="0"/>
        <v>0</v>
      </c>
      <c r="S67" s="835" t="str">
        <f t="shared" si="1"/>
        <v/>
      </c>
      <c r="T67" s="835" t="str">
        <f t="shared" si="2"/>
        <v/>
      </c>
      <c r="U67" s="835" t="str">
        <f t="shared" si="3"/>
        <v/>
      </c>
      <c r="V67" s="839" t="str">
        <f t="shared" si="4"/>
        <v/>
      </c>
      <c r="W67" s="825"/>
    </row>
    <row r="68" spans="1:23" ht="14.4" customHeight="1" x14ac:dyDescent="0.3">
      <c r="A68" s="886" t="s">
        <v>5740</v>
      </c>
      <c r="B68" s="835"/>
      <c r="C68" s="836"/>
      <c r="D68" s="837"/>
      <c r="E68" s="841"/>
      <c r="F68" s="820"/>
      <c r="G68" s="821"/>
      <c r="H68" s="816">
        <v>2</v>
      </c>
      <c r="I68" s="817">
        <v>0.77</v>
      </c>
      <c r="J68" s="834">
        <v>6</v>
      </c>
      <c r="K68" s="822">
        <v>0.39</v>
      </c>
      <c r="L68" s="819">
        <v>2</v>
      </c>
      <c r="M68" s="819">
        <v>14</v>
      </c>
      <c r="N68" s="823">
        <v>4.6100000000000003</v>
      </c>
      <c r="O68" s="819" t="s">
        <v>5614</v>
      </c>
      <c r="P68" s="838" t="s">
        <v>5741</v>
      </c>
      <c r="Q68" s="824">
        <f t="shared" si="0"/>
        <v>2</v>
      </c>
      <c r="R68" s="824">
        <f t="shared" si="0"/>
        <v>0.77</v>
      </c>
      <c r="S68" s="835">
        <f t="shared" si="1"/>
        <v>9.2200000000000006</v>
      </c>
      <c r="T68" s="835">
        <f t="shared" si="2"/>
        <v>12</v>
      </c>
      <c r="U68" s="835">
        <f t="shared" si="3"/>
        <v>2.7799999999999994</v>
      </c>
      <c r="V68" s="839">
        <f t="shared" si="4"/>
        <v>1.3015184381778742</v>
      </c>
      <c r="W68" s="825">
        <v>4.3899999999999997</v>
      </c>
    </row>
    <row r="69" spans="1:23" ht="14.4" customHeight="1" x14ac:dyDescent="0.3">
      <c r="A69" s="886" t="s">
        <v>5742</v>
      </c>
      <c r="B69" s="835">
        <v>11</v>
      </c>
      <c r="C69" s="836">
        <v>7.1</v>
      </c>
      <c r="D69" s="837">
        <v>7.4</v>
      </c>
      <c r="E69" s="841">
        <v>15</v>
      </c>
      <c r="F69" s="820">
        <v>9.7100000000000009</v>
      </c>
      <c r="G69" s="821">
        <v>5.9</v>
      </c>
      <c r="H69" s="816">
        <v>31</v>
      </c>
      <c r="I69" s="817">
        <v>28.98</v>
      </c>
      <c r="J69" s="834">
        <v>5.8</v>
      </c>
      <c r="K69" s="822">
        <v>0.64</v>
      </c>
      <c r="L69" s="819">
        <v>1</v>
      </c>
      <c r="M69" s="819">
        <v>12</v>
      </c>
      <c r="N69" s="823">
        <v>4.03</v>
      </c>
      <c r="O69" s="819" t="s">
        <v>5614</v>
      </c>
      <c r="P69" s="838" t="s">
        <v>5743</v>
      </c>
      <c r="Q69" s="824">
        <f t="shared" si="0"/>
        <v>20</v>
      </c>
      <c r="R69" s="824">
        <f t="shared" si="0"/>
        <v>21.880000000000003</v>
      </c>
      <c r="S69" s="835">
        <f t="shared" si="1"/>
        <v>124.93</v>
      </c>
      <c r="T69" s="835">
        <f t="shared" si="2"/>
        <v>179.79999999999998</v>
      </c>
      <c r="U69" s="835">
        <f t="shared" si="3"/>
        <v>54.869999999999976</v>
      </c>
      <c r="V69" s="839">
        <f t="shared" si="4"/>
        <v>1.4392059553349874</v>
      </c>
      <c r="W69" s="825">
        <v>57.34</v>
      </c>
    </row>
    <row r="70" spans="1:23" ht="14.4" customHeight="1" x14ac:dyDescent="0.3">
      <c r="A70" s="887" t="s">
        <v>5744</v>
      </c>
      <c r="B70" s="871"/>
      <c r="C70" s="872"/>
      <c r="D70" s="840"/>
      <c r="E70" s="884">
        <v>1</v>
      </c>
      <c r="F70" s="876">
        <v>0.92</v>
      </c>
      <c r="G70" s="827">
        <v>6</v>
      </c>
      <c r="H70" s="873">
        <v>2</v>
      </c>
      <c r="I70" s="874">
        <v>1.75</v>
      </c>
      <c r="J70" s="826">
        <v>5.5</v>
      </c>
      <c r="K70" s="877">
        <v>0.88</v>
      </c>
      <c r="L70" s="875">
        <v>2</v>
      </c>
      <c r="M70" s="875">
        <v>18</v>
      </c>
      <c r="N70" s="878">
        <v>5.88</v>
      </c>
      <c r="O70" s="875" t="s">
        <v>5614</v>
      </c>
      <c r="P70" s="879" t="s">
        <v>5745</v>
      </c>
      <c r="Q70" s="880">
        <f t="shared" ref="Q70:R89" si="5">H70-B70</f>
        <v>2</v>
      </c>
      <c r="R70" s="880">
        <f t="shared" si="5"/>
        <v>1.75</v>
      </c>
      <c r="S70" s="871">
        <f t="shared" ref="S70:S89" si="6">IF(H70=0,"",H70*N70)</f>
        <v>11.76</v>
      </c>
      <c r="T70" s="871">
        <f t="shared" ref="T70:T89" si="7">IF(H70=0,"",H70*J70)</f>
        <v>11</v>
      </c>
      <c r="U70" s="871">
        <f t="shared" ref="U70:U89" si="8">IF(H70=0,"",T70-S70)</f>
        <v>-0.75999999999999979</v>
      </c>
      <c r="V70" s="881">
        <f t="shared" ref="V70:V89" si="9">IF(H70=0,"",T70/S70)</f>
        <v>0.93537414965986398</v>
      </c>
      <c r="W70" s="828">
        <v>0.12</v>
      </c>
    </row>
    <row r="71" spans="1:23" ht="14.4" customHeight="1" x14ac:dyDescent="0.3">
      <c r="A71" s="886" t="s">
        <v>5746</v>
      </c>
      <c r="B71" s="835"/>
      <c r="C71" s="836"/>
      <c r="D71" s="837"/>
      <c r="E71" s="841"/>
      <c r="F71" s="820"/>
      <c r="G71" s="821"/>
      <c r="H71" s="816">
        <v>1</v>
      </c>
      <c r="I71" s="817">
        <v>0.36</v>
      </c>
      <c r="J71" s="834">
        <v>12</v>
      </c>
      <c r="K71" s="822">
        <v>0.31</v>
      </c>
      <c r="L71" s="819">
        <v>1</v>
      </c>
      <c r="M71" s="819">
        <v>11</v>
      </c>
      <c r="N71" s="823">
        <v>3.71</v>
      </c>
      <c r="O71" s="819" t="s">
        <v>5614</v>
      </c>
      <c r="P71" s="838" t="s">
        <v>5747</v>
      </c>
      <c r="Q71" s="824">
        <f t="shared" si="5"/>
        <v>1</v>
      </c>
      <c r="R71" s="824">
        <f t="shared" si="5"/>
        <v>0.36</v>
      </c>
      <c r="S71" s="835">
        <f t="shared" si="6"/>
        <v>3.71</v>
      </c>
      <c r="T71" s="835">
        <f t="shared" si="7"/>
        <v>12</v>
      </c>
      <c r="U71" s="835">
        <f t="shared" si="8"/>
        <v>8.2899999999999991</v>
      </c>
      <c r="V71" s="839">
        <f t="shared" si="9"/>
        <v>3.2345013477088949</v>
      </c>
      <c r="W71" s="825">
        <v>8.2899999999999991</v>
      </c>
    </row>
    <row r="72" spans="1:23" ht="14.4" customHeight="1" x14ac:dyDescent="0.3">
      <c r="A72" s="886" t="s">
        <v>5748</v>
      </c>
      <c r="B72" s="835"/>
      <c r="C72" s="836"/>
      <c r="D72" s="837"/>
      <c r="E72" s="841">
        <v>1</v>
      </c>
      <c r="F72" s="820">
        <v>0.26</v>
      </c>
      <c r="G72" s="821">
        <v>2</v>
      </c>
      <c r="H72" s="816"/>
      <c r="I72" s="817"/>
      <c r="J72" s="818"/>
      <c r="K72" s="822">
        <v>0.26</v>
      </c>
      <c r="L72" s="819">
        <v>1</v>
      </c>
      <c r="M72" s="819">
        <v>9</v>
      </c>
      <c r="N72" s="823">
        <v>2.83</v>
      </c>
      <c r="O72" s="819" t="s">
        <v>5614</v>
      </c>
      <c r="P72" s="838" t="s">
        <v>5749</v>
      </c>
      <c r="Q72" s="824">
        <f t="shared" si="5"/>
        <v>0</v>
      </c>
      <c r="R72" s="824">
        <f t="shared" si="5"/>
        <v>0</v>
      </c>
      <c r="S72" s="835" t="str">
        <f t="shared" si="6"/>
        <v/>
      </c>
      <c r="T72" s="835" t="str">
        <f t="shared" si="7"/>
        <v/>
      </c>
      <c r="U72" s="835" t="str">
        <f t="shared" si="8"/>
        <v/>
      </c>
      <c r="V72" s="839" t="str">
        <f t="shared" si="9"/>
        <v/>
      </c>
      <c r="W72" s="825"/>
    </row>
    <row r="73" spans="1:23" ht="14.4" customHeight="1" x14ac:dyDescent="0.3">
      <c r="A73" s="887" t="s">
        <v>5750</v>
      </c>
      <c r="B73" s="871"/>
      <c r="C73" s="872"/>
      <c r="D73" s="840"/>
      <c r="E73" s="884"/>
      <c r="F73" s="876"/>
      <c r="G73" s="827"/>
      <c r="H73" s="873">
        <v>1</v>
      </c>
      <c r="I73" s="874">
        <v>0.32</v>
      </c>
      <c r="J73" s="826">
        <v>1</v>
      </c>
      <c r="K73" s="877">
        <v>0.85</v>
      </c>
      <c r="L73" s="875">
        <v>3</v>
      </c>
      <c r="M73" s="875">
        <v>23</v>
      </c>
      <c r="N73" s="878">
        <v>7.67</v>
      </c>
      <c r="O73" s="875" t="s">
        <v>5614</v>
      </c>
      <c r="P73" s="879" t="s">
        <v>5751</v>
      </c>
      <c r="Q73" s="880">
        <f t="shared" si="5"/>
        <v>1</v>
      </c>
      <c r="R73" s="880">
        <f t="shared" si="5"/>
        <v>0.32</v>
      </c>
      <c r="S73" s="871">
        <f t="shared" si="6"/>
        <v>7.67</v>
      </c>
      <c r="T73" s="871">
        <f t="shared" si="7"/>
        <v>1</v>
      </c>
      <c r="U73" s="871">
        <f t="shared" si="8"/>
        <v>-6.67</v>
      </c>
      <c r="V73" s="881">
        <f t="shared" si="9"/>
        <v>0.1303780964797914</v>
      </c>
      <c r="W73" s="828"/>
    </row>
    <row r="74" spans="1:23" ht="14.4" customHeight="1" x14ac:dyDescent="0.3">
      <c r="A74" s="886" t="s">
        <v>5752</v>
      </c>
      <c r="B74" s="835">
        <v>4</v>
      </c>
      <c r="C74" s="836">
        <v>17.66</v>
      </c>
      <c r="D74" s="837">
        <v>6.3</v>
      </c>
      <c r="E74" s="841">
        <v>2</v>
      </c>
      <c r="F74" s="820">
        <v>9.57</v>
      </c>
      <c r="G74" s="821">
        <v>8.5</v>
      </c>
      <c r="H74" s="816">
        <v>5</v>
      </c>
      <c r="I74" s="817">
        <v>24.76</v>
      </c>
      <c r="J74" s="818">
        <v>7.8</v>
      </c>
      <c r="K74" s="822">
        <v>4.79</v>
      </c>
      <c r="L74" s="819">
        <v>5</v>
      </c>
      <c r="M74" s="819">
        <v>41</v>
      </c>
      <c r="N74" s="823">
        <v>13.56</v>
      </c>
      <c r="O74" s="819" t="s">
        <v>5614</v>
      </c>
      <c r="P74" s="838" t="s">
        <v>5753</v>
      </c>
      <c r="Q74" s="824">
        <f t="shared" si="5"/>
        <v>1</v>
      </c>
      <c r="R74" s="824">
        <f t="shared" si="5"/>
        <v>7.1000000000000014</v>
      </c>
      <c r="S74" s="835">
        <f t="shared" si="6"/>
        <v>67.8</v>
      </c>
      <c r="T74" s="835">
        <f t="shared" si="7"/>
        <v>39</v>
      </c>
      <c r="U74" s="835">
        <f t="shared" si="8"/>
        <v>-28.799999999999997</v>
      </c>
      <c r="V74" s="839">
        <f t="shared" si="9"/>
        <v>0.5752212389380531</v>
      </c>
      <c r="W74" s="825"/>
    </row>
    <row r="75" spans="1:23" ht="14.4" customHeight="1" x14ac:dyDescent="0.3">
      <c r="A75" s="887" t="s">
        <v>5754</v>
      </c>
      <c r="B75" s="871">
        <v>2</v>
      </c>
      <c r="C75" s="872">
        <v>18.28</v>
      </c>
      <c r="D75" s="840">
        <v>9</v>
      </c>
      <c r="E75" s="884">
        <v>2</v>
      </c>
      <c r="F75" s="876">
        <v>18.28</v>
      </c>
      <c r="G75" s="827">
        <v>12</v>
      </c>
      <c r="H75" s="873">
        <v>1</v>
      </c>
      <c r="I75" s="874">
        <v>9.14</v>
      </c>
      <c r="J75" s="826">
        <v>11</v>
      </c>
      <c r="K75" s="877">
        <v>9.14</v>
      </c>
      <c r="L75" s="875">
        <v>7</v>
      </c>
      <c r="M75" s="875">
        <v>65</v>
      </c>
      <c r="N75" s="878">
        <v>21.64</v>
      </c>
      <c r="O75" s="875" t="s">
        <v>5614</v>
      </c>
      <c r="P75" s="879" t="s">
        <v>5755</v>
      </c>
      <c r="Q75" s="880">
        <f t="shared" si="5"/>
        <v>-1</v>
      </c>
      <c r="R75" s="880">
        <f t="shared" si="5"/>
        <v>-9.14</v>
      </c>
      <c r="S75" s="871">
        <f t="shared" si="6"/>
        <v>21.64</v>
      </c>
      <c r="T75" s="871">
        <f t="shared" si="7"/>
        <v>11</v>
      </c>
      <c r="U75" s="871">
        <f t="shared" si="8"/>
        <v>-10.64</v>
      </c>
      <c r="V75" s="881">
        <f t="shared" si="9"/>
        <v>0.50831792975970425</v>
      </c>
      <c r="W75" s="828"/>
    </row>
    <row r="76" spans="1:23" ht="14.4" customHeight="1" x14ac:dyDescent="0.3">
      <c r="A76" s="886" t="s">
        <v>5756</v>
      </c>
      <c r="B76" s="835"/>
      <c r="C76" s="836"/>
      <c r="D76" s="837"/>
      <c r="E76" s="816">
        <v>1</v>
      </c>
      <c r="F76" s="817">
        <v>4.07</v>
      </c>
      <c r="G76" s="818">
        <v>9</v>
      </c>
      <c r="H76" s="819"/>
      <c r="I76" s="820"/>
      <c r="J76" s="821"/>
      <c r="K76" s="822">
        <v>4.07</v>
      </c>
      <c r="L76" s="819">
        <v>5</v>
      </c>
      <c r="M76" s="819">
        <v>44</v>
      </c>
      <c r="N76" s="823">
        <v>14.57</v>
      </c>
      <c r="O76" s="819" t="s">
        <v>5614</v>
      </c>
      <c r="P76" s="838" t="s">
        <v>5757</v>
      </c>
      <c r="Q76" s="824">
        <f t="shared" si="5"/>
        <v>0</v>
      </c>
      <c r="R76" s="824">
        <f t="shared" si="5"/>
        <v>0</v>
      </c>
      <c r="S76" s="835" t="str">
        <f t="shared" si="6"/>
        <v/>
      </c>
      <c r="T76" s="835" t="str">
        <f t="shared" si="7"/>
        <v/>
      </c>
      <c r="U76" s="835" t="str">
        <f t="shared" si="8"/>
        <v/>
      </c>
      <c r="V76" s="839" t="str">
        <f t="shared" si="9"/>
        <v/>
      </c>
      <c r="W76" s="825"/>
    </row>
    <row r="77" spans="1:23" ht="14.4" customHeight="1" x14ac:dyDescent="0.3">
      <c r="A77" s="886" t="s">
        <v>5758</v>
      </c>
      <c r="B77" s="835">
        <v>1</v>
      </c>
      <c r="C77" s="836">
        <v>23.68</v>
      </c>
      <c r="D77" s="837">
        <v>18</v>
      </c>
      <c r="E77" s="816">
        <v>1</v>
      </c>
      <c r="F77" s="817">
        <v>23.68</v>
      </c>
      <c r="G77" s="818">
        <v>29</v>
      </c>
      <c r="H77" s="819"/>
      <c r="I77" s="820"/>
      <c r="J77" s="821"/>
      <c r="K77" s="822">
        <v>23.68</v>
      </c>
      <c r="L77" s="819">
        <v>10</v>
      </c>
      <c r="M77" s="819">
        <v>87</v>
      </c>
      <c r="N77" s="823">
        <v>28.98</v>
      </c>
      <c r="O77" s="819" t="s">
        <v>5614</v>
      </c>
      <c r="P77" s="838" t="s">
        <v>5759</v>
      </c>
      <c r="Q77" s="824">
        <f t="shared" si="5"/>
        <v>-1</v>
      </c>
      <c r="R77" s="824">
        <f t="shared" si="5"/>
        <v>-23.68</v>
      </c>
      <c r="S77" s="835" t="str">
        <f t="shared" si="6"/>
        <v/>
      </c>
      <c r="T77" s="835" t="str">
        <f t="shared" si="7"/>
        <v/>
      </c>
      <c r="U77" s="835" t="str">
        <f t="shared" si="8"/>
        <v/>
      </c>
      <c r="V77" s="839" t="str">
        <f t="shared" si="9"/>
        <v/>
      </c>
      <c r="W77" s="825"/>
    </row>
    <row r="78" spans="1:23" ht="14.4" customHeight="1" x14ac:dyDescent="0.3">
      <c r="A78" s="886" t="s">
        <v>5760</v>
      </c>
      <c r="B78" s="835"/>
      <c r="C78" s="836"/>
      <c r="D78" s="837"/>
      <c r="E78" s="841"/>
      <c r="F78" s="820"/>
      <c r="G78" s="821"/>
      <c r="H78" s="816">
        <v>1</v>
      </c>
      <c r="I78" s="817">
        <v>17.34</v>
      </c>
      <c r="J78" s="818">
        <v>13</v>
      </c>
      <c r="K78" s="822">
        <v>17.34</v>
      </c>
      <c r="L78" s="819">
        <v>7</v>
      </c>
      <c r="M78" s="819">
        <v>60</v>
      </c>
      <c r="N78" s="823">
        <v>19.89</v>
      </c>
      <c r="O78" s="819" t="s">
        <v>5614</v>
      </c>
      <c r="P78" s="838" t="s">
        <v>5761</v>
      </c>
      <c r="Q78" s="824">
        <f t="shared" si="5"/>
        <v>1</v>
      </c>
      <c r="R78" s="824">
        <f t="shared" si="5"/>
        <v>17.34</v>
      </c>
      <c r="S78" s="835">
        <f t="shared" si="6"/>
        <v>19.89</v>
      </c>
      <c r="T78" s="835">
        <f t="shared" si="7"/>
        <v>13</v>
      </c>
      <c r="U78" s="835">
        <f t="shared" si="8"/>
        <v>-6.8900000000000006</v>
      </c>
      <c r="V78" s="839">
        <f t="shared" si="9"/>
        <v>0.65359477124183007</v>
      </c>
      <c r="W78" s="825"/>
    </row>
    <row r="79" spans="1:23" ht="14.4" customHeight="1" x14ac:dyDescent="0.3">
      <c r="A79" s="887" t="s">
        <v>5762</v>
      </c>
      <c r="B79" s="871">
        <v>1</v>
      </c>
      <c r="C79" s="872">
        <v>17.34</v>
      </c>
      <c r="D79" s="840">
        <v>13</v>
      </c>
      <c r="E79" s="884">
        <v>2</v>
      </c>
      <c r="F79" s="876">
        <v>31.37</v>
      </c>
      <c r="G79" s="827">
        <v>12</v>
      </c>
      <c r="H79" s="873">
        <v>1</v>
      </c>
      <c r="I79" s="874">
        <v>14.09</v>
      </c>
      <c r="J79" s="826">
        <v>6</v>
      </c>
      <c r="K79" s="877">
        <v>17.34</v>
      </c>
      <c r="L79" s="875">
        <v>7</v>
      </c>
      <c r="M79" s="875">
        <v>60</v>
      </c>
      <c r="N79" s="878">
        <v>19.89</v>
      </c>
      <c r="O79" s="875" t="s">
        <v>5614</v>
      </c>
      <c r="P79" s="879" t="s">
        <v>5763</v>
      </c>
      <c r="Q79" s="880">
        <f t="shared" si="5"/>
        <v>0</v>
      </c>
      <c r="R79" s="880">
        <f t="shared" si="5"/>
        <v>-3.25</v>
      </c>
      <c r="S79" s="871">
        <f t="shared" si="6"/>
        <v>19.89</v>
      </c>
      <c r="T79" s="871">
        <f t="shared" si="7"/>
        <v>6</v>
      </c>
      <c r="U79" s="871">
        <f t="shared" si="8"/>
        <v>-13.89</v>
      </c>
      <c r="V79" s="881">
        <f t="shared" si="9"/>
        <v>0.30165912518853694</v>
      </c>
      <c r="W79" s="828"/>
    </row>
    <row r="80" spans="1:23" ht="14.4" customHeight="1" x14ac:dyDescent="0.3">
      <c r="A80" s="887" t="s">
        <v>5764</v>
      </c>
      <c r="B80" s="871">
        <v>2</v>
      </c>
      <c r="C80" s="872">
        <v>34.69</v>
      </c>
      <c r="D80" s="840">
        <v>21.5</v>
      </c>
      <c r="E80" s="884"/>
      <c r="F80" s="876"/>
      <c r="G80" s="827"/>
      <c r="H80" s="873">
        <v>1</v>
      </c>
      <c r="I80" s="874">
        <v>17.34</v>
      </c>
      <c r="J80" s="826">
        <v>14</v>
      </c>
      <c r="K80" s="877">
        <v>17.34</v>
      </c>
      <c r="L80" s="875">
        <v>7</v>
      </c>
      <c r="M80" s="875">
        <v>60</v>
      </c>
      <c r="N80" s="878">
        <v>19.89</v>
      </c>
      <c r="O80" s="875" t="s">
        <v>5614</v>
      </c>
      <c r="P80" s="879" t="s">
        <v>5765</v>
      </c>
      <c r="Q80" s="880">
        <f t="shared" si="5"/>
        <v>-1</v>
      </c>
      <c r="R80" s="880">
        <f t="shared" si="5"/>
        <v>-17.349999999999998</v>
      </c>
      <c r="S80" s="871">
        <f t="shared" si="6"/>
        <v>19.89</v>
      </c>
      <c r="T80" s="871">
        <f t="shared" si="7"/>
        <v>14</v>
      </c>
      <c r="U80" s="871">
        <f t="shared" si="8"/>
        <v>-5.8900000000000006</v>
      </c>
      <c r="V80" s="881">
        <f t="shared" si="9"/>
        <v>0.70387129210658617</v>
      </c>
      <c r="W80" s="828"/>
    </row>
    <row r="81" spans="1:23" ht="14.4" customHeight="1" x14ac:dyDescent="0.3">
      <c r="A81" s="886" t="s">
        <v>5766</v>
      </c>
      <c r="B81" s="829">
        <v>2</v>
      </c>
      <c r="C81" s="830">
        <v>28.4</v>
      </c>
      <c r="D81" s="831">
        <v>18</v>
      </c>
      <c r="E81" s="841"/>
      <c r="F81" s="820"/>
      <c r="G81" s="821"/>
      <c r="H81" s="819"/>
      <c r="I81" s="820"/>
      <c r="J81" s="821"/>
      <c r="K81" s="822">
        <v>14.16</v>
      </c>
      <c r="L81" s="819">
        <v>6</v>
      </c>
      <c r="M81" s="819">
        <v>52</v>
      </c>
      <c r="N81" s="823">
        <v>17.399999999999999</v>
      </c>
      <c r="O81" s="819" t="s">
        <v>5614</v>
      </c>
      <c r="P81" s="838" t="s">
        <v>5767</v>
      </c>
      <c r="Q81" s="824">
        <f t="shared" si="5"/>
        <v>-2</v>
      </c>
      <c r="R81" s="824">
        <f t="shared" si="5"/>
        <v>-28.4</v>
      </c>
      <c r="S81" s="835" t="str">
        <f t="shared" si="6"/>
        <v/>
      </c>
      <c r="T81" s="835" t="str">
        <f t="shared" si="7"/>
        <v/>
      </c>
      <c r="U81" s="835" t="str">
        <f t="shared" si="8"/>
        <v/>
      </c>
      <c r="V81" s="839" t="str">
        <f t="shared" si="9"/>
        <v/>
      </c>
      <c r="W81" s="825"/>
    </row>
    <row r="82" spans="1:23" ht="14.4" customHeight="1" x14ac:dyDescent="0.3">
      <c r="A82" s="887" t="s">
        <v>5768</v>
      </c>
      <c r="B82" s="882"/>
      <c r="C82" s="883"/>
      <c r="D82" s="833"/>
      <c r="E82" s="884">
        <v>1</v>
      </c>
      <c r="F82" s="876">
        <v>16.940000000000001</v>
      </c>
      <c r="G82" s="827">
        <v>21</v>
      </c>
      <c r="H82" s="875"/>
      <c r="I82" s="876"/>
      <c r="J82" s="827"/>
      <c r="K82" s="877">
        <v>16.940000000000001</v>
      </c>
      <c r="L82" s="875">
        <v>8</v>
      </c>
      <c r="M82" s="875">
        <v>72</v>
      </c>
      <c r="N82" s="878">
        <v>23.85</v>
      </c>
      <c r="O82" s="875" t="s">
        <v>5614</v>
      </c>
      <c r="P82" s="879" t="s">
        <v>5767</v>
      </c>
      <c r="Q82" s="880">
        <f t="shared" si="5"/>
        <v>0</v>
      </c>
      <c r="R82" s="880">
        <f t="shared" si="5"/>
        <v>0</v>
      </c>
      <c r="S82" s="871" t="str">
        <f t="shared" si="6"/>
        <v/>
      </c>
      <c r="T82" s="871" t="str">
        <f t="shared" si="7"/>
        <v/>
      </c>
      <c r="U82" s="871" t="str">
        <f t="shared" si="8"/>
        <v/>
      </c>
      <c r="V82" s="881" t="str">
        <f t="shared" si="9"/>
        <v/>
      </c>
      <c r="W82" s="828"/>
    </row>
    <row r="83" spans="1:23" ht="14.4" customHeight="1" x14ac:dyDescent="0.3">
      <c r="A83" s="886" t="s">
        <v>5769</v>
      </c>
      <c r="B83" s="829">
        <v>3</v>
      </c>
      <c r="C83" s="830">
        <v>2.68</v>
      </c>
      <c r="D83" s="831">
        <v>5.3</v>
      </c>
      <c r="E83" s="841">
        <v>2</v>
      </c>
      <c r="F83" s="820">
        <v>2.4700000000000002</v>
      </c>
      <c r="G83" s="821">
        <v>16</v>
      </c>
      <c r="H83" s="819">
        <v>2</v>
      </c>
      <c r="I83" s="820">
        <v>1.78</v>
      </c>
      <c r="J83" s="821">
        <v>7</v>
      </c>
      <c r="K83" s="822">
        <v>0.89</v>
      </c>
      <c r="L83" s="819">
        <v>3</v>
      </c>
      <c r="M83" s="819">
        <v>23</v>
      </c>
      <c r="N83" s="823">
        <v>7.73</v>
      </c>
      <c r="O83" s="819" t="s">
        <v>5614</v>
      </c>
      <c r="P83" s="838" t="s">
        <v>5770</v>
      </c>
      <c r="Q83" s="824">
        <f t="shared" si="5"/>
        <v>-1</v>
      </c>
      <c r="R83" s="824">
        <f t="shared" si="5"/>
        <v>-0.90000000000000013</v>
      </c>
      <c r="S83" s="835">
        <f t="shared" si="6"/>
        <v>15.46</v>
      </c>
      <c r="T83" s="835">
        <f t="shared" si="7"/>
        <v>14</v>
      </c>
      <c r="U83" s="835">
        <f t="shared" si="8"/>
        <v>-1.4600000000000009</v>
      </c>
      <c r="V83" s="839">
        <f t="shared" si="9"/>
        <v>0.90556274256144886</v>
      </c>
      <c r="W83" s="825">
        <v>0.27</v>
      </c>
    </row>
    <row r="84" spans="1:23" ht="14.4" customHeight="1" x14ac:dyDescent="0.3">
      <c r="A84" s="887" t="s">
        <v>5771</v>
      </c>
      <c r="B84" s="882">
        <v>1</v>
      </c>
      <c r="C84" s="883">
        <v>1.66</v>
      </c>
      <c r="D84" s="833">
        <v>8</v>
      </c>
      <c r="E84" s="884"/>
      <c r="F84" s="876"/>
      <c r="G84" s="827"/>
      <c r="H84" s="875"/>
      <c r="I84" s="876"/>
      <c r="J84" s="827"/>
      <c r="K84" s="877">
        <v>1.62</v>
      </c>
      <c r="L84" s="875">
        <v>4</v>
      </c>
      <c r="M84" s="875">
        <v>36</v>
      </c>
      <c r="N84" s="878">
        <v>11.84</v>
      </c>
      <c r="O84" s="875" t="s">
        <v>5614</v>
      </c>
      <c r="P84" s="879" t="s">
        <v>5772</v>
      </c>
      <c r="Q84" s="880">
        <f t="shared" si="5"/>
        <v>-1</v>
      </c>
      <c r="R84" s="880">
        <f t="shared" si="5"/>
        <v>-1.66</v>
      </c>
      <c r="S84" s="871" t="str">
        <f t="shared" si="6"/>
        <v/>
      </c>
      <c r="T84" s="871" t="str">
        <f t="shared" si="7"/>
        <v/>
      </c>
      <c r="U84" s="871" t="str">
        <f t="shared" si="8"/>
        <v/>
      </c>
      <c r="V84" s="881" t="str">
        <f t="shared" si="9"/>
        <v/>
      </c>
      <c r="W84" s="828"/>
    </row>
    <row r="85" spans="1:23" ht="14.4" customHeight="1" x14ac:dyDescent="0.3">
      <c r="A85" s="886" t="s">
        <v>5773</v>
      </c>
      <c r="B85" s="829">
        <v>1</v>
      </c>
      <c r="C85" s="830">
        <v>9.25</v>
      </c>
      <c r="D85" s="831">
        <v>10</v>
      </c>
      <c r="E85" s="841"/>
      <c r="F85" s="820"/>
      <c r="G85" s="821"/>
      <c r="H85" s="819"/>
      <c r="I85" s="820"/>
      <c r="J85" s="821"/>
      <c r="K85" s="822">
        <v>9.25</v>
      </c>
      <c r="L85" s="819">
        <v>5</v>
      </c>
      <c r="M85" s="819">
        <v>49</v>
      </c>
      <c r="N85" s="823">
        <v>16.18</v>
      </c>
      <c r="O85" s="819" t="s">
        <v>5614</v>
      </c>
      <c r="P85" s="838" t="s">
        <v>5774</v>
      </c>
      <c r="Q85" s="824">
        <f t="shared" si="5"/>
        <v>-1</v>
      </c>
      <c r="R85" s="824">
        <f t="shared" si="5"/>
        <v>-9.25</v>
      </c>
      <c r="S85" s="835" t="str">
        <f t="shared" si="6"/>
        <v/>
      </c>
      <c r="T85" s="835" t="str">
        <f t="shared" si="7"/>
        <v/>
      </c>
      <c r="U85" s="835" t="str">
        <f t="shared" si="8"/>
        <v/>
      </c>
      <c r="V85" s="839" t="str">
        <f t="shared" si="9"/>
        <v/>
      </c>
      <c r="W85" s="825"/>
    </row>
    <row r="86" spans="1:23" ht="14.4" customHeight="1" x14ac:dyDescent="0.3">
      <c r="A86" s="886" t="s">
        <v>5775</v>
      </c>
      <c r="B86" s="835"/>
      <c r="C86" s="836"/>
      <c r="D86" s="837"/>
      <c r="E86" s="841"/>
      <c r="F86" s="820"/>
      <c r="G86" s="821"/>
      <c r="H86" s="816">
        <v>1</v>
      </c>
      <c r="I86" s="817">
        <v>3.18</v>
      </c>
      <c r="J86" s="818">
        <v>1</v>
      </c>
      <c r="K86" s="822">
        <v>3.18</v>
      </c>
      <c r="L86" s="819">
        <v>1</v>
      </c>
      <c r="M86" s="819">
        <v>6</v>
      </c>
      <c r="N86" s="823">
        <v>2.06</v>
      </c>
      <c r="O86" s="819" t="s">
        <v>5614</v>
      </c>
      <c r="P86" s="838" t="s">
        <v>5776</v>
      </c>
      <c r="Q86" s="824">
        <f t="shared" si="5"/>
        <v>1</v>
      </c>
      <c r="R86" s="824">
        <f t="shared" si="5"/>
        <v>3.18</v>
      </c>
      <c r="S86" s="835">
        <f t="shared" si="6"/>
        <v>2.06</v>
      </c>
      <c r="T86" s="835">
        <f t="shared" si="7"/>
        <v>1</v>
      </c>
      <c r="U86" s="835">
        <f t="shared" si="8"/>
        <v>-1.06</v>
      </c>
      <c r="V86" s="839">
        <f t="shared" si="9"/>
        <v>0.4854368932038835</v>
      </c>
      <c r="W86" s="825"/>
    </row>
    <row r="87" spans="1:23" ht="14.4" customHeight="1" x14ac:dyDescent="0.3">
      <c r="A87" s="886" t="s">
        <v>5777</v>
      </c>
      <c r="B87" s="835">
        <v>1</v>
      </c>
      <c r="C87" s="836">
        <v>1</v>
      </c>
      <c r="D87" s="837">
        <v>10</v>
      </c>
      <c r="E87" s="816">
        <v>3</v>
      </c>
      <c r="F87" s="817">
        <v>3.01</v>
      </c>
      <c r="G87" s="818">
        <v>5.3</v>
      </c>
      <c r="H87" s="819">
        <v>1</v>
      </c>
      <c r="I87" s="820">
        <v>1</v>
      </c>
      <c r="J87" s="821">
        <v>4</v>
      </c>
      <c r="K87" s="822">
        <v>1</v>
      </c>
      <c r="L87" s="819">
        <v>2</v>
      </c>
      <c r="M87" s="819">
        <v>17</v>
      </c>
      <c r="N87" s="823">
        <v>5.53</v>
      </c>
      <c r="O87" s="819" t="s">
        <v>5614</v>
      </c>
      <c r="P87" s="838" t="s">
        <v>5778</v>
      </c>
      <c r="Q87" s="824">
        <f t="shared" si="5"/>
        <v>0</v>
      </c>
      <c r="R87" s="824">
        <f t="shared" si="5"/>
        <v>0</v>
      </c>
      <c r="S87" s="835">
        <f t="shared" si="6"/>
        <v>5.53</v>
      </c>
      <c r="T87" s="835">
        <f t="shared" si="7"/>
        <v>4</v>
      </c>
      <c r="U87" s="835">
        <f t="shared" si="8"/>
        <v>-1.5300000000000002</v>
      </c>
      <c r="V87" s="839">
        <f t="shared" si="9"/>
        <v>0.72332730560578662</v>
      </c>
      <c r="W87" s="825"/>
    </row>
    <row r="88" spans="1:23" ht="14.4" customHeight="1" x14ac:dyDescent="0.3">
      <c r="A88" s="886" t="s">
        <v>5779</v>
      </c>
      <c r="B88" s="829">
        <v>2</v>
      </c>
      <c r="C88" s="830">
        <v>1.36</v>
      </c>
      <c r="D88" s="831">
        <v>3</v>
      </c>
      <c r="E88" s="841">
        <v>1</v>
      </c>
      <c r="F88" s="820">
        <v>0.68</v>
      </c>
      <c r="G88" s="821">
        <v>2</v>
      </c>
      <c r="H88" s="819"/>
      <c r="I88" s="820"/>
      <c r="J88" s="821"/>
      <c r="K88" s="822">
        <v>0.68</v>
      </c>
      <c r="L88" s="819">
        <v>2</v>
      </c>
      <c r="M88" s="819">
        <v>15</v>
      </c>
      <c r="N88" s="823">
        <v>5.01</v>
      </c>
      <c r="O88" s="819" t="s">
        <v>5614</v>
      </c>
      <c r="P88" s="838" t="s">
        <v>5780</v>
      </c>
      <c r="Q88" s="824">
        <f t="shared" si="5"/>
        <v>-2</v>
      </c>
      <c r="R88" s="824">
        <f t="shared" si="5"/>
        <v>-1.36</v>
      </c>
      <c r="S88" s="835" t="str">
        <f t="shared" si="6"/>
        <v/>
      </c>
      <c r="T88" s="835" t="str">
        <f t="shared" si="7"/>
        <v/>
      </c>
      <c r="U88" s="835" t="str">
        <f t="shared" si="8"/>
        <v/>
      </c>
      <c r="V88" s="839" t="str">
        <f t="shared" si="9"/>
        <v/>
      </c>
      <c r="W88" s="825"/>
    </row>
    <row r="89" spans="1:23" ht="14.4" customHeight="1" thickBot="1" x14ac:dyDescent="0.35">
      <c r="A89" s="888" t="s">
        <v>5781</v>
      </c>
      <c r="B89" s="889"/>
      <c r="C89" s="890"/>
      <c r="D89" s="891"/>
      <c r="E89" s="892">
        <v>1</v>
      </c>
      <c r="F89" s="893">
        <v>0.11</v>
      </c>
      <c r="G89" s="894">
        <v>9</v>
      </c>
      <c r="H89" s="895"/>
      <c r="I89" s="896"/>
      <c r="J89" s="897"/>
      <c r="K89" s="898">
        <v>0.11</v>
      </c>
      <c r="L89" s="895">
        <v>2</v>
      </c>
      <c r="M89" s="895">
        <v>14</v>
      </c>
      <c r="N89" s="899">
        <v>4.79</v>
      </c>
      <c r="O89" s="895" t="s">
        <v>5614</v>
      </c>
      <c r="P89" s="900" t="s">
        <v>5782</v>
      </c>
      <c r="Q89" s="901">
        <f t="shared" si="5"/>
        <v>0</v>
      </c>
      <c r="R89" s="901">
        <f t="shared" si="5"/>
        <v>0</v>
      </c>
      <c r="S89" s="889" t="str">
        <f t="shared" si="6"/>
        <v/>
      </c>
      <c r="T89" s="889" t="str">
        <f t="shared" si="7"/>
        <v/>
      </c>
      <c r="U89" s="889" t="str">
        <f t="shared" si="8"/>
        <v/>
      </c>
      <c r="V89" s="902" t="str">
        <f t="shared" si="9"/>
        <v/>
      </c>
      <c r="W89" s="903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0:Q1048576">
    <cfRule type="cellIs" dxfId="12" priority="9" stopIfTrue="1" operator="lessThan">
      <formula>0</formula>
    </cfRule>
  </conditionalFormatting>
  <conditionalFormatting sqref="U90:U1048576">
    <cfRule type="cellIs" dxfId="11" priority="8" stopIfTrue="1" operator="greaterThan">
      <formula>0</formula>
    </cfRule>
  </conditionalFormatting>
  <conditionalFormatting sqref="V90:V1048576">
    <cfRule type="cellIs" dxfId="10" priority="7" stopIfTrue="1" operator="greaterThan">
      <formula>1</formula>
    </cfRule>
  </conditionalFormatting>
  <conditionalFormatting sqref="V90:V1048576">
    <cfRule type="cellIs" dxfId="9" priority="4" stopIfTrue="1" operator="greaterThan">
      <formula>1</formula>
    </cfRule>
  </conditionalFormatting>
  <conditionalFormatting sqref="U90:U1048576">
    <cfRule type="cellIs" dxfId="8" priority="5" stopIfTrue="1" operator="greaterThan">
      <formula>0</formula>
    </cfRule>
  </conditionalFormatting>
  <conditionalFormatting sqref="Q90:Q1048576">
    <cfRule type="cellIs" dxfId="7" priority="6" stopIfTrue="1" operator="lessThan">
      <formula>0</formula>
    </cfRule>
  </conditionalFormatting>
  <conditionalFormatting sqref="V5:V89">
    <cfRule type="cellIs" dxfId="6" priority="1" stopIfTrue="1" operator="greaterThan">
      <formula>1</formula>
    </cfRule>
  </conditionalFormatting>
  <conditionalFormatting sqref="U5:U89">
    <cfRule type="cellIs" dxfId="5" priority="2" stopIfTrue="1" operator="greaterThan">
      <formula>0</formula>
    </cfRule>
  </conditionalFormatting>
  <conditionalFormatting sqref="Q5:Q8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10429744</v>
      </c>
      <c r="C3" s="351">
        <f t="shared" ref="C3:L3" si="0">SUBTOTAL(9,C6:C1048576)</f>
        <v>10</v>
      </c>
      <c r="D3" s="351">
        <f t="shared" si="0"/>
        <v>11824024</v>
      </c>
      <c r="E3" s="351">
        <f t="shared" si="0"/>
        <v>29.146841037156911</v>
      </c>
      <c r="F3" s="351">
        <f t="shared" si="0"/>
        <v>11120642</v>
      </c>
      <c r="G3" s="354">
        <f>IF(B3&lt;&gt;0,F3/B3,"")</f>
        <v>1.06624304489161</v>
      </c>
      <c r="H3" s="350">
        <f t="shared" si="0"/>
        <v>4251300.5899999989</v>
      </c>
      <c r="I3" s="351">
        <f t="shared" si="0"/>
        <v>2</v>
      </c>
      <c r="J3" s="351">
        <f t="shared" si="0"/>
        <v>5049114.0299999993</v>
      </c>
      <c r="K3" s="351">
        <f t="shared" si="0"/>
        <v>3.3554798373184624</v>
      </c>
      <c r="L3" s="351">
        <f t="shared" si="0"/>
        <v>3534045.5599999982</v>
      </c>
      <c r="M3" s="352">
        <f>IF(H3&lt;&gt;0,L3/H3,"")</f>
        <v>0.83128574072434602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4"/>
      <c r="B5" s="905">
        <v>2013</v>
      </c>
      <c r="C5" s="906"/>
      <c r="D5" s="906">
        <v>2014</v>
      </c>
      <c r="E5" s="906"/>
      <c r="F5" s="906">
        <v>2015</v>
      </c>
      <c r="G5" s="789" t="s">
        <v>2</v>
      </c>
      <c r="H5" s="905">
        <v>2013</v>
      </c>
      <c r="I5" s="906"/>
      <c r="J5" s="906">
        <v>2014</v>
      </c>
      <c r="K5" s="906"/>
      <c r="L5" s="906">
        <v>2015</v>
      </c>
      <c r="M5" s="789" t="s">
        <v>2</v>
      </c>
    </row>
    <row r="6" spans="1:13" ht="14.4" customHeight="1" x14ac:dyDescent="0.3">
      <c r="A6" s="751" t="s">
        <v>4792</v>
      </c>
      <c r="B6" s="790"/>
      <c r="C6" s="737"/>
      <c r="D6" s="790"/>
      <c r="E6" s="737"/>
      <c r="F6" s="790">
        <v>259</v>
      </c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688" t="s">
        <v>2938</v>
      </c>
      <c r="B7" s="798">
        <v>414032</v>
      </c>
      <c r="C7" s="662">
        <v>1</v>
      </c>
      <c r="D7" s="798">
        <v>419797</v>
      </c>
      <c r="E7" s="662">
        <v>1.0139240445182982</v>
      </c>
      <c r="F7" s="798">
        <v>469245</v>
      </c>
      <c r="G7" s="678">
        <v>1.133354426710979</v>
      </c>
      <c r="H7" s="798"/>
      <c r="I7" s="662"/>
      <c r="J7" s="798"/>
      <c r="K7" s="662"/>
      <c r="L7" s="798"/>
      <c r="M7" s="701"/>
    </row>
    <row r="8" spans="1:13" ht="14.4" customHeight="1" x14ac:dyDescent="0.3">
      <c r="A8" s="688" t="s">
        <v>4798</v>
      </c>
      <c r="B8" s="798">
        <v>126</v>
      </c>
      <c r="C8" s="662">
        <v>1</v>
      </c>
      <c r="D8" s="798"/>
      <c r="E8" s="662"/>
      <c r="F8" s="798"/>
      <c r="G8" s="678"/>
      <c r="H8" s="798"/>
      <c r="I8" s="662"/>
      <c r="J8" s="798"/>
      <c r="K8" s="662"/>
      <c r="L8" s="798"/>
      <c r="M8" s="701"/>
    </row>
    <row r="9" spans="1:13" ht="14.4" customHeight="1" x14ac:dyDescent="0.3">
      <c r="A9" s="688" t="s">
        <v>4802</v>
      </c>
      <c r="B9" s="798"/>
      <c r="C9" s="662"/>
      <c r="D9" s="798"/>
      <c r="E9" s="662"/>
      <c r="F9" s="798">
        <v>1121</v>
      </c>
      <c r="G9" s="678"/>
      <c r="H9" s="798"/>
      <c r="I9" s="662"/>
      <c r="J9" s="798"/>
      <c r="K9" s="662"/>
      <c r="L9" s="798"/>
      <c r="M9" s="701"/>
    </row>
    <row r="10" spans="1:13" ht="14.4" customHeight="1" x14ac:dyDescent="0.3">
      <c r="A10" s="688" t="s">
        <v>4810</v>
      </c>
      <c r="B10" s="798">
        <v>2164</v>
      </c>
      <c r="C10" s="662">
        <v>1</v>
      </c>
      <c r="D10" s="798">
        <v>44831</v>
      </c>
      <c r="E10" s="662">
        <v>20.716728280961181</v>
      </c>
      <c r="F10" s="798"/>
      <c r="G10" s="678"/>
      <c r="H10" s="798">
        <v>28378.799999999999</v>
      </c>
      <c r="I10" s="662">
        <v>1</v>
      </c>
      <c r="J10" s="798">
        <v>61708.219999999994</v>
      </c>
      <c r="K10" s="662">
        <v>2.1744478272513281</v>
      </c>
      <c r="L10" s="798"/>
      <c r="M10" s="701"/>
    </row>
    <row r="11" spans="1:13" ht="14.4" customHeight="1" x14ac:dyDescent="0.3">
      <c r="A11" s="688" t="s">
        <v>4815</v>
      </c>
      <c r="B11" s="798">
        <v>172462</v>
      </c>
      <c r="C11" s="662">
        <v>1</v>
      </c>
      <c r="D11" s="798">
        <v>125535</v>
      </c>
      <c r="E11" s="662">
        <v>0.72789947930558618</v>
      </c>
      <c r="F11" s="798">
        <v>163261</v>
      </c>
      <c r="G11" s="678">
        <v>0.94664911690691278</v>
      </c>
      <c r="H11" s="798"/>
      <c r="I11" s="662"/>
      <c r="J11" s="798"/>
      <c r="K11" s="662"/>
      <c r="L11" s="798"/>
      <c r="M11" s="701"/>
    </row>
    <row r="12" spans="1:13" ht="14.4" customHeight="1" x14ac:dyDescent="0.3">
      <c r="A12" s="688" t="s">
        <v>5784</v>
      </c>
      <c r="B12" s="798">
        <v>665102</v>
      </c>
      <c r="C12" s="662">
        <v>1</v>
      </c>
      <c r="D12" s="798">
        <v>655034</v>
      </c>
      <c r="E12" s="662">
        <v>0.98486247222230572</v>
      </c>
      <c r="F12" s="798">
        <v>662893</v>
      </c>
      <c r="G12" s="678">
        <v>0.9966787049204483</v>
      </c>
      <c r="H12" s="798"/>
      <c r="I12" s="662"/>
      <c r="J12" s="798"/>
      <c r="K12" s="662"/>
      <c r="L12" s="798"/>
      <c r="M12" s="701"/>
    </row>
    <row r="13" spans="1:13" ht="14.4" customHeight="1" x14ac:dyDescent="0.3">
      <c r="A13" s="688" t="s">
        <v>5785</v>
      </c>
      <c r="B13" s="798">
        <v>4728215</v>
      </c>
      <c r="C13" s="662">
        <v>1</v>
      </c>
      <c r="D13" s="798">
        <v>5056023</v>
      </c>
      <c r="E13" s="662">
        <v>1.069330180628419</v>
      </c>
      <c r="F13" s="798">
        <v>4757782</v>
      </c>
      <c r="G13" s="678">
        <v>1.0062533112390193</v>
      </c>
      <c r="H13" s="798">
        <v>4222921.7899999991</v>
      </c>
      <c r="I13" s="662">
        <v>1</v>
      </c>
      <c r="J13" s="798">
        <v>4987405.8099999996</v>
      </c>
      <c r="K13" s="662">
        <v>1.1810320100671343</v>
      </c>
      <c r="L13" s="798">
        <v>3534045.5599999982</v>
      </c>
      <c r="M13" s="701">
        <v>0.83687213160535445</v>
      </c>
    </row>
    <row r="14" spans="1:13" ht="14.4" customHeight="1" x14ac:dyDescent="0.3">
      <c r="A14" s="688" t="s">
        <v>5786</v>
      </c>
      <c r="B14" s="798">
        <v>603783</v>
      </c>
      <c r="C14" s="662">
        <v>1</v>
      </c>
      <c r="D14" s="798">
        <v>639100</v>
      </c>
      <c r="E14" s="662">
        <v>1.0584928691268221</v>
      </c>
      <c r="F14" s="798">
        <v>679807</v>
      </c>
      <c r="G14" s="678">
        <v>1.1259127865474847</v>
      </c>
      <c r="H14" s="798"/>
      <c r="I14" s="662"/>
      <c r="J14" s="798"/>
      <c r="K14" s="662"/>
      <c r="L14" s="798"/>
      <c r="M14" s="701"/>
    </row>
    <row r="15" spans="1:13" ht="14.4" customHeight="1" x14ac:dyDescent="0.3">
      <c r="A15" s="688" t="s">
        <v>5787</v>
      </c>
      <c r="B15" s="798">
        <v>681618</v>
      </c>
      <c r="C15" s="662">
        <v>1</v>
      </c>
      <c r="D15" s="798">
        <v>844816</v>
      </c>
      <c r="E15" s="662">
        <v>1.2394273625403085</v>
      </c>
      <c r="F15" s="798">
        <v>955916</v>
      </c>
      <c r="G15" s="678">
        <v>1.4024218843985927</v>
      </c>
      <c r="H15" s="798"/>
      <c r="I15" s="662"/>
      <c r="J15" s="798"/>
      <c r="K15" s="662"/>
      <c r="L15" s="798"/>
      <c r="M15" s="701"/>
    </row>
    <row r="16" spans="1:13" ht="14.4" customHeight="1" x14ac:dyDescent="0.3">
      <c r="A16" s="688" t="s">
        <v>5788</v>
      </c>
      <c r="B16" s="798">
        <v>349282</v>
      </c>
      <c r="C16" s="662">
        <v>1</v>
      </c>
      <c r="D16" s="798">
        <v>359471</v>
      </c>
      <c r="E16" s="662">
        <v>1.0291712713509429</v>
      </c>
      <c r="F16" s="798">
        <v>352076</v>
      </c>
      <c r="G16" s="678">
        <v>1.0079992670678706</v>
      </c>
      <c r="H16" s="798"/>
      <c r="I16" s="662"/>
      <c r="J16" s="798"/>
      <c r="K16" s="662"/>
      <c r="L16" s="798"/>
      <c r="M16" s="701"/>
    </row>
    <row r="17" spans="1:13" ht="14.4" customHeight="1" x14ac:dyDescent="0.3">
      <c r="A17" s="688" t="s">
        <v>5789</v>
      </c>
      <c r="B17" s="798"/>
      <c r="C17" s="662"/>
      <c r="D17" s="798">
        <v>2864</v>
      </c>
      <c r="E17" s="662"/>
      <c r="F17" s="798">
        <v>13442</v>
      </c>
      <c r="G17" s="678"/>
      <c r="H17" s="798"/>
      <c r="I17" s="662"/>
      <c r="J17" s="798"/>
      <c r="K17" s="662"/>
      <c r="L17" s="798"/>
      <c r="M17" s="701"/>
    </row>
    <row r="18" spans="1:13" ht="14.4" customHeight="1" thickBot="1" x14ac:dyDescent="0.35">
      <c r="A18" s="792" t="s">
        <v>5790</v>
      </c>
      <c r="B18" s="791">
        <v>2812960</v>
      </c>
      <c r="C18" s="668">
        <v>1</v>
      </c>
      <c r="D18" s="791">
        <v>3676553</v>
      </c>
      <c r="E18" s="668">
        <v>1.307005076503043</v>
      </c>
      <c r="F18" s="791">
        <v>3064840</v>
      </c>
      <c r="G18" s="679">
        <v>1.0895426881292305</v>
      </c>
      <c r="H18" s="791"/>
      <c r="I18" s="668"/>
      <c r="J18" s="791"/>
      <c r="K18" s="668"/>
      <c r="L18" s="791"/>
      <c r="M18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4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6439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32231.870000000006</v>
      </c>
      <c r="G3" s="215">
        <f t="shared" si="0"/>
        <v>14681044.59</v>
      </c>
      <c r="H3" s="216"/>
      <c r="I3" s="216"/>
      <c r="J3" s="211">
        <f t="shared" si="0"/>
        <v>37160.71</v>
      </c>
      <c r="K3" s="215">
        <f t="shared" si="0"/>
        <v>16873138.030000001</v>
      </c>
      <c r="L3" s="216"/>
      <c r="M3" s="216"/>
      <c r="N3" s="211">
        <f t="shared" si="0"/>
        <v>33230.200000000004</v>
      </c>
      <c r="O3" s="215">
        <f t="shared" si="0"/>
        <v>14654687.560000002</v>
      </c>
      <c r="P3" s="181">
        <f>IF(G3=0,"",O3/G3)</f>
        <v>0.99820468973863408</v>
      </c>
      <c r="Q3" s="213">
        <f>IF(N3=0,"",O3/N3)</f>
        <v>441.00509656878381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4818</v>
      </c>
      <c r="B6" s="737" t="s">
        <v>5791</v>
      </c>
      <c r="C6" s="737" t="s">
        <v>4730</v>
      </c>
      <c r="D6" s="737" t="s">
        <v>5792</v>
      </c>
      <c r="E6" s="737" t="s">
        <v>5793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259</v>
      </c>
      <c r="P6" s="742"/>
      <c r="Q6" s="750">
        <v>259</v>
      </c>
    </row>
    <row r="7" spans="1:17" ht="14.4" customHeight="1" x14ac:dyDescent="0.3">
      <c r="A7" s="661" t="s">
        <v>563</v>
      </c>
      <c r="B7" s="662" t="s">
        <v>4875</v>
      </c>
      <c r="C7" s="662" t="s">
        <v>4730</v>
      </c>
      <c r="D7" s="662" t="s">
        <v>5288</v>
      </c>
      <c r="E7" s="662" t="s">
        <v>5289</v>
      </c>
      <c r="F7" s="665">
        <v>128</v>
      </c>
      <c r="G7" s="665">
        <v>94972</v>
      </c>
      <c r="H7" s="665">
        <v>1</v>
      </c>
      <c r="I7" s="665">
        <v>741.96875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563</v>
      </c>
      <c r="B8" s="662" t="s">
        <v>5590</v>
      </c>
      <c r="C8" s="662" t="s">
        <v>4730</v>
      </c>
      <c r="D8" s="662" t="s">
        <v>5288</v>
      </c>
      <c r="E8" s="662" t="s">
        <v>5289</v>
      </c>
      <c r="F8" s="665">
        <v>430</v>
      </c>
      <c r="G8" s="665">
        <v>319060</v>
      </c>
      <c r="H8" s="665">
        <v>1</v>
      </c>
      <c r="I8" s="665">
        <v>742</v>
      </c>
      <c r="J8" s="665">
        <v>574</v>
      </c>
      <c r="K8" s="665">
        <v>419797</v>
      </c>
      <c r="L8" s="665">
        <v>1.3157305835892936</v>
      </c>
      <c r="M8" s="665">
        <v>731.35365853658539</v>
      </c>
      <c r="N8" s="665">
        <v>624</v>
      </c>
      <c r="O8" s="665">
        <v>469245</v>
      </c>
      <c r="P8" s="678">
        <v>1.4707108380868803</v>
      </c>
      <c r="Q8" s="666">
        <v>751.99519230769226</v>
      </c>
    </row>
    <row r="9" spans="1:17" ht="14.4" customHeight="1" x14ac:dyDescent="0.3">
      <c r="A9" s="661" t="s">
        <v>5592</v>
      </c>
      <c r="B9" s="662" t="s">
        <v>5794</v>
      </c>
      <c r="C9" s="662" t="s">
        <v>4730</v>
      </c>
      <c r="D9" s="662" t="s">
        <v>5795</v>
      </c>
      <c r="E9" s="662" t="s">
        <v>5796</v>
      </c>
      <c r="F9" s="665">
        <v>2</v>
      </c>
      <c r="G9" s="665">
        <v>126</v>
      </c>
      <c r="H9" s="665">
        <v>1</v>
      </c>
      <c r="I9" s="665">
        <v>63</v>
      </c>
      <c r="J9" s="665"/>
      <c r="K9" s="665"/>
      <c r="L9" s="665"/>
      <c r="M9" s="665"/>
      <c r="N9" s="665"/>
      <c r="O9" s="665"/>
      <c r="P9" s="678"/>
      <c r="Q9" s="666"/>
    </row>
    <row r="10" spans="1:17" ht="14.4" customHeight="1" x14ac:dyDescent="0.3">
      <c r="A10" s="661" t="s">
        <v>5596</v>
      </c>
      <c r="B10" s="662" t="s">
        <v>5590</v>
      </c>
      <c r="C10" s="662" t="s">
        <v>4730</v>
      </c>
      <c r="D10" s="662" t="s">
        <v>5797</v>
      </c>
      <c r="E10" s="662" t="s">
        <v>5798</v>
      </c>
      <c r="F10" s="665"/>
      <c r="G10" s="665"/>
      <c r="H10" s="665"/>
      <c r="I10" s="665"/>
      <c r="J10" s="665"/>
      <c r="K10" s="665"/>
      <c r="L10" s="665"/>
      <c r="M10" s="665"/>
      <c r="N10" s="665">
        <v>1</v>
      </c>
      <c r="O10" s="665">
        <v>1121</v>
      </c>
      <c r="P10" s="678"/>
      <c r="Q10" s="666">
        <v>1121</v>
      </c>
    </row>
    <row r="11" spans="1:17" ht="14.4" customHeight="1" x14ac:dyDescent="0.3">
      <c r="A11" s="661" t="s">
        <v>5604</v>
      </c>
      <c r="B11" s="662" t="s">
        <v>2069</v>
      </c>
      <c r="C11" s="662" t="s">
        <v>4727</v>
      </c>
      <c r="D11" s="662" t="s">
        <v>5799</v>
      </c>
      <c r="E11" s="662" t="s">
        <v>5800</v>
      </c>
      <c r="F11" s="665"/>
      <c r="G11" s="665"/>
      <c r="H11" s="665"/>
      <c r="I11" s="665"/>
      <c r="J11" s="665">
        <v>1</v>
      </c>
      <c r="K11" s="665">
        <v>1978.03</v>
      </c>
      <c r="L11" s="665"/>
      <c r="M11" s="665">
        <v>1978.03</v>
      </c>
      <c r="N11" s="665"/>
      <c r="O11" s="665"/>
      <c r="P11" s="678"/>
      <c r="Q11" s="666"/>
    </row>
    <row r="12" spans="1:17" ht="14.4" customHeight="1" x14ac:dyDescent="0.3">
      <c r="A12" s="661" t="s">
        <v>5604</v>
      </c>
      <c r="B12" s="662" t="s">
        <v>2069</v>
      </c>
      <c r="C12" s="662" t="s">
        <v>4923</v>
      </c>
      <c r="D12" s="662" t="s">
        <v>5801</v>
      </c>
      <c r="E12" s="662" t="s">
        <v>5802</v>
      </c>
      <c r="F12" s="665"/>
      <c r="G12" s="665"/>
      <c r="H12" s="665"/>
      <c r="I12" s="665"/>
      <c r="J12" s="665">
        <v>1807</v>
      </c>
      <c r="K12" s="665">
        <v>10028.85</v>
      </c>
      <c r="L12" s="665"/>
      <c r="M12" s="665">
        <v>5.55</v>
      </c>
      <c r="N12" s="665"/>
      <c r="O12" s="665"/>
      <c r="P12" s="678"/>
      <c r="Q12" s="666"/>
    </row>
    <row r="13" spans="1:17" ht="14.4" customHeight="1" x14ac:dyDescent="0.3">
      <c r="A13" s="661" t="s">
        <v>5604</v>
      </c>
      <c r="B13" s="662" t="s">
        <v>2069</v>
      </c>
      <c r="C13" s="662" t="s">
        <v>4923</v>
      </c>
      <c r="D13" s="662" t="s">
        <v>5803</v>
      </c>
      <c r="E13" s="662" t="s">
        <v>5804</v>
      </c>
      <c r="F13" s="665"/>
      <c r="G13" s="665"/>
      <c r="H13" s="665"/>
      <c r="I13" s="665"/>
      <c r="J13" s="665">
        <v>800</v>
      </c>
      <c r="K13" s="665">
        <v>14000</v>
      </c>
      <c r="L13" s="665"/>
      <c r="M13" s="665">
        <v>17.5</v>
      </c>
      <c r="N13" s="665"/>
      <c r="O13" s="665"/>
      <c r="P13" s="678"/>
      <c r="Q13" s="666"/>
    </row>
    <row r="14" spans="1:17" ht="14.4" customHeight="1" x14ac:dyDescent="0.3">
      <c r="A14" s="661" t="s">
        <v>5604</v>
      </c>
      <c r="B14" s="662" t="s">
        <v>2069</v>
      </c>
      <c r="C14" s="662" t="s">
        <v>4923</v>
      </c>
      <c r="D14" s="662" t="s">
        <v>5805</v>
      </c>
      <c r="E14" s="662" t="s">
        <v>5806</v>
      </c>
      <c r="F14" s="665"/>
      <c r="G14" s="665"/>
      <c r="H14" s="665"/>
      <c r="I14" s="665"/>
      <c r="J14" s="665">
        <v>1019</v>
      </c>
      <c r="K14" s="665">
        <v>33932.699999999997</v>
      </c>
      <c r="L14" s="665"/>
      <c r="M14" s="665">
        <v>33.299999999999997</v>
      </c>
      <c r="N14" s="665"/>
      <c r="O14" s="665"/>
      <c r="P14" s="678"/>
      <c r="Q14" s="666"/>
    </row>
    <row r="15" spans="1:17" ht="14.4" customHeight="1" x14ac:dyDescent="0.3">
      <c r="A15" s="661" t="s">
        <v>5604</v>
      </c>
      <c r="B15" s="662" t="s">
        <v>2069</v>
      </c>
      <c r="C15" s="662" t="s">
        <v>4923</v>
      </c>
      <c r="D15" s="662" t="s">
        <v>5807</v>
      </c>
      <c r="E15" s="662" t="s">
        <v>5808</v>
      </c>
      <c r="F15" s="665">
        <v>180</v>
      </c>
      <c r="G15" s="665">
        <v>28378.799999999999</v>
      </c>
      <c r="H15" s="665">
        <v>1</v>
      </c>
      <c r="I15" s="665">
        <v>157.66</v>
      </c>
      <c r="J15" s="665"/>
      <c r="K15" s="665"/>
      <c r="L15" s="665"/>
      <c r="M15" s="665"/>
      <c r="N15" s="665"/>
      <c r="O15" s="665"/>
      <c r="P15" s="678"/>
      <c r="Q15" s="666"/>
    </row>
    <row r="16" spans="1:17" ht="14.4" customHeight="1" x14ac:dyDescent="0.3">
      <c r="A16" s="661" t="s">
        <v>5604</v>
      </c>
      <c r="B16" s="662" t="s">
        <v>2069</v>
      </c>
      <c r="C16" s="662" t="s">
        <v>4936</v>
      </c>
      <c r="D16" s="662" t="s">
        <v>5809</v>
      </c>
      <c r="E16" s="662" t="s">
        <v>5810</v>
      </c>
      <c r="F16" s="665"/>
      <c r="G16" s="665"/>
      <c r="H16" s="665"/>
      <c r="I16" s="665"/>
      <c r="J16" s="665">
        <v>2</v>
      </c>
      <c r="K16" s="665">
        <v>1768.64</v>
      </c>
      <c r="L16" s="665"/>
      <c r="M16" s="665">
        <v>884.32</v>
      </c>
      <c r="N16" s="665"/>
      <c r="O16" s="665"/>
      <c r="P16" s="678"/>
      <c r="Q16" s="666"/>
    </row>
    <row r="17" spans="1:17" ht="14.4" customHeight="1" x14ac:dyDescent="0.3">
      <c r="A17" s="661" t="s">
        <v>5604</v>
      </c>
      <c r="B17" s="662" t="s">
        <v>2069</v>
      </c>
      <c r="C17" s="662" t="s">
        <v>4730</v>
      </c>
      <c r="D17" s="662" t="s">
        <v>5811</v>
      </c>
      <c r="E17" s="662" t="s">
        <v>5812</v>
      </c>
      <c r="F17" s="665">
        <v>1</v>
      </c>
      <c r="G17" s="665">
        <v>1754</v>
      </c>
      <c r="H17" s="665">
        <v>1</v>
      </c>
      <c r="I17" s="665">
        <v>1754</v>
      </c>
      <c r="J17" s="665">
        <v>6</v>
      </c>
      <c r="K17" s="665">
        <v>10548</v>
      </c>
      <c r="L17" s="665">
        <v>6.013683010262258</v>
      </c>
      <c r="M17" s="665">
        <v>1758</v>
      </c>
      <c r="N17" s="665"/>
      <c r="O17" s="665"/>
      <c r="P17" s="678"/>
      <c r="Q17" s="666"/>
    </row>
    <row r="18" spans="1:17" ht="14.4" customHeight="1" x14ac:dyDescent="0.3">
      <c r="A18" s="661" t="s">
        <v>5604</v>
      </c>
      <c r="B18" s="662" t="s">
        <v>2069</v>
      </c>
      <c r="C18" s="662" t="s">
        <v>4730</v>
      </c>
      <c r="D18" s="662" t="s">
        <v>5813</v>
      </c>
      <c r="E18" s="662" t="s">
        <v>5814</v>
      </c>
      <c r="F18" s="665">
        <v>1</v>
      </c>
      <c r="G18" s="665">
        <v>410</v>
      </c>
      <c r="H18" s="665">
        <v>1</v>
      </c>
      <c r="I18" s="665">
        <v>410</v>
      </c>
      <c r="J18" s="665">
        <v>2</v>
      </c>
      <c r="K18" s="665">
        <v>820</v>
      </c>
      <c r="L18" s="665">
        <v>2</v>
      </c>
      <c r="M18" s="665">
        <v>410</v>
      </c>
      <c r="N18" s="665"/>
      <c r="O18" s="665"/>
      <c r="P18" s="678"/>
      <c r="Q18" s="666"/>
    </row>
    <row r="19" spans="1:17" ht="14.4" customHeight="1" x14ac:dyDescent="0.3">
      <c r="A19" s="661" t="s">
        <v>5604</v>
      </c>
      <c r="B19" s="662" t="s">
        <v>2069</v>
      </c>
      <c r="C19" s="662" t="s">
        <v>4730</v>
      </c>
      <c r="D19" s="662" t="s">
        <v>5815</v>
      </c>
      <c r="E19" s="662" t="s">
        <v>5816</v>
      </c>
      <c r="F19" s="665"/>
      <c r="G19" s="665"/>
      <c r="H19" s="665"/>
      <c r="I19" s="665"/>
      <c r="J19" s="665">
        <v>2</v>
      </c>
      <c r="K19" s="665">
        <v>28664</v>
      </c>
      <c r="L19" s="665"/>
      <c r="M19" s="665">
        <v>14332</v>
      </c>
      <c r="N19" s="665"/>
      <c r="O19" s="665"/>
      <c r="P19" s="678"/>
      <c r="Q19" s="666"/>
    </row>
    <row r="20" spans="1:17" ht="14.4" customHeight="1" x14ac:dyDescent="0.3">
      <c r="A20" s="661" t="s">
        <v>5604</v>
      </c>
      <c r="B20" s="662" t="s">
        <v>2069</v>
      </c>
      <c r="C20" s="662" t="s">
        <v>4730</v>
      </c>
      <c r="D20" s="662" t="s">
        <v>5817</v>
      </c>
      <c r="E20" s="662" t="s">
        <v>5818</v>
      </c>
      <c r="F20" s="665"/>
      <c r="G20" s="665"/>
      <c r="H20" s="665"/>
      <c r="I20" s="665"/>
      <c r="J20" s="665">
        <v>1</v>
      </c>
      <c r="K20" s="665">
        <v>2253</v>
      </c>
      <c r="L20" s="665"/>
      <c r="M20" s="665">
        <v>2253</v>
      </c>
      <c r="N20" s="665"/>
      <c r="O20" s="665"/>
      <c r="P20" s="678"/>
      <c r="Q20" s="666"/>
    </row>
    <row r="21" spans="1:17" ht="14.4" customHeight="1" x14ac:dyDescent="0.3">
      <c r="A21" s="661" t="s">
        <v>5604</v>
      </c>
      <c r="B21" s="662" t="s">
        <v>2069</v>
      </c>
      <c r="C21" s="662" t="s">
        <v>4730</v>
      </c>
      <c r="D21" s="662" t="s">
        <v>5819</v>
      </c>
      <c r="E21" s="662" t="s">
        <v>5820</v>
      </c>
      <c r="F21" s="665"/>
      <c r="G21" s="665"/>
      <c r="H21" s="665"/>
      <c r="I21" s="665"/>
      <c r="J21" s="665">
        <v>1</v>
      </c>
      <c r="K21" s="665">
        <v>2546</v>
      </c>
      <c r="L21" s="665"/>
      <c r="M21" s="665">
        <v>2546</v>
      </c>
      <c r="N21" s="665"/>
      <c r="O21" s="665"/>
      <c r="P21" s="678"/>
      <c r="Q21" s="666"/>
    </row>
    <row r="22" spans="1:17" ht="14.4" customHeight="1" x14ac:dyDescent="0.3">
      <c r="A22" s="661" t="s">
        <v>5609</v>
      </c>
      <c r="B22" s="662" t="s">
        <v>5821</v>
      </c>
      <c r="C22" s="662" t="s">
        <v>4730</v>
      </c>
      <c r="D22" s="662" t="s">
        <v>5822</v>
      </c>
      <c r="E22" s="662" t="s">
        <v>5823</v>
      </c>
      <c r="F22" s="665"/>
      <c r="G22" s="665"/>
      <c r="H22" s="665"/>
      <c r="I22" s="665"/>
      <c r="J22" s="665"/>
      <c r="K22" s="665"/>
      <c r="L22" s="665"/>
      <c r="M22" s="665"/>
      <c r="N22" s="665">
        <v>2</v>
      </c>
      <c r="O22" s="665">
        <v>2536</v>
      </c>
      <c r="P22" s="678"/>
      <c r="Q22" s="666">
        <v>1268</v>
      </c>
    </row>
    <row r="23" spans="1:17" ht="14.4" customHeight="1" x14ac:dyDescent="0.3">
      <c r="A23" s="661" t="s">
        <v>5609</v>
      </c>
      <c r="B23" s="662" t="s">
        <v>5821</v>
      </c>
      <c r="C23" s="662" t="s">
        <v>4730</v>
      </c>
      <c r="D23" s="662" t="s">
        <v>5824</v>
      </c>
      <c r="E23" s="662" t="s">
        <v>5825</v>
      </c>
      <c r="F23" s="665">
        <v>4</v>
      </c>
      <c r="G23" s="665">
        <v>37348</v>
      </c>
      <c r="H23" s="665">
        <v>1</v>
      </c>
      <c r="I23" s="665">
        <v>9337</v>
      </c>
      <c r="J23" s="665"/>
      <c r="K23" s="665"/>
      <c r="L23" s="665"/>
      <c r="M23" s="665"/>
      <c r="N23" s="665"/>
      <c r="O23" s="665"/>
      <c r="P23" s="678"/>
      <c r="Q23" s="666"/>
    </row>
    <row r="24" spans="1:17" ht="14.4" customHeight="1" x14ac:dyDescent="0.3">
      <c r="A24" s="661" t="s">
        <v>5609</v>
      </c>
      <c r="B24" s="662" t="s">
        <v>5821</v>
      </c>
      <c r="C24" s="662" t="s">
        <v>4730</v>
      </c>
      <c r="D24" s="662" t="s">
        <v>5826</v>
      </c>
      <c r="E24" s="662" t="s">
        <v>5827</v>
      </c>
      <c r="F24" s="665"/>
      <c r="G24" s="665"/>
      <c r="H24" s="665"/>
      <c r="I24" s="665"/>
      <c r="J24" s="665"/>
      <c r="K24" s="665"/>
      <c r="L24" s="665"/>
      <c r="M24" s="665"/>
      <c r="N24" s="665">
        <v>4</v>
      </c>
      <c r="O24" s="665">
        <v>4032</v>
      </c>
      <c r="P24" s="678"/>
      <c r="Q24" s="666">
        <v>1008</v>
      </c>
    </row>
    <row r="25" spans="1:17" ht="14.4" customHeight="1" x14ac:dyDescent="0.3">
      <c r="A25" s="661" t="s">
        <v>5609</v>
      </c>
      <c r="B25" s="662" t="s">
        <v>5821</v>
      </c>
      <c r="C25" s="662" t="s">
        <v>4730</v>
      </c>
      <c r="D25" s="662" t="s">
        <v>5828</v>
      </c>
      <c r="E25" s="662" t="s">
        <v>5829</v>
      </c>
      <c r="F25" s="665"/>
      <c r="G25" s="665"/>
      <c r="H25" s="665"/>
      <c r="I25" s="665"/>
      <c r="J25" s="665"/>
      <c r="K25" s="665"/>
      <c r="L25" s="665"/>
      <c r="M25" s="665"/>
      <c r="N25" s="665">
        <v>8</v>
      </c>
      <c r="O25" s="665">
        <v>18112</v>
      </c>
      <c r="P25" s="678"/>
      <c r="Q25" s="666">
        <v>2264</v>
      </c>
    </row>
    <row r="26" spans="1:17" ht="14.4" customHeight="1" x14ac:dyDescent="0.3">
      <c r="A26" s="661" t="s">
        <v>5609</v>
      </c>
      <c r="B26" s="662" t="s">
        <v>5821</v>
      </c>
      <c r="C26" s="662" t="s">
        <v>4730</v>
      </c>
      <c r="D26" s="662" t="s">
        <v>5830</v>
      </c>
      <c r="E26" s="662" t="s">
        <v>5831</v>
      </c>
      <c r="F26" s="665"/>
      <c r="G26" s="665"/>
      <c r="H26" s="665"/>
      <c r="I26" s="665"/>
      <c r="J26" s="665"/>
      <c r="K26" s="665"/>
      <c r="L26" s="665"/>
      <c r="M26" s="665"/>
      <c r="N26" s="665">
        <v>2</v>
      </c>
      <c r="O26" s="665">
        <v>742</v>
      </c>
      <c r="P26" s="678"/>
      <c r="Q26" s="666">
        <v>371</v>
      </c>
    </row>
    <row r="27" spans="1:17" ht="14.4" customHeight="1" x14ac:dyDescent="0.3">
      <c r="A27" s="661" t="s">
        <v>5609</v>
      </c>
      <c r="B27" s="662" t="s">
        <v>5832</v>
      </c>
      <c r="C27" s="662" t="s">
        <v>4730</v>
      </c>
      <c r="D27" s="662" t="s">
        <v>5833</v>
      </c>
      <c r="E27" s="662" t="s">
        <v>5834</v>
      </c>
      <c r="F27" s="665">
        <v>8</v>
      </c>
      <c r="G27" s="665">
        <v>2800</v>
      </c>
      <c r="H27" s="665">
        <v>1</v>
      </c>
      <c r="I27" s="665">
        <v>350</v>
      </c>
      <c r="J27" s="665"/>
      <c r="K27" s="665"/>
      <c r="L27" s="665"/>
      <c r="M27" s="665"/>
      <c r="N27" s="665">
        <v>1</v>
      </c>
      <c r="O27" s="665">
        <v>351</v>
      </c>
      <c r="P27" s="678">
        <v>0.12535714285714286</v>
      </c>
      <c r="Q27" s="666">
        <v>351</v>
      </c>
    </row>
    <row r="28" spans="1:17" ht="14.4" customHeight="1" x14ac:dyDescent="0.3">
      <c r="A28" s="661" t="s">
        <v>5609</v>
      </c>
      <c r="B28" s="662" t="s">
        <v>5832</v>
      </c>
      <c r="C28" s="662" t="s">
        <v>4730</v>
      </c>
      <c r="D28" s="662" t="s">
        <v>5835</v>
      </c>
      <c r="E28" s="662" t="s">
        <v>5836</v>
      </c>
      <c r="F28" s="665">
        <v>139</v>
      </c>
      <c r="G28" s="665">
        <v>9035</v>
      </c>
      <c r="H28" s="665">
        <v>1</v>
      </c>
      <c r="I28" s="665">
        <v>65</v>
      </c>
      <c r="J28" s="665">
        <v>169</v>
      </c>
      <c r="K28" s="665">
        <v>10855</v>
      </c>
      <c r="L28" s="665">
        <v>1.2014388489208634</v>
      </c>
      <c r="M28" s="665">
        <v>64.230769230769226</v>
      </c>
      <c r="N28" s="665">
        <v>181</v>
      </c>
      <c r="O28" s="665">
        <v>11765</v>
      </c>
      <c r="P28" s="678">
        <v>1.3021582733812949</v>
      </c>
      <c r="Q28" s="666">
        <v>65</v>
      </c>
    </row>
    <row r="29" spans="1:17" ht="14.4" customHeight="1" x14ac:dyDescent="0.3">
      <c r="A29" s="661" t="s">
        <v>5609</v>
      </c>
      <c r="B29" s="662" t="s">
        <v>5832</v>
      </c>
      <c r="C29" s="662" t="s">
        <v>4730</v>
      </c>
      <c r="D29" s="662" t="s">
        <v>5837</v>
      </c>
      <c r="E29" s="662" t="s">
        <v>5838</v>
      </c>
      <c r="F29" s="665"/>
      <c r="G29" s="665"/>
      <c r="H29" s="665"/>
      <c r="I29" s="665"/>
      <c r="J29" s="665">
        <v>1</v>
      </c>
      <c r="K29" s="665">
        <v>591</v>
      </c>
      <c r="L29" s="665"/>
      <c r="M29" s="665">
        <v>591</v>
      </c>
      <c r="N29" s="665"/>
      <c r="O29" s="665"/>
      <c r="P29" s="678"/>
      <c r="Q29" s="666"/>
    </row>
    <row r="30" spans="1:17" ht="14.4" customHeight="1" x14ac:dyDescent="0.3">
      <c r="A30" s="661" t="s">
        <v>5609</v>
      </c>
      <c r="B30" s="662" t="s">
        <v>5832</v>
      </c>
      <c r="C30" s="662" t="s">
        <v>4730</v>
      </c>
      <c r="D30" s="662" t="s">
        <v>5839</v>
      </c>
      <c r="E30" s="662" t="s">
        <v>5840</v>
      </c>
      <c r="F30" s="665"/>
      <c r="G30" s="665"/>
      <c r="H30" s="665"/>
      <c r="I30" s="665"/>
      <c r="J30" s="665">
        <v>1</v>
      </c>
      <c r="K30" s="665">
        <v>616</v>
      </c>
      <c r="L30" s="665"/>
      <c r="M30" s="665">
        <v>616</v>
      </c>
      <c r="N30" s="665"/>
      <c r="O30" s="665"/>
      <c r="P30" s="678"/>
      <c r="Q30" s="666"/>
    </row>
    <row r="31" spans="1:17" ht="14.4" customHeight="1" x14ac:dyDescent="0.3">
      <c r="A31" s="661" t="s">
        <v>5609</v>
      </c>
      <c r="B31" s="662" t="s">
        <v>5832</v>
      </c>
      <c r="C31" s="662" t="s">
        <v>4730</v>
      </c>
      <c r="D31" s="662" t="s">
        <v>5841</v>
      </c>
      <c r="E31" s="662" t="s">
        <v>5842</v>
      </c>
      <c r="F31" s="665">
        <v>14</v>
      </c>
      <c r="G31" s="665">
        <v>322</v>
      </c>
      <c r="H31" s="665">
        <v>1</v>
      </c>
      <c r="I31" s="665">
        <v>23</v>
      </c>
      <c r="J31" s="665">
        <v>13</v>
      </c>
      <c r="K31" s="665">
        <v>309</v>
      </c>
      <c r="L31" s="665">
        <v>0.95962732919254656</v>
      </c>
      <c r="M31" s="665">
        <v>23.76923076923077</v>
      </c>
      <c r="N31" s="665">
        <v>14</v>
      </c>
      <c r="O31" s="665">
        <v>336</v>
      </c>
      <c r="P31" s="678">
        <v>1.0434782608695652</v>
      </c>
      <c r="Q31" s="666">
        <v>24</v>
      </c>
    </row>
    <row r="32" spans="1:17" ht="14.4" customHeight="1" x14ac:dyDescent="0.3">
      <c r="A32" s="661" t="s">
        <v>5609</v>
      </c>
      <c r="B32" s="662" t="s">
        <v>5832</v>
      </c>
      <c r="C32" s="662" t="s">
        <v>4730</v>
      </c>
      <c r="D32" s="662" t="s">
        <v>5843</v>
      </c>
      <c r="E32" s="662" t="s">
        <v>5844</v>
      </c>
      <c r="F32" s="665">
        <v>14</v>
      </c>
      <c r="G32" s="665">
        <v>756</v>
      </c>
      <c r="H32" s="665">
        <v>1</v>
      </c>
      <c r="I32" s="665">
        <v>54</v>
      </c>
      <c r="J32" s="665">
        <v>6</v>
      </c>
      <c r="K32" s="665">
        <v>324</v>
      </c>
      <c r="L32" s="665">
        <v>0.42857142857142855</v>
      </c>
      <c r="M32" s="665">
        <v>54</v>
      </c>
      <c r="N32" s="665">
        <v>13</v>
      </c>
      <c r="O32" s="665">
        <v>702</v>
      </c>
      <c r="P32" s="678">
        <v>0.9285714285714286</v>
      </c>
      <c r="Q32" s="666">
        <v>54</v>
      </c>
    </row>
    <row r="33" spans="1:17" ht="14.4" customHeight="1" x14ac:dyDescent="0.3">
      <c r="A33" s="661" t="s">
        <v>5609</v>
      </c>
      <c r="B33" s="662" t="s">
        <v>5832</v>
      </c>
      <c r="C33" s="662" t="s">
        <v>4730</v>
      </c>
      <c r="D33" s="662" t="s">
        <v>5845</v>
      </c>
      <c r="E33" s="662" t="s">
        <v>5846</v>
      </c>
      <c r="F33" s="665">
        <v>932</v>
      </c>
      <c r="G33" s="665">
        <v>71764</v>
      </c>
      <c r="H33" s="665">
        <v>1</v>
      </c>
      <c r="I33" s="665">
        <v>77</v>
      </c>
      <c r="J33" s="665">
        <v>879</v>
      </c>
      <c r="K33" s="665">
        <v>67375</v>
      </c>
      <c r="L33" s="665">
        <v>0.93884120171673824</v>
      </c>
      <c r="M33" s="665">
        <v>76.649601820250282</v>
      </c>
      <c r="N33" s="665">
        <v>821</v>
      </c>
      <c r="O33" s="665">
        <v>63217</v>
      </c>
      <c r="P33" s="678">
        <v>0.88090128755364805</v>
      </c>
      <c r="Q33" s="666">
        <v>77</v>
      </c>
    </row>
    <row r="34" spans="1:17" ht="14.4" customHeight="1" x14ac:dyDescent="0.3">
      <c r="A34" s="661" t="s">
        <v>5609</v>
      </c>
      <c r="B34" s="662" t="s">
        <v>5832</v>
      </c>
      <c r="C34" s="662" t="s">
        <v>4730</v>
      </c>
      <c r="D34" s="662" t="s">
        <v>5847</v>
      </c>
      <c r="E34" s="662" t="s">
        <v>5848</v>
      </c>
      <c r="F34" s="665">
        <v>30</v>
      </c>
      <c r="G34" s="665">
        <v>660</v>
      </c>
      <c r="H34" s="665">
        <v>1</v>
      </c>
      <c r="I34" s="665">
        <v>22</v>
      </c>
      <c r="J34" s="665">
        <v>30</v>
      </c>
      <c r="K34" s="665">
        <v>680</v>
      </c>
      <c r="L34" s="665">
        <v>1.0303030303030303</v>
      </c>
      <c r="M34" s="665">
        <v>22.666666666666668</v>
      </c>
      <c r="N34" s="665">
        <v>36</v>
      </c>
      <c r="O34" s="665">
        <v>828</v>
      </c>
      <c r="P34" s="678">
        <v>1.2545454545454546</v>
      </c>
      <c r="Q34" s="666">
        <v>23</v>
      </c>
    </row>
    <row r="35" spans="1:17" ht="14.4" customHeight="1" x14ac:dyDescent="0.3">
      <c r="A35" s="661" t="s">
        <v>5609</v>
      </c>
      <c r="B35" s="662" t="s">
        <v>5832</v>
      </c>
      <c r="C35" s="662" t="s">
        <v>4730</v>
      </c>
      <c r="D35" s="662" t="s">
        <v>5849</v>
      </c>
      <c r="E35" s="662" t="s">
        <v>5850</v>
      </c>
      <c r="F35" s="665">
        <v>45</v>
      </c>
      <c r="G35" s="665">
        <v>9405</v>
      </c>
      <c r="H35" s="665">
        <v>1</v>
      </c>
      <c r="I35" s="665">
        <v>209</v>
      </c>
      <c r="J35" s="665"/>
      <c r="K35" s="665"/>
      <c r="L35" s="665"/>
      <c r="M35" s="665"/>
      <c r="N35" s="665"/>
      <c r="O35" s="665"/>
      <c r="P35" s="678"/>
      <c r="Q35" s="666"/>
    </row>
    <row r="36" spans="1:17" ht="14.4" customHeight="1" x14ac:dyDescent="0.3">
      <c r="A36" s="661" t="s">
        <v>5609</v>
      </c>
      <c r="B36" s="662" t="s">
        <v>5832</v>
      </c>
      <c r="C36" s="662" t="s">
        <v>4730</v>
      </c>
      <c r="D36" s="662" t="s">
        <v>5851</v>
      </c>
      <c r="E36" s="662" t="s">
        <v>5852</v>
      </c>
      <c r="F36" s="665">
        <v>7</v>
      </c>
      <c r="G36" s="665">
        <v>462</v>
      </c>
      <c r="H36" s="665">
        <v>1</v>
      </c>
      <c r="I36" s="665">
        <v>66</v>
      </c>
      <c r="J36" s="665">
        <v>9</v>
      </c>
      <c r="K36" s="665">
        <v>594</v>
      </c>
      <c r="L36" s="665">
        <v>1.2857142857142858</v>
      </c>
      <c r="M36" s="665">
        <v>66</v>
      </c>
      <c r="N36" s="665">
        <v>8</v>
      </c>
      <c r="O36" s="665">
        <v>528</v>
      </c>
      <c r="P36" s="678">
        <v>1.1428571428571428</v>
      </c>
      <c r="Q36" s="666">
        <v>66</v>
      </c>
    </row>
    <row r="37" spans="1:17" ht="14.4" customHeight="1" x14ac:dyDescent="0.3">
      <c r="A37" s="661" t="s">
        <v>5609</v>
      </c>
      <c r="B37" s="662" t="s">
        <v>5832</v>
      </c>
      <c r="C37" s="662" t="s">
        <v>4730</v>
      </c>
      <c r="D37" s="662" t="s">
        <v>5853</v>
      </c>
      <c r="E37" s="662" t="s">
        <v>5854</v>
      </c>
      <c r="F37" s="665"/>
      <c r="G37" s="665"/>
      <c r="H37" s="665"/>
      <c r="I37" s="665"/>
      <c r="J37" s="665"/>
      <c r="K37" s="665"/>
      <c r="L37" s="665"/>
      <c r="M37" s="665"/>
      <c r="N37" s="665">
        <v>6</v>
      </c>
      <c r="O37" s="665">
        <v>2094</v>
      </c>
      <c r="P37" s="678"/>
      <c r="Q37" s="666">
        <v>349</v>
      </c>
    </row>
    <row r="38" spans="1:17" ht="14.4" customHeight="1" x14ac:dyDescent="0.3">
      <c r="A38" s="661" t="s">
        <v>5609</v>
      </c>
      <c r="B38" s="662" t="s">
        <v>5832</v>
      </c>
      <c r="C38" s="662" t="s">
        <v>4730</v>
      </c>
      <c r="D38" s="662" t="s">
        <v>5855</v>
      </c>
      <c r="E38" s="662" t="s">
        <v>5856</v>
      </c>
      <c r="F38" s="665">
        <v>15</v>
      </c>
      <c r="G38" s="665">
        <v>360</v>
      </c>
      <c r="H38" s="665">
        <v>1</v>
      </c>
      <c r="I38" s="665">
        <v>24</v>
      </c>
      <c r="J38" s="665">
        <v>17</v>
      </c>
      <c r="K38" s="665">
        <v>408</v>
      </c>
      <c r="L38" s="665">
        <v>1.1333333333333333</v>
      </c>
      <c r="M38" s="665">
        <v>24</v>
      </c>
      <c r="N38" s="665">
        <v>22</v>
      </c>
      <c r="O38" s="665">
        <v>528</v>
      </c>
      <c r="P38" s="678">
        <v>1.4666666666666666</v>
      </c>
      <c r="Q38" s="666">
        <v>24</v>
      </c>
    </row>
    <row r="39" spans="1:17" ht="14.4" customHeight="1" x14ac:dyDescent="0.3">
      <c r="A39" s="661" t="s">
        <v>5609</v>
      </c>
      <c r="B39" s="662" t="s">
        <v>5832</v>
      </c>
      <c r="C39" s="662" t="s">
        <v>4730</v>
      </c>
      <c r="D39" s="662" t="s">
        <v>5857</v>
      </c>
      <c r="E39" s="662" t="s">
        <v>5858</v>
      </c>
      <c r="F39" s="665">
        <v>88</v>
      </c>
      <c r="G39" s="665">
        <v>15840</v>
      </c>
      <c r="H39" s="665">
        <v>1</v>
      </c>
      <c r="I39" s="665">
        <v>180</v>
      </c>
      <c r="J39" s="665">
        <v>62</v>
      </c>
      <c r="K39" s="665">
        <v>11160</v>
      </c>
      <c r="L39" s="665">
        <v>0.70454545454545459</v>
      </c>
      <c r="M39" s="665">
        <v>180</v>
      </c>
      <c r="N39" s="665">
        <v>103</v>
      </c>
      <c r="O39" s="665">
        <v>18540</v>
      </c>
      <c r="P39" s="678">
        <v>1.1704545454545454</v>
      </c>
      <c r="Q39" s="666">
        <v>180</v>
      </c>
    </row>
    <row r="40" spans="1:17" ht="14.4" customHeight="1" x14ac:dyDescent="0.3">
      <c r="A40" s="661" t="s">
        <v>5609</v>
      </c>
      <c r="B40" s="662" t="s">
        <v>5832</v>
      </c>
      <c r="C40" s="662" t="s">
        <v>4730</v>
      </c>
      <c r="D40" s="662" t="s">
        <v>5859</v>
      </c>
      <c r="E40" s="662" t="s">
        <v>5860</v>
      </c>
      <c r="F40" s="665">
        <v>22</v>
      </c>
      <c r="G40" s="665">
        <v>5566</v>
      </c>
      <c r="H40" s="665">
        <v>1</v>
      </c>
      <c r="I40" s="665">
        <v>253</v>
      </c>
      <c r="J40" s="665">
        <v>61</v>
      </c>
      <c r="K40" s="665">
        <v>15433</v>
      </c>
      <c r="L40" s="665">
        <v>2.7727272727272729</v>
      </c>
      <c r="M40" s="665">
        <v>253</v>
      </c>
      <c r="N40" s="665">
        <v>62</v>
      </c>
      <c r="O40" s="665">
        <v>15686</v>
      </c>
      <c r="P40" s="678">
        <v>2.8181818181818183</v>
      </c>
      <c r="Q40" s="666">
        <v>253</v>
      </c>
    </row>
    <row r="41" spans="1:17" ht="14.4" customHeight="1" x14ac:dyDescent="0.3">
      <c r="A41" s="661" t="s">
        <v>5609</v>
      </c>
      <c r="B41" s="662" t="s">
        <v>5832</v>
      </c>
      <c r="C41" s="662" t="s">
        <v>4730</v>
      </c>
      <c r="D41" s="662" t="s">
        <v>5861</v>
      </c>
      <c r="E41" s="662" t="s">
        <v>5862</v>
      </c>
      <c r="F41" s="665">
        <v>84</v>
      </c>
      <c r="G41" s="665">
        <v>18144</v>
      </c>
      <c r="H41" s="665">
        <v>1</v>
      </c>
      <c r="I41" s="665">
        <v>216</v>
      </c>
      <c r="J41" s="665">
        <v>71</v>
      </c>
      <c r="K41" s="665">
        <v>14472</v>
      </c>
      <c r="L41" s="665">
        <v>0.79761904761904767</v>
      </c>
      <c r="M41" s="665">
        <v>203.83098591549296</v>
      </c>
      <c r="N41" s="665">
        <v>103</v>
      </c>
      <c r="O41" s="665">
        <v>22248</v>
      </c>
      <c r="P41" s="678">
        <v>1.2261904761904763</v>
      </c>
      <c r="Q41" s="666">
        <v>216</v>
      </c>
    </row>
    <row r="42" spans="1:17" ht="14.4" customHeight="1" x14ac:dyDescent="0.3">
      <c r="A42" s="661" t="s">
        <v>5609</v>
      </c>
      <c r="B42" s="662" t="s">
        <v>5832</v>
      </c>
      <c r="C42" s="662" t="s">
        <v>4730</v>
      </c>
      <c r="D42" s="662" t="s">
        <v>5863</v>
      </c>
      <c r="E42" s="662" t="s">
        <v>5864</v>
      </c>
      <c r="F42" s="665"/>
      <c r="G42" s="665"/>
      <c r="H42" s="665"/>
      <c r="I42" s="665"/>
      <c r="J42" s="665">
        <v>1</v>
      </c>
      <c r="K42" s="665">
        <v>591</v>
      </c>
      <c r="L42" s="665"/>
      <c r="M42" s="665">
        <v>591</v>
      </c>
      <c r="N42" s="665"/>
      <c r="O42" s="665"/>
      <c r="P42" s="678"/>
      <c r="Q42" s="666"/>
    </row>
    <row r="43" spans="1:17" ht="14.4" customHeight="1" x14ac:dyDescent="0.3">
      <c r="A43" s="661" t="s">
        <v>5609</v>
      </c>
      <c r="B43" s="662" t="s">
        <v>5832</v>
      </c>
      <c r="C43" s="662" t="s">
        <v>4730</v>
      </c>
      <c r="D43" s="662" t="s">
        <v>5865</v>
      </c>
      <c r="E43" s="662" t="s">
        <v>5866</v>
      </c>
      <c r="F43" s="665"/>
      <c r="G43" s="665"/>
      <c r="H43" s="665"/>
      <c r="I43" s="665"/>
      <c r="J43" s="665">
        <v>3</v>
      </c>
      <c r="K43" s="665">
        <v>150</v>
      </c>
      <c r="L43" s="665"/>
      <c r="M43" s="665">
        <v>50</v>
      </c>
      <c r="N43" s="665">
        <v>1</v>
      </c>
      <c r="O43" s="665">
        <v>50</v>
      </c>
      <c r="P43" s="678"/>
      <c r="Q43" s="666">
        <v>50</v>
      </c>
    </row>
    <row r="44" spans="1:17" ht="14.4" customHeight="1" x14ac:dyDescent="0.3">
      <c r="A44" s="661" t="s">
        <v>5609</v>
      </c>
      <c r="B44" s="662" t="s">
        <v>5832</v>
      </c>
      <c r="C44" s="662" t="s">
        <v>4730</v>
      </c>
      <c r="D44" s="662" t="s">
        <v>5867</v>
      </c>
      <c r="E44" s="662" t="s">
        <v>5868</v>
      </c>
      <c r="F44" s="665"/>
      <c r="G44" s="665"/>
      <c r="H44" s="665"/>
      <c r="I44" s="665"/>
      <c r="J44" s="665"/>
      <c r="K44" s="665"/>
      <c r="L44" s="665"/>
      <c r="M44" s="665"/>
      <c r="N44" s="665">
        <v>1</v>
      </c>
      <c r="O44" s="665">
        <v>735</v>
      </c>
      <c r="P44" s="678"/>
      <c r="Q44" s="666">
        <v>735</v>
      </c>
    </row>
    <row r="45" spans="1:17" ht="14.4" customHeight="1" x14ac:dyDescent="0.3">
      <c r="A45" s="661" t="s">
        <v>5609</v>
      </c>
      <c r="B45" s="662" t="s">
        <v>5832</v>
      </c>
      <c r="C45" s="662" t="s">
        <v>4730</v>
      </c>
      <c r="D45" s="662" t="s">
        <v>5869</v>
      </c>
      <c r="E45" s="662" t="s">
        <v>5870</v>
      </c>
      <c r="F45" s="665"/>
      <c r="G45" s="665"/>
      <c r="H45" s="665"/>
      <c r="I45" s="665"/>
      <c r="J45" s="665">
        <v>1</v>
      </c>
      <c r="K45" s="665">
        <v>752</v>
      </c>
      <c r="L45" s="665"/>
      <c r="M45" s="665">
        <v>752</v>
      </c>
      <c r="N45" s="665"/>
      <c r="O45" s="665"/>
      <c r="P45" s="678"/>
      <c r="Q45" s="666"/>
    </row>
    <row r="46" spans="1:17" ht="14.4" customHeight="1" x14ac:dyDescent="0.3">
      <c r="A46" s="661" t="s">
        <v>5609</v>
      </c>
      <c r="B46" s="662" t="s">
        <v>5832</v>
      </c>
      <c r="C46" s="662" t="s">
        <v>4730</v>
      </c>
      <c r="D46" s="662" t="s">
        <v>5871</v>
      </c>
      <c r="E46" s="662" t="s">
        <v>5872</v>
      </c>
      <c r="F46" s="665"/>
      <c r="G46" s="665"/>
      <c r="H46" s="665"/>
      <c r="I46" s="665"/>
      <c r="J46" s="665">
        <v>1</v>
      </c>
      <c r="K46" s="665">
        <v>231</v>
      </c>
      <c r="L46" s="665"/>
      <c r="M46" s="665">
        <v>231</v>
      </c>
      <c r="N46" s="665">
        <v>1</v>
      </c>
      <c r="O46" s="665">
        <v>231</v>
      </c>
      <c r="P46" s="678"/>
      <c r="Q46" s="666">
        <v>231</v>
      </c>
    </row>
    <row r="47" spans="1:17" ht="14.4" customHeight="1" x14ac:dyDescent="0.3">
      <c r="A47" s="661" t="s">
        <v>5609</v>
      </c>
      <c r="B47" s="662" t="s">
        <v>5832</v>
      </c>
      <c r="C47" s="662" t="s">
        <v>4730</v>
      </c>
      <c r="D47" s="662" t="s">
        <v>5873</v>
      </c>
      <c r="E47" s="662" t="s">
        <v>5874</v>
      </c>
      <c r="F47" s="665"/>
      <c r="G47" s="665"/>
      <c r="H47" s="665"/>
      <c r="I47" s="665"/>
      <c r="J47" s="665">
        <v>1</v>
      </c>
      <c r="K47" s="665">
        <v>407</v>
      </c>
      <c r="L47" s="665"/>
      <c r="M47" s="665">
        <v>407</v>
      </c>
      <c r="N47" s="665"/>
      <c r="O47" s="665"/>
      <c r="P47" s="678"/>
      <c r="Q47" s="666"/>
    </row>
    <row r="48" spans="1:17" ht="14.4" customHeight="1" x14ac:dyDescent="0.3">
      <c r="A48" s="661" t="s">
        <v>5609</v>
      </c>
      <c r="B48" s="662" t="s">
        <v>5832</v>
      </c>
      <c r="C48" s="662" t="s">
        <v>4730</v>
      </c>
      <c r="D48" s="662" t="s">
        <v>5875</v>
      </c>
      <c r="E48" s="662" t="s">
        <v>5876</v>
      </c>
      <c r="F48" s="665"/>
      <c r="G48" s="665"/>
      <c r="H48" s="665"/>
      <c r="I48" s="665"/>
      <c r="J48" s="665">
        <v>1</v>
      </c>
      <c r="K48" s="665">
        <v>587</v>
      </c>
      <c r="L48" s="665"/>
      <c r="M48" s="665">
        <v>587</v>
      </c>
      <c r="N48" s="665"/>
      <c r="O48" s="665"/>
      <c r="P48" s="678"/>
      <c r="Q48" s="666"/>
    </row>
    <row r="49" spans="1:17" ht="14.4" customHeight="1" x14ac:dyDescent="0.3">
      <c r="A49" s="661" t="s">
        <v>5877</v>
      </c>
      <c r="B49" s="662" t="s">
        <v>5878</v>
      </c>
      <c r="C49" s="662" t="s">
        <v>4730</v>
      </c>
      <c r="D49" s="662" t="s">
        <v>5879</v>
      </c>
      <c r="E49" s="662" t="s">
        <v>5880</v>
      </c>
      <c r="F49" s="665">
        <v>394</v>
      </c>
      <c r="G49" s="665">
        <v>10638</v>
      </c>
      <c r="H49" s="665">
        <v>1</v>
      </c>
      <c r="I49" s="665">
        <v>27</v>
      </c>
      <c r="J49" s="665">
        <v>398</v>
      </c>
      <c r="K49" s="665">
        <v>10584</v>
      </c>
      <c r="L49" s="665">
        <v>0.99492385786802029</v>
      </c>
      <c r="M49" s="665">
        <v>26.592964824120603</v>
      </c>
      <c r="N49" s="665">
        <v>380</v>
      </c>
      <c r="O49" s="665">
        <v>10260</v>
      </c>
      <c r="P49" s="678">
        <v>0.96446700507614214</v>
      </c>
      <c r="Q49" s="666">
        <v>27</v>
      </c>
    </row>
    <row r="50" spans="1:17" ht="14.4" customHeight="1" x14ac:dyDescent="0.3">
      <c r="A50" s="661" t="s">
        <v>5877</v>
      </c>
      <c r="B50" s="662" t="s">
        <v>5878</v>
      </c>
      <c r="C50" s="662" t="s">
        <v>4730</v>
      </c>
      <c r="D50" s="662" t="s">
        <v>5881</v>
      </c>
      <c r="E50" s="662" t="s">
        <v>5882</v>
      </c>
      <c r="F50" s="665">
        <v>98</v>
      </c>
      <c r="G50" s="665">
        <v>5292</v>
      </c>
      <c r="H50" s="665">
        <v>1</v>
      </c>
      <c r="I50" s="665">
        <v>54</v>
      </c>
      <c r="J50" s="665">
        <v>94</v>
      </c>
      <c r="K50" s="665">
        <v>4968</v>
      </c>
      <c r="L50" s="665">
        <v>0.93877551020408168</v>
      </c>
      <c r="M50" s="665">
        <v>52.851063829787236</v>
      </c>
      <c r="N50" s="665">
        <v>120</v>
      </c>
      <c r="O50" s="665">
        <v>6480</v>
      </c>
      <c r="P50" s="678">
        <v>1.2244897959183674</v>
      </c>
      <c r="Q50" s="666">
        <v>54</v>
      </c>
    </row>
    <row r="51" spans="1:17" ht="14.4" customHeight="1" x14ac:dyDescent="0.3">
      <c r="A51" s="661" t="s">
        <v>5877</v>
      </c>
      <c r="B51" s="662" t="s">
        <v>5878</v>
      </c>
      <c r="C51" s="662" t="s">
        <v>4730</v>
      </c>
      <c r="D51" s="662" t="s">
        <v>5883</v>
      </c>
      <c r="E51" s="662" t="s">
        <v>5884</v>
      </c>
      <c r="F51" s="665">
        <v>351</v>
      </c>
      <c r="G51" s="665">
        <v>8424</v>
      </c>
      <c r="H51" s="665">
        <v>1</v>
      </c>
      <c r="I51" s="665">
        <v>24</v>
      </c>
      <c r="J51" s="665">
        <v>356</v>
      </c>
      <c r="K51" s="665">
        <v>8400</v>
      </c>
      <c r="L51" s="665">
        <v>0.9971509971509972</v>
      </c>
      <c r="M51" s="665">
        <v>23.59550561797753</v>
      </c>
      <c r="N51" s="665">
        <v>335</v>
      </c>
      <c r="O51" s="665">
        <v>8040</v>
      </c>
      <c r="P51" s="678">
        <v>0.95441595441595439</v>
      </c>
      <c r="Q51" s="666">
        <v>24</v>
      </c>
    </row>
    <row r="52" spans="1:17" ht="14.4" customHeight="1" x14ac:dyDescent="0.3">
      <c r="A52" s="661" t="s">
        <v>5877</v>
      </c>
      <c r="B52" s="662" t="s">
        <v>5878</v>
      </c>
      <c r="C52" s="662" t="s">
        <v>4730</v>
      </c>
      <c r="D52" s="662" t="s">
        <v>5885</v>
      </c>
      <c r="E52" s="662" t="s">
        <v>5886</v>
      </c>
      <c r="F52" s="665">
        <v>538</v>
      </c>
      <c r="G52" s="665">
        <v>14526</v>
      </c>
      <c r="H52" s="665">
        <v>1</v>
      </c>
      <c r="I52" s="665">
        <v>27</v>
      </c>
      <c r="J52" s="665">
        <v>466</v>
      </c>
      <c r="K52" s="665">
        <v>12420</v>
      </c>
      <c r="L52" s="665">
        <v>0.85501858736059477</v>
      </c>
      <c r="M52" s="665">
        <v>26.65236051502146</v>
      </c>
      <c r="N52" s="665">
        <v>447</v>
      </c>
      <c r="O52" s="665">
        <v>12069</v>
      </c>
      <c r="P52" s="678">
        <v>0.83085501858736055</v>
      </c>
      <c r="Q52" s="666">
        <v>27</v>
      </c>
    </row>
    <row r="53" spans="1:17" ht="14.4" customHeight="1" x14ac:dyDescent="0.3">
      <c r="A53" s="661" t="s">
        <v>5877</v>
      </c>
      <c r="B53" s="662" t="s">
        <v>5878</v>
      </c>
      <c r="C53" s="662" t="s">
        <v>4730</v>
      </c>
      <c r="D53" s="662" t="s">
        <v>5887</v>
      </c>
      <c r="E53" s="662" t="s">
        <v>5888</v>
      </c>
      <c r="F53" s="665">
        <v>82</v>
      </c>
      <c r="G53" s="665">
        <v>4592</v>
      </c>
      <c r="H53" s="665">
        <v>1</v>
      </c>
      <c r="I53" s="665">
        <v>56</v>
      </c>
      <c r="J53" s="665">
        <v>21</v>
      </c>
      <c r="K53" s="665">
        <v>1176</v>
      </c>
      <c r="L53" s="665">
        <v>0.25609756097560976</v>
      </c>
      <c r="M53" s="665">
        <v>56</v>
      </c>
      <c r="N53" s="665"/>
      <c r="O53" s="665"/>
      <c r="P53" s="678"/>
      <c r="Q53" s="666"/>
    </row>
    <row r="54" spans="1:17" ht="14.4" customHeight="1" x14ac:dyDescent="0.3">
      <c r="A54" s="661" t="s">
        <v>5877</v>
      </c>
      <c r="B54" s="662" t="s">
        <v>5878</v>
      </c>
      <c r="C54" s="662" t="s">
        <v>4730</v>
      </c>
      <c r="D54" s="662" t="s">
        <v>5889</v>
      </c>
      <c r="E54" s="662" t="s">
        <v>5890</v>
      </c>
      <c r="F54" s="665">
        <v>171</v>
      </c>
      <c r="G54" s="665">
        <v>4617</v>
      </c>
      <c r="H54" s="665">
        <v>1</v>
      </c>
      <c r="I54" s="665">
        <v>27</v>
      </c>
      <c r="J54" s="665">
        <v>160</v>
      </c>
      <c r="K54" s="665">
        <v>4266</v>
      </c>
      <c r="L54" s="665">
        <v>0.92397660818713445</v>
      </c>
      <c r="M54" s="665">
        <v>26.662500000000001</v>
      </c>
      <c r="N54" s="665">
        <v>199</v>
      </c>
      <c r="O54" s="665">
        <v>5373</v>
      </c>
      <c r="P54" s="678">
        <v>1.1637426900584795</v>
      </c>
      <c r="Q54" s="666">
        <v>27</v>
      </c>
    </row>
    <row r="55" spans="1:17" ht="14.4" customHeight="1" x14ac:dyDescent="0.3">
      <c r="A55" s="661" t="s">
        <v>5877</v>
      </c>
      <c r="B55" s="662" t="s">
        <v>5878</v>
      </c>
      <c r="C55" s="662" t="s">
        <v>4730</v>
      </c>
      <c r="D55" s="662" t="s">
        <v>5891</v>
      </c>
      <c r="E55" s="662" t="s">
        <v>5892</v>
      </c>
      <c r="F55" s="665">
        <v>2197</v>
      </c>
      <c r="G55" s="665">
        <v>48334</v>
      </c>
      <c r="H55" s="665">
        <v>1</v>
      </c>
      <c r="I55" s="665">
        <v>22</v>
      </c>
      <c r="J55" s="665">
        <v>2225</v>
      </c>
      <c r="K55" s="665">
        <v>48818</v>
      </c>
      <c r="L55" s="665">
        <v>1.0100136549840693</v>
      </c>
      <c r="M55" s="665">
        <v>21.94067415730337</v>
      </c>
      <c r="N55" s="665">
        <v>2180</v>
      </c>
      <c r="O55" s="665">
        <v>47960</v>
      </c>
      <c r="P55" s="678">
        <v>0.99226217569412833</v>
      </c>
      <c r="Q55" s="666">
        <v>22</v>
      </c>
    </row>
    <row r="56" spans="1:17" ht="14.4" customHeight="1" x14ac:dyDescent="0.3">
      <c r="A56" s="661" t="s">
        <v>5877</v>
      </c>
      <c r="B56" s="662" t="s">
        <v>5878</v>
      </c>
      <c r="C56" s="662" t="s">
        <v>4730</v>
      </c>
      <c r="D56" s="662" t="s">
        <v>5893</v>
      </c>
      <c r="E56" s="662" t="s">
        <v>5894</v>
      </c>
      <c r="F56" s="665">
        <v>5</v>
      </c>
      <c r="G56" s="665">
        <v>340</v>
      </c>
      <c r="H56" s="665">
        <v>1</v>
      </c>
      <c r="I56" s="665">
        <v>68</v>
      </c>
      <c r="J56" s="665">
        <v>9</v>
      </c>
      <c r="K56" s="665">
        <v>476</v>
      </c>
      <c r="L56" s="665">
        <v>1.4</v>
      </c>
      <c r="M56" s="665">
        <v>52.888888888888886</v>
      </c>
      <c r="N56" s="665">
        <v>7</v>
      </c>
      <c r="O56" s="665">
        <v>476</v>
      </c>
      <c r="P56" s="678">
        <v>1.4</v>
      </c>
      <c r="Q56" s="666">
        <v>68</v>
      </c>
    </row>
    <row r="57" spans="1:17" ht="14.4" customHeight="1" x14ac:dyDescent="0.3">
      <c r="A57" s="661" t="s">
        <v>5877</v>
      </c>
      <c r="B57" s="662" t="s">
        <v>5878</v>
      </c>
      <c r="C57" s="662" t="s">
        <v>4730</v>
      </c>
      <c r="D57" s="662" t="s">
        <v>5895</v>
      </c>
      <c r="E57" s="662" t="s">
        <v>5896</v>
      </c>
      <c r="F57" s="665">
        <v>9</v>
      </c>
      <c r="G57" s="665">
        <v>558</v>
      </c>
      <c r="H57" s="665">
        <v>1</v>
      </c>
      <c r="I57" s="665">
        <v>62</v>
      </c>
      <c r="J57" s="665">
        <v>11</v>
      </c>
      <c r="K57" s="665">
        <v>434</v>
      </c>
      <c r="L57" s="665">
        <v>0.77777777777777779</v>
      </c>
      <c r="M57" s="665">
        <v>39.454545454545453</v>
      </c>
      <c r="N57" s="665">
        <v>6</v>
      </c>
      <c r="O57" s="665">
        <v>372</v>
      </c>
      <c r="P57" s="678">
        <v>0.66666666666666663</v>
      </c>
      <c r="Q57" s="666">
        <v>62</v>
      </c>
    </row>
    <row r="58" spans="1:17" ht="14.4" customHeight="1" x14ac:dyDescent="0.3">
      <c r="A58" s="661" t="s">
        <v>5877</v>
      </c>
      <c r="B58" s="662" t="s">
        <v>5878</v>
      </c>
      <c r="C58" s="662" t="s">
        <v>4730</v>
      </c>
      <c r="D58" s="662" t="s">
        <v>5897</v>
      </c>
      <c r="E58" s="662" t="s">
        <v>5898</v>
      </c>
      <c r="F58" s="665">
        <v>85</v>
      </c>
      <c r="G58" s="665">
        <v>5185</v>
      </c>
      <c r="H58" s="665">
        <v>1</v>
      </c>
      <c r="I58" s="665">
        <v>61</v>
      </c>
      <c r="J58" s="665">
        <v>84</v>
      </c>
      <c r="K58" s="665">
        <v>5184</v>
      </c>
      <c r="L58" s="665">
        <v>0.99980713596914172</v>
      </c>
      <c r="M58" s="665">
        <v>61.714285714285715</v>
      </c>
      <c r="N58" s="665">
        <v>108</v>
      </c>
      <c r="O58" s="665">
        <v>6696</v>
      </c>
      <c r="P58" s="678">
        <v>1.2914175506268082</v>
      </c>
      <c r="Q58" s="666">
        <v>62</v>
      </c>
    </row>
    <row r="59" spans="1:17" ht="14.4" customHeight="1" x14ac:dyDescent="0.3">
      <c r="A59" s="661" t="s">
        <v>5877</v>
      </c>
      <c r="B59" s="662" t="s">
        <v>5878</v>
      </c>
      <c r="C59" s="662" t="s">
        <v>4730</v>
      </c>
      <c r="D59" s="662" t="s">
        <v>5899</v>
      </c>
      <c r="E59" s="662" t="s">
        <v>5900</v>
      </c>
      <c r="F59" s="665">
        <v>124</v>
      </c>
      <c r="G59" s="665">
        <v>10044</v>
      </c>
      <c r="H59" s="665">
        <v>1</v>
      </c>
      <c r="I59" s="665">
        <v>81</v>
      </c>
      <c r="J59" s="665">
        <v>184</v>
      </c>
      <c r="K59" s="665">
        <v>14694</v>
      </c>
      <c r="L59" s="665">
        <v>1.462962962962963</v>
      </c>
      <c r="M59" s="665">
        <v>79.858695652173907</v>
      </c>
      <c r="N59" s="665">
        <v>121</v>
      </c>
      <c r="O59" s="665">
        <v>9922</v>
      </c>
      <c r="P59" s="678">
        <v>0.98785344484269211</v>
      </c>
      <c r="Q59" s="666">
        <v>82</v>
      </c>
    </row>
    <row r="60" spans="1:17" ht="14.4" customHeight="1" x14ac:dyDescent="0.3">
      <c r="A60" s="661" t="s">
        <v>5877</v>
      </c>
      <c r="B60" s="662" t="s">
        <v>5878</v>
      </c>
      <c r="C60" s="662" t="s">
        <v>4730</v>
      </c>
      <c r="D60" s="662" t="s">
        <v>5901</v>
      </c>
      <c r="E60" s="662" t="s">
        <v>5902</v>
      </c>
      <c r="F60" s="665">
        <v>61</v>
      </c>
      <c r="G60" s="665">
        <v>60207</v>
      </c>
      <c r="H60" s="665">
        <v>1</v>
      </c>
      <c r="I60" s="665">
        <v>987</v>
      </c>
      <c r="J60" s="665">
        <v>45</v>
      </c>
      <c r="K60" s="665">
        <v>40467</v>
      </c>
      <c r="L60" s="665">
        <v>0.67213114754098358</v>
      </c>
      <c r="M60" s="665">
        <v>899.26666666666665</v>
      </c>
      <c r="N60" s="665">
        <v>57</v>
      </c>
      <c r="O60" s="665">
        <v>56259</v>
      </c>
      <c r="P60" s="678">
        <v>0.93442622950819676</v>
      </c>
      <c r="Q60" s="666">
        <v>987</v>
      </c>
    </row>
    <row r="61" spans="1:17" ht="14.4" customHeight="1" x14ac:dyDescent="0.3">
      <c r="A61" s="661" t="s">
        <v>5877</v>
      </c>
      <c r="B61" s="662" t="s">
        <v>5878</v>
      </c>
      <c r="C61" s="662" t="s">
        <v>4730</v>
      </c>
      <c r="D61" s="662" t="s">
        <v>5903</v>
      </c>
      <c r="E61" s="662" t="s">
        <v>5904</v>
      </c>
      <c r="F61" s="665">
        <v>1</v>
      </c>
      <c r="G61" s="665">
        <v>191</v>
      </c>
      <c r="H61" s="665">
        <v>1</v>
      </c>
      <c r="I61" s="665">
        <v>191</v>
      </c>
      <c r="J61" s="665"/>
      <c r="K61" s="665"/>
      <c r="L61" s="665"/>
      <c r="M61" s="665"/>
      <c r="N61" s="665">
        <v>1</v>
      </c>
      <c r="O61" s="665">
        <v>191</v>
      </c>
      <c r="P61" s="678">
        <v>1</v>
      </c>
      <c r="Q61" s="666">
        <v>191</v>
      </c>
    </row>
    <row r="62" spans="1:17" ht="14.4" customHeight="1" x14ac:dyDescent="0.3">
      <c r="A62" s="661" t="s">
        <v>5877</v>
      </c>
      <c r="B62" s="662" t="s">
        <v>5878</v>
      </c>
      <c r="C62" s="662" t="s">
        <v>4730</v>
      </c>
      <c r="D62" s="662" t="s">
        <v>5905</v>
      </c>
      <c r="E62" s="662" t="s">
        <v>5906</v>
      </c>
      <c r="F62" s="665">
        <v>4</v>
      </c>
      <c r="G62" s="665">
        <v>252</v>
      </c>
      <c r="H62" s="665">
        <v>1</v>
      </c>
      <c r="I62" s="665">
        <v>63</v>
      </c>
      <c r="J62" s="665">
        <v>4</v>
      </c>
      <c r="K62" s="665">
        <v>252</v>
      </c>
      <c r="L62" s="665">
        <v>1</v>
      </c>
      <c r="M62" s="665">
        <v>63</v>
      </c>
      <c r="N62" s="665">
        <v>1</v>
      </c>
      <c r="O62" s="665">
        <v>63</v>
      </c>
      <c r="P62" s="678">
        <v>0.25</v>
      </c>
      <c r="Q62" s="666">
        <v>63</v>
      </c>
    </row>
    <row r="63" spans="1:17" ht="14.4" customHeight="1" x14ac:dyDescent="0.3">
      <c r="A63" s="661" t="s">
        <v>5877</v>
      </c>
      <c r="B63" s="662" t="s">
        <v>5878</v>
      </c>
      <c r="C63" s="662" t="s">
        <v>4730</v>
      </c>
      <c r="D63" s="662" t="s">
        <v>5907</v>
      </c>
      <c r="E63" s="662" t="s">
        <v>5908</v>
      </c>
      <c r="F63" s="665"/>
      <c r="G63" s="665"/>
      <c r="H63" s="665"/>
      <c r="I63" s="665"/>
      <c r="J63" s="665">
        <v>2</v>
      </c>
      <c r="K63" s="665">
        <v>34</v>
      </c>
      <c r="L63" s="665"/>
      <c r="M63" s="665">
        <v>17</v>
      </c>
      <c r="N63" s="665">
        <v>1</v>
      </c>
      <c r="O63" s="665">
        <v>17</v>
      </c>
      <c r="P63" s="678"/>
      <c r="Q63" s="666">
        <v>17</v>
      </c>
    </row>
    <row r="64" spans="1:17" ht="14.4" customHeight="1" x14ac:dyDescent="0.3">
      <c r="A64" s="661" t="s">
        <v>5877</v>
      </c>
      <c r="B64" s="662" t="s">
        <v>5878</v>
      </c>
      <c r="C64" s="662" t="s">
        <v>4730</v>
      </c>
      <c r="D64" s="662" t="s">
        <v>5909</v>
      </c>
      <c r="E64" s="662" t="s">
        <v>5910</v>
      </c>
      <c r="F64" s="665"/>
      <c r="G64" s="665"/>
      <c r="H64" s="665"/>
      <c r="I64" s="665"/>
      <c r="J64" s="665"/>
      <c r="K64" s="665"/>
      <c r="L64" s="665"/>
      <c r="M64" s="665"/>
      <c r="N64" s="665">
        <v>1</v>
      </c>
      <c r="O64" s="665">
        <v>64</v>
      </c>
      <c r="P64" s="678"/>
      <c r="Q64" s="666">
        <v>64</v>
      </c>
    </row>
    <row r="65" spans="1:17" ht="14.4" customHeight="1" x14ac:dyDescent="0.3">
      <c r="A65" s="661" t="s">
        <v>5877</v>
      </c>
      <c r="B65" s="662" t="s">
        <v>5878</v>
      </c>
      <c r="C65" s="662" t="s">
        <v>4730</v>
      </c>
      <c r="D65" s="662" t="s">
        <v>5911</v>
      </c>
      <c r="E65" s="662" t="s">
        <v>5912</v>
      </c>
      <c r="F65" s="665">
        <v>1</v>
      </c>
      <c r="G65" s="665">
        <v>47</v>
      </c>
      <c r="H65" s="665">
        <v>1</v>
      </c>
      <c r="I65" s="665">
        <v>47</v>
      </c>
      <c r="J65" s="665"/>
      <c r="K65" s="665"/>
      <c r="L65" s="665"/>
      <c r="M65" s="665"/>
      <c r="N65" s="665"/>
      <c r="O65" s="665"/>
      <c r="P65" s="678"/>
      <c r="Q65" s="666"/>
    </row>
    <row r="66" spans="1:17" ht="14.4" customHeight="1" x14ac:dyDescent="0.3">
      <c r="A66" s="661" t="s">
        <v>5877</v>
      </c>
      <c r="B66" s="662" t="s">
        <v>5878</v>
      </c>
      <c r="C66" s="662" t="s">
        <v>4730</v>
      </c>
      <c r="D66" s="662" t="s">
        <v>5913</v>
      </c>
      <c r="E66" s="662" t="s">
        <v>5914</v>
      </c>
      <c r="F66" s="665">
        <v>1</v>
      </c>
      <c r="G66" s="665">
        <v>53</v>
      </c>
      <c r="H66" s="665">
        <v>1</v>
      </c>
      <c r="I66" s="665">
        <v>53</v>
      </c>
      <c r="J66" s="665"/>
      <c r="K66" s="665"/>
      <c r="L66" s="665"/>
      <c r="M66" s="665"/>
      <c r="N66" s="665"/>
      <c r="O66" s="665"/>
      <c r="P66" s="678"/>
      <c r="Q66" s="666"/>
    </row>
    <row r="67" spans="1:17" ht="14.4" customHeight="1" x14ac:dyDescent="0.3">
      <c r="A67" s="661" t="s">
        <v>5877</v>
      </c>
      <c r="B67" s="662" t="s">
        <v>5878</v>
      </c>
      <c r="C67" s="662" t="s">
        <v>4730</v>
      </c>
      <c r="D67" s="662" t="s">
        <v>5915</v>
      </c>
      <c r="E67" s="662" t="s">
        <v>5916</v>
      </c>
      <c r="F67" s="665">
        <v>1</v>
      </c>
      <c r="G67" s="665">
        <v>60</v>
      </c>
      <c r="H67" s="665">
        <v>1</v>
      </c>
      <c r="I67" s="665">
        <v>60</v>
      </c>
      <c r="J67" s="665">
        <v>3</v>
      </c>
      <c r="K67" s="665">
        <v>180</v>
      </c>
      <c r="L67" s="665">
        <v>3</v>
      </c>
      <c r="M67" s="665">
        <v>60</v>
      </c>
      <c r="N67" s="665"/>
      <c r="O67" s="665"/>
      <c r="P67" s="678"/>
      <c r="Q67" s="666"/>
    </row>
    <row r="68" spans="1:17" ht="14.4" customHeight="1" x14ac:dyDescent="0.3">
      <c r="A68" s="661" t="s">
        <v>5877</v>
      </c>
      <c r="B68" s="662" t="s">
        <v>5878</v>
      </c>
      <c r="C68" s="662" t="s">
        <v>4730</v>
      </c>
      <c r="D68" s="662" t="s">
        <v>5917</v>
      </c>
      <c r="E68" s="662" t="s">
        <v>5918</v>
      </c>
      <c r="F68" s="665"/>
      <c r="G68" s="665"/>
      <c r="H68" s="665"/>
      <c r="I68" s="665"/>
      <c r="J68" s="665">
        <v>1</v>
      </c>
      <c r="K68" s="665">
        <v>97</v>
      </c>
      <c r="L68" s="665"/>
      <c r="M68" s="665">
        <v>97</v>
      </c>
      <c r="N68" s="665"/>
      <c r="O68" s="665"/>
      <c r="P68" s="678"/>
      <c r="Q68" s="666"/>
    </row>
    <row r="69" spans="1:17" ht="14.4" customHeight="1" x14ac:dyDescent="0.3">
      <c r="A69" s="661" t="s">
        <v>5877</v>
      </c>
      <c r="B69" s="662" t="s">
        <v>5878</v>
      </c>
      <c r="C69" s="662" t="s">
        <v>4730</v>
      </c>
      <c r="D69" s="662" t="s">
        <v>5919</v>
      </c>
      <c r="E69" s="662" t="s">
        <v>5920</v>
      </c>
      <c r="F69" s="665"/>
      <c r="G69" s="665"/>
      <c r="H69" s="665"/>
      <c r="I69" s="665"/>
      <c r="J69" s="665">
        <v>1</v>
      </c>
      <c r="K69" s="665">
        <v>60</v>
      </c>
      <c r="L69" s="665"/>
      <c r="M69" s="665">
        <v>60</v>
      </c>
      <c r="N69" s="665"/>
      <c r="O69" s="665"/>
      <c r="P69" s="678"/>
      <c r="Q69" s="666"/>
    </row>
    <row r="70" spans="1:17" ht="14.4" customHeight="1" x14ac:dyDescent="0.3">
      <c r="A70" s="661" t="s">
        <v>5877</v>
      </c>
      <c r="B70" s="662" t="s">
        <v>5878</v>
      </c>
      <c r="C70" s="662" t="s">
        <v>4730</v>
      </c>
      <c r="D70" s="662" t="s">
        <v>5921</v>
      </c>
      <c r="E70" s="662" t="s">
        <v>5922</v>
      </c>
      <c r="F70" s="665">
        <v>1</v>
      </c>
      <c r="G70" s="665">
        <v>19</v>
      </c>
      <c r="H70" s="665">
        <v>1</v>
      </c>
      <c r="I70" s="665">
        <v>19</v>
      </c>
      <c r="J70" s="665">
        <v>2</v>
      </c>
      <c r="K70" s="665">
        <v>38</v>
      </c>
      <c r="L70" s="665">
        <v>2</v>
      </c>
      <c r="M70" s="665">
        <v>19</v>
      </c>
      <c r="N70" s="665">
        <v>4</v>
      </c>
      <c r="O70" s="665">
        <v>76</v>
      </c>
      <c r="P70" s="678">
        <v>4</v>
      </c>
      <c r="Q70" s="666">
        <v>19</v>
      </c>
    </row>
    <row r="71" spans="1:17" ht="14.4" customHeight="1" x14ac:dyDescent="0.3">
      <c r="A71" s="661" t="s">
        <v>5877</v>
      </c>
      <c r="B71" s="662" t="s">
        <v>5878</v>
      </c>
      <c r="C71" s="662" t="s">
        <v>4730</v>
      </c>
      <c r="D71" s="662" t="s">
        <v>5923</v>
      </c>
      <c r="E71" s="662" t="s">
        <v>5924</v>
      </c>
      <c r="F71" s="665">
        <v>1</v>
      </c>
      <c r="G71" s="665">
        <v>1447</v>
      </c>
      <c r="H71" s="665">
        <v>1</v>
      </c>
      <c r="I71" s="665">
        <v>1447</v>
      </c>
      <c r="J71" s="665"/>
      <c r="K71" s="665"/>
      <c r="L71" s="665"/>
      <c r="M71" s="665"/>
      <c r="N71" s="665">
        <v>1</v>
      </c>
      <c r="O71" s="665">
        <v>1455</v>
      </c>
      <c r="P71" s="678">
        <v>1.0055286800276435</v>
      </c>
      <c r="Q71" s="666">
        <v>1455</v>
      </c>
    </row>
    <row r="72" spans="1:17" ht="14.4" customHeight="1" x14ac:dyDescent="0.3">
      <c r="A72" s="661" t="s">
        <v>5877</v>
      </c>
      <c r="B72" s="662" t="s">
        <v>5878</v>
      </c>
      <c r="C72" s="662" t="s">
        <v>4730</v>
      </c>
      <c r="D72" s="662" t="s">
        <v>5925</v>
      </c>
      <c r="E72" s="662" t="s">
        <v>5926</v>
      </c>
      <c r="F72" s="665">
        <v>1</v>
      </c>
      <c r="G72" s="665">
        <v>391</v>
      </c>
      <c r="H72" s="665">
        <v>1</v>
      </c>
      <c r="I72" s="665">
        <v>391</v>
      </c>
      <c r="J72" s="665"/>
      <c r="K72" s="665"/>
      <c r="L72" s="665"/>
      <c r="M72" s="665"/>
      <c r="N72" s="665"/>
      <c r="O72" s="665"/>
      <c r="P72" s="678"/>
      <c r="Q72" s="666"/>
    </row>
    <row r="73" spans="1:17" ht="14.4" customHeight="1" x14ac:dyDescent="0.3">
      <c r="A73" s="661" t="s">
        <v>5877</v>
      </c>
      <c r="B73" s="662" t="s">
        <v>5878</v>
      </c>
      <c r="C73" s="662" t="s">
        <v>4730</v>
      </c>
      <c r="D73" s="662" t="s">
        <v>5927</v>
      </c>
      <c r="E73" s="662" t="s">
        <v>5928</v>
      </c>
      <c r="F73" s="665">
        <v>1</v>
      </c>
      <c r="G73" s="665">
        <v>312</v>
      </c>
      <c r="H73" s="665">
        <v>1</v>
      </c>
      <c r="I73" s="665">
        <v>312</v>
      </c>
      <c r="J73" s="665"/>
      <c r="K73" s="665"/>
      <c r="L73" s="665"/>
      <c r="M73" s="665"/>
      <c r="N73" s="665"/>
      <c r="O73" s="665"/>
      <c r="P73" s="678"/>
      <c r="Q73" s="666"/>
    </row>
    <row r="74" spans="1:17" ht="14.4" customHeight="1" x14ac:dyDescent="0.3">
      <c r="A74" s="661" t="s">
        <v>5877</v>
      </c>
      <c r="B74" s="662" t="s">
        <v>5878</v>
      </c>
      <c r="C74" s="662" t="s">
        <v>4730</v>
      </c>
      <c r="D74" s="662" t="s">
        <v>5929</v>
      </c>
      <c r="E74" s="662" t="s">
        <v>5930</v>
      </c>
      <c r="F74" s="665">
        <v>7</v>
      </c>
      <c r="G74" s="665">
        <v>5957</v>
      </c>
      <c r="H74" s="665">
        <v>1</v>
      </c>
      <c r="I74" s="665">
        <v>851</v>
      </c>
      <c r="J74" s="665">
        <v>15</v>
      </c>
      <c r="K74" s="665">
        <v>12778</v>
      </c>
      <c r="L74" s="665">
        <v>2.1450394493872755</v>
      </c>
      <c r="M74" s="665">
        <v>851.86666666666667</v>
      </c>
      <c r="N74" s="665">
        <v>12</v>
      </c>
      <c r="O74" s="665">
        <v>10224</v>
      </c>
      <c r="P74" s="678">
        <v>1.7163001510827598</v>
      </c>
      <c r="Q74" s="666">
        <v>852</v>
      </c>
    </row>
    <row r="75" spans="1:17" ht="14.4" customHeight="1" x14ac:dyDescent="0.3">
      <c r="A75" s="661" t="s">
        <v>5877</v>
      </c>
      <c r="B75" s="662" t="s">
        <v>5878</v>
      </c>
      <c r="C75" s="662" t="s">
        <v>4730</v>
      </c>
      <c r="D75" s="662" t="s">
        <v>5931</v>
      </c>
      <c r="E75" s="662" t="s">
        <v>5932</v>
      </c>
      <c r="F75" s="665">
        <v>1</v>
      </c>
      <c r="G75" s="665">
        <v>236</v>
      </c>
      <c r="H75" s="665">
        <v>1</v>
      </c>
      <c r="I75" s="665">
        <v>236</v>
      </c>
      <c r="J75" s="665">
        <v>1</v>
      </c>
      <c r="K75" s="665">
        <v>236</v>
      </c>
      <c r="L75" s="665">
        <v>1</v>
      </c>
      <c r="M75" s="665">
        <v>236</v>
      </c>
      <c r="N75" s="665"/>
      <c r="O75" s="665"/>
      <c r="P75" s="678"/>
      <c r="Q75" s="666"/>
    </row>
    <row r="76" spans="1:17" ht="14.4" customHeight="1" x14ac:dyDescent="0.3">
      <c r="A76" s="661" t="s">
        <v>5877</v>
      </c>
      <c r="B76" s="662" t="s">
        <v>5878</v>
      </c>
      <c r="C76" s="662" t="s">
        <v>4730</v>
      </c>
      <c r="D76" s="662" t="s">
        <v>5933</v>
      </c>
      <c r="E76" s="662" t="s">
        <v>5934</v>
      </c>
      <c r="F76" s="665">
        <v>2</v>
      </c>
      <c r="G76" s="665">
        <v>616</v>
      </c>
      <c r="H76" s="665">
        <v>1</v>
      </c>
      <c r="I76" s="665">
        <v>308</v>
      </c>
      <c r="J76" s="665">
        <v>2</v>
      </c>
      <c r="K76" s="665">
        <v>617</v>
      </c>
      <c r="L76" s="665">
        <v>1.0016233766233766</v>
      </c>
      <c r="M76" s="665">
        <v>308.5</v>
      </c>
      <c r="N76" s="665">
        <v>1</v>
      </c>
      <c r="O76" s="665">
        <v>309</v>
      </c>
      <c r="P76" s="678">
        <v>0.50162337662337664</v>
      </c>
      <c r="Q76" s="666">
        <v>309</v>
      </c>
    </row>
    <row r="77" spans="1:17" ht="14.4" customHeight="1" x14ac:dyDescent="0.3">
      <c r="A77" s="661" t="s">
        <v>5877</v>
      </c>
      <c r="B77" s="662" t="s">
        <v>5878</v>
      </c>
      <c r="C77" s="662" t="s">
        <v>4730</v>
      </c>
      <c r="D77" s="662" t="s">
        <v>5935</v>
      </c>
      <c r="E77" s="662" t="s">
        <v>5936</v>
      </c>
      <c r="F77" s="665">
        <v>1</v>
      </c>
      <c r="G77" s="665">
        <v>349</v>
      </c>
      <c r="H77" s="665">
        <v>1</v>
      </c>
      <c r="I77" s="665">
        <v>349</v>
      </c>
      <c r="J77" s="665"/>
      <c r="K77" s="665"/>
      <c r="L77" s="665"/>
      <c r="M77" s="665"/>
      <c r="N77" s="665"/>
      <c r="O77" s="665"/>
      <c r="P77" s="678"/>
      <c r="Q77" s="666"/>
    </row>
    <row r="78" spans="1:17" ht="14.4" customHeight="1" x14ac:dyDescent="0.3">
      <c r="A78" s="661" t="s">
        <v>5877</v>
      </c>
      <c r="B78" s="662" t="s">
        <v>5878</v>
      </c>
      <c r="C78" s="662" t="s">
        <v>4730</v>
      </c>
      <c r="D78" s="662" t="s">
        <v>5937</v>
      </c>
      <c r="E78" s="662" t="s">
        <v>5938</v>
      </c>
      <c r="F78" s="665">
        <v>4</v>
      </c>
      <c r="G78" s="665">
        <v>4840</v>
      </c>
      <c r="H78" s="665">
        <v>1</v>
      </c>
      <c r="I78" s="665">
        <v>1210</v>
      </c>
      <c r="J78" s="665"/>
      <c r="K78" s="665"/>
      <c r="L78" s="665"/>
      <c r="M78" s="665"/>
      <c r="N78" s="665"/>
      <c r="O78" s="665"/>
      <c r="P78" s="678"/>
      <c r="Q78" s="666"/>
    </row>
    <row r="79" spans="1:17" ht="14.4" customHeight="1" x14ac:dyDescent="0.3">
      <c r="A79" s="661" t="s">
        <v>5877</v>
      </c>
      <c r="B79" s="662" t="s">
        <v>5878</v>
      </c>
      <c r="C79" s="662" t="s">
        <v>4730</v>
      </c>
      <c r="D79" s="662" t="s">
        <v>5939</v>
      </c>
      <c r="E79" s="662" t="s">
        <v>5940</v>
      </c>
      <c r="F79" s="665">
        <v>17</v>
      </c>
      <c r="G79" s="665">
        <v>13311</v>
      </c>
      <c r="H79" s="665">
        <v>1</v>
      </c>
      <c r="I79" s="665">
        <v>783</v>
      </c>
      <c r="J79" s="665">
        <v>25</v>
      </c>
      <c r="K79" s="665">
        <v>19617</v>
      </c>
      <c r="L79" s="665">
        <v>1.4737435203966645</v>
      </c>
      <c r="M79" s="665">
        <v>784.68</v>
      </c>
      <c r="N79" s="665">
        <v>30</v>
      </c>
      <c r="O79" s="665">
        <v>23580</v>
      </c>
      <c r="P79" s="678">
        <v>1.7714672075726843</v>
      </c>
      <c r="Q79" s="666">
        <v>786</v>
      </c>
    </row>
    <row r="80" spans="1:17" ht="14.4" customHeight="1" x14ac:dyDescent="0.3">
      <c r="A80" s="661" t="s">
        <v>5877</v>
      </c>
      <c r="B80" s="662" t="s">
        <v>5878</v>
      </c>
      <c r="C80" s="662" t="s">
        <v>4730</v>
      </c>
      <c r="D80" s="662" t="s">
        <v>5941</v>
      </c>
      <c r="E80" s="662" t="s">
        <v>5942</v>
      </c>
      <c r="F80" s="665"/>
      <c r="G80" s="665"/>
      <c r="H80" s="665"/>
      <c r="I80" s="665"/>
      <c r="J80" s="665">
        <v>1</v>
      </c>
      <c r="K80" s="665">
        <v>598</v>
      </c>
      <c r="L80" s="665"/>
      <c r="M80" s="665">
        <v>598</v>
      </c>
      <c r="N80" s="665"/>
      <c r="O80" s="665"/>
      <c r="P80" s="678"/>
      <c r="Q80" s="666"/>
    </row>
    <row r="81" spans="1:17" ht="14.4" customHeight="1" x14ac:dyDescent="0.3">
      <c r="A81" s="661" t="s">
        <v>5877</v>
      </c>
      <c r="B81" s="662" t="s">
        <v>5878</v>
      </c>
      <c r="C81" s="662" t="s">
        <v>4730</v>
      </c>
      <c r="D81" s="662" t="s">
        <v>5943</v>
      </c>
      <c r="E81" s="662" t="s">
        <v>5944</v>
      </c>
      <c r="F81" s="665">
        <v>2</v>
      </c>
      <c r="G81" s="665">
        <v>372</v>
      </c>
      <c r="H81" s="665">
        <v>1</v>
      </c>
      <c r="I81" s="665">
        <v>186</v>
      </c>
      <c r="J81" s="665">
        <v>15</v>
      </c>
      <c r="K81" s="665">
        <v>2800</v>
      </c>
      <c r="L81" s="665">
        <v>7.5268817204301079</v>
      </c>
      <c r="M81" s="665">
        <v>186.66666666666666</v>
      </c>
      <c r="N81" s="665">
        <v>20</v>
      </c>
      <c r="O81" s="665">
        <v>3760</v>
      </c>
      <c r="P81" s="678">
        <v>10.10752688172043</v>
      </c>
      <c r="Q81" s="666">
        <v>188</v>
      </c>
    </row>
    <row r="82" spans="1:17" ht="14.4" customHeight="1" x14ac:dyDescent="0.3">
      <c r="A82" s="661" t="s">
        <v>5877</v>
      </c>
      <c r="B82" s="662" t="s">
        <v>5878</v>
      </c>
      <c r="C82" s="662" t="s">
        <v>4730</v>
      </c>
      <c r="D82" s="662" t="s">
        <v>5945</v>
      </c>
      <c r="E82" s="662" t="s">
        <v>5946</v>
      </c>
      <c r="F82" s="665">
        <v>1</v>
      </c>
      <c r="G82" s="665">
        <v>362</v>
      </c>
      <c r="H82" s="665">
        <v>1</v>
      </c>
      <c r="I82" s="665">
        <v>362</v>
      </c>
      <c r="J82" s="665"/>
      <c r="K82" s="665"/>
      <c r="L82" s="665"/>
      <c r="M82" s="665"/>
      <c r="N82" s="665"/>
      <c r="O82" s="665"/>
      <c r="P82" s="678"/>
      <c r="Q82" s="666"/>
    </row>
    <row r="83" spans="1:17" ht="14.4" customHeight="1" x14ac:dyDescent="0.3">
      <c r="A83" s="661" t="s">
        <v>5877</v>
      </c>
      <c r="B83" s="662" t="s">
        <v>5878</v>
      </c>
      <c r="C83" s="662" t="s">
        <v>4730</v>
      </c>
      <c r="D83" s="662" t="s">
        <v>5947</v>
      </c>
      <c r="E83" s="662" t="s">
        <v>5948</v>
      </c>
      <c r="F83" s="665">
        <v>1</v>
      </c>
      <c r="G83" s="665">
        <v>227</v>
      </c>
      <c r="H83" s="665">
        <v>1</v>
      </c>
      <c r="I83" s="665">
        <v>227</v>
      </c>
      <c r="J83" s="665"/>
      <c r="K83" s="665"/>
      <c r="L83" s="665"/>
      <c r="M83" s="665"/>
      <c r="N83" s="665"/>
      <c r="O83" s="665"/>
      <c r="P83" s="678"/>
      <c r="Q83" s="666"/>
    </row>
    <row r="84" spans="1:17" ht="14.4" customHeight="1" x14ac:dyDescent="0.3">
      <c r="A84" s="661" t="s">
        <v>5877</v>
      </c>
      <c r="B84" s="662" t="s">
        <v>5878</v>
      </c>
      <c r="C84" s="662" t="s">
        <v>4730</v>
      </c>
      <c r="D84" s="662" t="s">
        <v>5949</v>
      </c>
      <c r="E84" s="662" t="s">
        <v>5950</v>
      </c>
      <c r="F84" s="665">
        <v>2</v>
      </c>
      <c r="G84" s="665">
        <v>1120</v>
      </c>
      <c r="H84" s="665">
        <v>1</v>
      </c>
      <c r="I84" s="665">
        <v>560</v>
      </c>
      <c r="J84" s="665"/>
      <c r="K84" s="665"/>
      <c r="L84" s="665"/>
      <c r="M84" s="665"/>
      <c r="N84" s="665">
        <v>2</v>
      </c>
      <c r="O84" s="665">
        <v>1122</v>
      </c>
      <c r="P84" s="678">
        <v>1.0017857142857143</v>
      </c>
      <c r="Q84" s="666">
        <v>561</v>
      </c>
    </row>
    <row r="85" spans="1:17" ht="14.4" customHeight="1" x14ac:dyDescent="0.3">
      <c r="A85" s="661" t="s">
        <v>5877</v>
      </c>
      <c r="B85" s="662" t="s">
        <v>5878</v>
      </c>
      <c r="C85" s="662" t="s">
        <v>4730</v>
      </c>
      <c r="D85" s="662" t="s">
        <v>5951</v>
      </c>
      <c r="E85" s="662" t="s">
        <v>5952</v>
      </c>
      <c r="F85" s="665">
        <v>3</v>
      </c>
      <c r="G85" s="665">
        <v>510</v>
      </c>
      <c r="H85" s="665">
        <v>1</v>
      </c>
      <c r="I85" s="665">
        <v>170</v>
      </c>
      <c r="J85" s="665">
        <v>14</v>
      </c>
      <c r="K85" s="665">
        <v>2386</v>
      </c>
      <c r="L85" s="665">
        <v>4.6784313725490199</v>
      </c>
      <c r="M85" s="665">
        <v>170.42857142857142</v>
      </c>
      <c r="N85" s="665">
        <v>15</v>
      </c>
      <c r="O85" s="665">
        <v>2565</v>
      </c>
      <c r="P85" s="678">
        <v>5.0294117647058822</v>
      </c>
      <c r="Q85" s="666">
        <v>171</v>
      </c>
    </row>
    <row r="86" spans="1:17" ht="14.4" customHeight="1" x14ac:dyDescent="0.3">
      <c r="A86" s="661" t="s">
        <v>5877</v>
      </c>
      <c r="B86" s="662" t="s">
        <v>5878</v>
      </c>
      <c r="C86" s="662" t="s">
        <v>4730</v>
      </c>
      <c r="D86" s="662" t="s">
        <v>5953</v>
      </c>
      <c r="E86" s="662" t="s">
        <v>5954</v>
      </c>
      <c r="F86" s="665">
        <v>2</v>
      </c>
      <c r="G86" s="665">
        <v>396</v>
      </c>
      <c r="H86" s="665">
        <v>1</v>
      </c>
      <c r="I86" s="665">
        <v>198</v>
      </c>
      <c r="J86" s="665">
        <v>2</v>
      </c>
      <c r="K86" s="665">
        <v>396</v>
      </c>
      <c r="L86" s="665">
        <v>1</v>
      </c>
      <c r="M86" s="665">
        <v>198</v>
      </c>
      <c r="N86" s="665">
        <v>1</v>
      </c>
      <c r="O86" s="665">
        <v>200</v>
      </c>
      <c r="P86" s="678">
        <v>0.50505050505050508</v>
      </c>
      <c r="Q86" s="666">
        <v>200</v>
      </c>
    </row>
    <row r="87" spans="1:17" ht="14.4" customHeight="1" x14ac:dyDescent="0.3">
      <c r="A87" s="661" t="s">
        <v>5877</v>
      </c>
      <c r="B87" s="662" t="s">
        <v>5878</v>
      </c>
      <c r="C87" s="662" t="s">
        <v>4730</v>
      </c>
      <c r="D87" s="662" t="s">
        <v>5955</v>
      </c>
      <c r="E87" s="662" t="s">
        <v>5956</v>
      </c>
      <c r="F87" s="665"/>
      <c r="G87" s="665"/>
      <c r="H87" s="665"/>
      <c r="I87" s="665"/>
      <c r="J87" s="665">
        <v>4</v>
      </c>
      <c r="K87" s="665">
        <v>524</v>
      </c>
      <c r="L87" s="665"/>
      <c r="M87" s="665">
        <v>131</v>
      </c>
      <c r="N87" s="665">
        <v>1</v>
      </c>
      <c r="O87" s="665">
        <v>132</v>
      </c>
      <c r="P87" s="678"/>
      <c r="Q87" s="666">
        <v>132</v>
      </c>
    </row>
    <row r="88" spans="1:17" ht="14.4" customHeight="1" x14ac:dyDescent="0.3">
      <c r="A88" s="661" t="s">
        <v>5877</v>
      </c>
      <c r="B88" s="662" t="s">
        <v>5878</v>
      </c>
      <c r="C88" s="662" t="s">
        <v>4730</v>
      </c>
      <c r="D88" s="662" t="s">
        <v>5957</v>
      </c>
      <c r="E88" s="662" t="s">
        <v>5958</v>
      </c>
      <c r="F88" s="665">
        <v>1</v>
      </c>
      <c r="G88" s="665">
        <v>573</v>
      </c>
      <c r="H88" s="665">
        <v>1</v>
      </c>
      <c r="I88" s="665">
        <v>573</v>
      </c>
      <c r="J88" s="665"/>
      <c r="K88" s="665"/>
      <c r="L88" s="665"/>
      <c r="M88" s="665"/>
      <c r="N88" s="665"/>
      <c r="O88" s="665"/>
      <c r="P88" s="678"/>
      <c r="Q88" s="666"/>
    </row>
    <row r="89" spans="1:17" ht="14.4" customHeight="1" x14ac:dyDescent="0.3">
      <c r="A89" s="661" t="s">
        <v>5877</v>
      </c>
      <c r="B89" s="662" t="s">
        <v>5878</v>
      </c>
      <c r="C89" s="662" t="s">
        <v>4730</v>
      </c>
      <c r="D89" s="662" t="s">
        <v>5959</v>
      </c>
      <c r="E89" s="662" t="s">
        <v>5960</v>
      </c>
      <c r="F89" s="665"/>
      <c r="G89" s="665"/>
      <c r="H89" s="665"/>
      <c r="I89" s="665"/>
      <c r="J89" s="665">
        <v>2</v>
      </c>
      <c r="K89" s="665">
        <v>178</v>
      </c>
      <c r="L89" s="665"/>
      <c r="M89" s="665">
        <v>89</v>
      </c>
      <c r="N89" s="665"/>
      <c r="O89" s="665"/>
      <c r="P89" s="678"/>
      <c r="Q89" s="666"/>
    </row>
    <row r="90" spans="1:17" ht="14.4" customHeight="1" x14ac:dyDescent="0.3">
      <c r="A90" s="661" t="s">
        <v>5877</v>
      </c>
      <c r="B90" s="662" t="s">
        <v>5878</v>
      </c>
      <c r="C90" s="662" t="s">
        <v>4730</v>
      </c>
      <c r="D90" s="662" t="s">
        <v>5961</v>
      </c>
      <c r="E90" s="662" t="s">
        <v>5962</v>
      </c>
      <c r="F90" s="665">
        <v>2268</v>
      </c>
      <c r="G90" s="665">
        <v>65772</v>
      </c>
      <c r="H90" s="665">
        <v>1</v>
      </c>
      <c r="I90" s="665">
        <v>29</v>
      </c>
      <c r="J90" s="665">
        <v>2231</v>
      </c>
      <c r="K90" s="665">
        <v>66076</v>
      </c>
      <c r="L90" s="665">
        <v>1.0046220276105333</v>
      </c>
      <c r="M90" s="665">
        <v>29.617212012550425</v>
      </c>
      <c r="N90" s="665">
        <v>2187</v>
      </c>
      <c r="O90" s="665">
        <v>65610</v>
      </c>
      <c r="P90" s="678">
        <v>0.99753694581280783</v>
      </c>
      <c r="Q90" s="666">
        <v>30</v>
      </c>
    </row>
    <row r="91" spans="1:17" ht="14.4" customHeight="1" x14ac:dyDescent="0.3">
      <c r="A91" s="661" t="s">
        <v>5877</v>
      </c>
      <c r="B91" s="662" t="s">
        <v>5878</v>
      </c>
      <c r="C91" s="662" t="s">
        <v>4730</v>
      </c>
      <c r="D91" s="662" t="s">
        <v>5963</v>
      </c>
      <c r="E91" s="662" t="s">
        <v>5964</v>
      </c>
      <c r="F91" s="665">
        <v>1</v>
      </c>
      <c r="G91" s="665">
        <v>50</v>
      </c>
      <c r="H91" s="665">
        <v>1</v>
      </c>
      <c r="I91" s="665">
        <v>50</v>
      </c>
      <c r="J91" s="665">
        <v>3</v>
      </c>
      <c r="K91" s="665">
        <v>150</v>
      </c>
      <c r="L91" s="665">
        <v>3</v>
      </c>
      <c r="M91" s="665">
        <v>50</v>
      </c>
      <c r="N91" s="665">
        <v>1</v>
      </c>
      <c r="O91" s="665">
        <v>50</v>
      </c>
      <c r="P91" s="678">
        <v>1</v>
      </c>
      <c r="Q91" s="666">
        <v>50</v>
      </c>
    </row>
    <row r="92" spans="1:17" ht="14.4" customHeight="1" x14ac:dyDescent="0.3">
      <c r="A92" s="661" t="s">
        <v>5877</v>
      </c>
      <c r="B92" s="662" t="s">
        <v>5878</v>
      </c>
      <c r="C92" s="662" t="s">
        <v>4730</v>
      </c>
      <c r="D92" s="662" t="s">
        <v>5965</v>
      </c>
      <c r="E92" s="662" t="s">
        <v>5966</v>
      </c>
      <c r="F92" s="665">
        <v>2071</v>
      </c>
      <c r="G92" s="665">
        <v>24852</v>
      </c>
      <c r="H92" s="665">
        <v>1</v>
      </c>
      <c r="I92" s="665">
        <v>12</v>
      </c>
      <c r="J92" s="665">
        <v>2030</v>
      </c>
      <c r="K92" s="665">
        <v>24288</v>
      </c>
      <c r="L92" s="665">
        <v>0.97730564944471265</v>
      </c>
      <c r="M92" s="665">
        <v>11.964532019704434</v>
      </c>
      <c r="N92" s="665">
        <v>1995</v>
      </c>
      <c r="O92" s="665">
        <v>23940</v>
      </c>
      <c r="P92" s="678">
        <v>0.96330275229357798</v>
      </c>
      <c r="Q92" s="666">
        <v>12</v>
      </c>
    </row>
    <row r="93" spans="1:17" ht="14.4" customHeight="1" x14ac:dyDescent="0.3">
      <c r="A93" s="661" t="s">
        <v>5877</v>
      </c>
      <c r="B93" s="662" t="s">
        <v>5878</v>
      </c>
      <c r="C93" s="662" t="s">
        <v>4730</v>
      </c>
      <c r="D93" s="662" t="s">
        <v>5967</v>
      </c>
      <c r="E93" s="662" t="s">
        <v>5968</v>
      </c>
      <c r="F93" s="665">
        <v>9</v>
      </c>
      <c r="G93" s="665">
        <v>1629</v>
      </c>
      <c r="H93" s="665">
        <v>1</v>
      </c>
      <c r="I93" s="665">
        <v>181</v>
      </c>
      <c r="J93" s="665">
        <v>17</v>
      </c>
      <c r="K93" s="665">
        <v>3088</v>
      </c>
      <c r="L93" s="665">
        <v>1.8956414978514426</v>
      </c>
      <c r="M93" s="665">
        <v>181.64705882352942</v>
      </c>
      <c r="N93" s="665">
        <v>18</v>
      </c>
      <c r="O93" s="665">
        <v>3276</v>
      </c>
      <c r="P93" s="678">
        <v>2.0110497237569063</v>
      </c>
      <c r="Q93" s="666">
        <v>182</v>
      </c>
    </row>
    <row r="94" spans="1:17" ht="14.4" customHeight="1" x14ac:dyDescent="0.3">
      <c r="A94" s="661" t="s">
        <v>5877</v>
      </c>
      <c r="B94" s="662" t="s">
        <v>5878</v>
      </c>
      <c r="C94" s="662" t="s">
        <v>4730</v>
      </c>
      <c r="D94" s="662" t="s">
        <v>5969</v>
      </c>
      <c r="E94" s="662" t="s">
        <v>5970</v>
      </c>
      <c r="F94" s="665">
        <v>314</v>
      </c>
      <c r="G94" s="665">
        <v>22294</v>
      </c>
      <c r="H94" s="665">
        <v>1</v>
      </c>
      <c r="I94" s="665">
        <v>71</v>
      </c>
      <c r="J94" s="665">
        <v>193</v>
      </c>
      <c r="K94" s="665">
        <v>13538</v>
      </c>
      <c r="L94" s="665">
        <v>0.60724858706378393</v>
      </c>
      <c r="M94" s="665">
        <v>70.145077720207254</v>
      </c>
      <c r="N94" s="665">
        <v>123</v>
      </c>
      <c r="O94" s="665">
        <v>8856</v>
      </c>
      <c r="P94" s="678">
        <v>0.39723692473311206</v>
      </c>
      <c r="Q94" s="666">
        <v>72</v>
      </c>
    </row>
    <row r="95" spans="1:17" ht="14.4" customHeight="1" x14ac:dyDescent="0.3">
      <c r="A95" s="661" t="s">
        <v>5877</v>
      </c>
      <c r="B95" s="662" t="s">
        <v>5878</v>
      </c>
      <c r="C95" s="662" t="s">
        <v>4730</v>
      </c>
      <c r="D95" s="662" t="s">
        <v>5971</v>
      </c>
      <c r="E95" s="662" t="s">
        <v>5972</v>
      </c>
      <c r="F95" s="665">
        <v>8</v>
      </c>
      <c r="G95" s="665">
        <v>1456</v>
      </c>
      <c r="H95" s="665">
        <v>1</v>
      </c>
      <c r="I95" s="665">
        <v>182</v>
      </c>
      <c r="J95" s="665">
        <v>9</v>
      </c>
      <c r="K95" s="665">
        <v>1644</v>
      </c>
      <c r="L95" s="665">
        <v>1.1291208791208791</v>
      </c>
      <c r="M95" s="665">
        <v>182.66666666666666</v>
      </c>
      <c r="N95" s="665">
        <v>15</v>
      </c>
      <c r="O95" s="665">
        <v>2745</v>
      </c>
      <c r="P95" s="678">
        <v>1.8853021978021978</v>
      </c>
      <c r="Q95" s="666">
        <v>183</v>
      </c>
    </row>
    <row r="96" spans="1:17" ht="14.4" customHeight="1" x14ac:dyDescent="0.3">
      <c r="A96" s="661" t="s">
        <v>5877</v>
      </c>
      <c r="B96" s="662" t="s">
        <v>5878</v>
      </c>
      <c r="C96" s="662" t="s">
        <v>4730</v>
      </c>
      <c r="D96" s="662" t="s">
        <v>5822</v>
      </c>
      <c r="E96" s="662" t="s">
        <v>5823</v>
      </c>
      <c r="F96" s="665"/>
      <c r="G96" s="665"/>
      <c r="H96" s="665"/>
      <c r="I96" s="665"/>
      <c r="J96" s="665">
        <v>7</v>
      </c>
      <c r="K96" s="665">
        <v>3767</v>
      </c>
      <c r="L96" s="665"/>
      <c r="M96" s="665">
        <v>538.14285714285711</v>
      </c>
      <c r="N96" s="665"/>
      <c r="O96" s="665"/>
      <c r="P96" s="678"/>
      <c r="Q96" s="666"/>
    </row>
    <row r="97" spans="1:17" ht="14.4" customHeight="1" x14ac:dyDescent="0.3">
      <c r="A97" s="661" t="s">
        <v>5877</v>
      </c>
      <c r="B97" s="662" t="s">
        <v>5878</v>
      </c>
      <c r="C97" s="662" t="s">
        <v>4730</v>
      </c>
      <c r="D97" s="662" t="s">
        <v>5973</v>
      </c>
      <c r="E97" s="662" t="s">
        <v>5974</v>
      </c>
      <c r="F97" s="665">
        <v>1126</v>
      </c>
      <c r="G97" s="665">
        <v>165522</v>
      </c>
      <c r="H97" s="665">
        <v>1</v>
      </c>
      <c r="I97" s="665">
        <v>147</v>
      </c>
      <c r="J97" s="665">
        <v>1044</v>
      </c>
      <c r="K97" s="665">
        <v>153323</v>
      </c>
      <c r="L97" s="665">
        <v>0.92629982721330095</v>
      </c>
      <c r="M97" s="665">
        <v>146.86111111111111</v>
      </c>
      <c r="N97" s="665">
        <v>1108</v>
      </c>
      <c r="O97" s="665">
        <v>163984</v>
      </c>
      <c r="P97" s="678">
        <v>0.99070818380638226</v>
      </c>
      <c r="Q97" s="666">
        <v>148</v>
      </c>
    </row>
    <row r="98" spans="1:17" ht="14.4" customHeight="1" x14ac:dyDescent="0.3">
      <c r="A98" s="661" t="s">
        <v>5877</v>
      </c>
      <c r="B98" s="662" t="s">
        <v>5878</v>
      </c>
      <c r="C98" s="662" t="s">
        <v>4730</v>
      </c>
      <c r="D98" s="662" t="s">
        <v>5975</v>
      </c>
      <c r="E98" s="662" t="s">
        <v>5976</v>
      </c>
      <c r="F98" s="665">
        <v>2296</v>
      </c>
      <c r="G98" s="665">
        <v>66584</v>
      </c>
      <c r="H98" s="665">
        <v>1</v>
      </c>
      <c r="I98" s="665">
        <v>29</v>
      </c>
      <c r="J98" s="665">
        <v>2272</v>
      </c>
      <c r="K98" s="665">
        <v>67292</v>
      </c>
      <c r="L98" s="665">
        <v>1.0106331851495856</v>
      </c>
      <c r="M98" s="665">
        <v>29.617957746478872</v>
      </c>
      <c r="N98" s="665">
        <v>2224</v>
      </c>
      <c r="O98" s="665">
        <v>66720</v>
      </c>
      <c r="P98" s="678">
        <v>1.0020425327405984</v>
      </c>
      <c r="Q98" s="666">
        <v>30</v>
      </c>
    </row>
    <row r="99" spans="1:17" ht="14.4" customHeight="1" x14ac:dyDescent="0.3">
      <c r="A99" s="661" t="s">
        <v>5877</v>
      </c>
      <c r="B99" s="662" t="s">
        <v>5878</v>
      </c>
      <c r="C99" s="662" t="s">
        <v>4730</v>
      </c>
      <c r="D99" s="662" t="s">
        <v>5977</v>
      </c>
      <c r="E99" s="662" t="s">
        <v>5978</v>
      </c>
      <c r="F99" s="665">
        <v>289</v>
      </c>
      <c r="G99" s="665">
        <v>8959</v>
      </c>
      <c r="H99" s="665">
        <v>1</v>
      </c>
      <c r="I99" s="665">
        <v>31</v>
      </c>
      <c r="J99" s="665">
        <v>297</v>
      </c>
      <c r="K99" s="665">
        <v>9021</v>
      </c>
      <c r="L99" s="665">
        <v>1.0069204152249136</v>
      </c>
      <c r="M99" s="665">
        <v>30.373737373737374</v>
      </c>
      <c r="N99" s="665">
        <v>272</v>
      </c>
      <c r="O99" s="665">
        <v>8432</v>
      </c>
      <c r="P99" s="678">
        <v>0.94117647058823528</v>
      </c>
      <c r="Q99" s="666">
        <v>31</v>
      </c>
    </row>
    <row r="100" spans="1:17" ht="14.4" customHeight="1" x14ac:dyDescent="0.3">
      <c r="A100" s="661" t="s">
        <v>5877</v>
      </c>
      <c r="B100" s="662" t="s">
        <v>5878</v>
      </c>
      <c r="C100" s="662" t="s">
        <v>4730</v>
      </c>
      <c r="D100" s="662" t="s">
        <v>5979</v>
      </c>
      <c r="E100" s="662" t="s">
        <v>5980</v>
      </c>
      <c r="F100" s="665">
        <v>398</v>
      </c>
      <c r="G100" s="665">
        <v>10746</v>
      </c>
      <c r="H100" s="665">
        <v>1</v>
      </c>
      <c r="I100" s="665">
        <v>27</v>
      </c>
      <c r="J100" s="665">
        <v>400</v>
      </c>
      <c r="K100" s="665">
        <v>10638</v>
      </c>
      <c r="L100" s="665">
        <v>0.98994974874371855</v>
      </c>
      <c r="M100" s="665">
        <v>26.594999999999999</v>
      </c>
      <c r="N100" s="665">
        <v>381</v>
      </c>
      <c r="O100" s="665">
        <v>10287</v>
      </c>
      <c r="P100" s="678">
        <v>0.957286432160804</v>
      </c>
      <c r="Q100" s="666">
        <v>27</v>
      </c>
    </row>
    <row r="101" spans="1:17" ht="14.4" customHeight="1" x14ac:dyDescent="0.3">
      <c r="A101" s="661" t="s">
        <v>5877</v>
      </c>
      <c r="B101" s="662" t="s">
        <v>5878</v>
      </c>
      <c r="C101" s="662" t="s">
        <v>4730</v>
      </c>
      <c r="D101" s="662" t="s">
        <v>5981</v>
      </c>
      <c r="E101" s="662" t="s">
        <v>5982</v>
      </c>
      <c r="F101" s="665">
        <v>1</v>
      </c>
      <c r="G101" s="665">
        <v>253</v>
      </c>
      <c r="H101" s="665">
        <v>1</v>
      </c>
      <c r="I101" s="665">
        <v>253</v>
      </c>
      <c r="J101" s="665"/>
      <c r="K101" s="665"/>
      <c r="L101" s="665"/>
      <c r="M101" s="665"/>
      <c r="N101" s="665"/>
      <c r="O101" s="665"/>
      <c r="P101" s="678"/>
      <c r="Q101" s="666"/>
    </row>
    <row r="102" spans="1:17" ht="14.4" customHeight="1" x14ac:dyDescent="0.3">
      <c r="A102" s="661" t="s">
        <v>5877</v>
      </c>
      <c r="B102" s="662" t="s">
        <v>5878</v>
      </c>
      <c r="C102" s="662" t="s">
        <v>4730</v>
      </c>
      <c r="D102" s="662" t="s">
        <v>5983</v>
      </c>
      <c r="E102" s="662" t="s">
        <v>5984</v>
      </c>
      <c r="F102" s="665">
        <v>3</v>
      </c>
      <c r="G102" s="665">
        <v>483</v>
      </c>
      <c r="H102" s="665">
        <v>1</v>
      </c>
      <c r="I102" s="665">
        <v>161</v>
      </c>
      <c r="J102" s="665">
        <v>14</v>
      </c>
      <c r="K102" s="665">
        <v>2260</v>
      </c>
      <c r="L102" s="665">
        <v>4.679089026915114</v>
      </c>
      <c r="M102" s="665">
        <v>161.42857142857142</v>
      </c>
      <c r="N102" s="665">
        <v>14</v>
      </c>
      <c r="O102" s="665">
        <v>2268</v>
      </c>
      <c r="P102" s="678">
        <v>4.6956521739130439</v>
      </c>
      <c r="Q102" s="666">
        <v>162</v>
      </c>
    </row>
    <row r="103" spans="1:17" ht="14.4" customHeight="1" x14ac:dyDescent="0.3">
      <c r="A103" s="661" t="s">
        <v>5877</v>
      </c>
      <c r="B103" s="662" t="s">
        <v>5878</v>
      </c>
      <c r="C103" s="662" t="s">
        <v>4730</v>
      </c>
      <c r="D103" s="662" t="s">
        <v>5985</v>
      </c>
      <c r="E103" s="662" t="s">
        <v>5986</v>
      </c>
      <c r="F103" s="665">
        <v>1</v>
      </c>
      <c r="G103" s="665">
        <v>22</v>
      </c>
      <c r="H103" s="665">
        <v>1</v>
      </c>
      <c r="I103" s="665">
        <v>22</v>
      </c>
      <c r="J103" s="665"/>
      <c r="K103" s="665"/>
      <c r="L103" s="665"/>
      <c r="M103" s="665"/>
      <c r="N103" s="665">
        <v>1</v>
      </c>
      <c r="O103" s="665">
        <v>22</v>
      </c>
      <c r="P103" s="678">
        <v>1</v>
      </c>
      <c r="Q103" s="666">
        <v>22</v>
      </c>
    </row>
    <row r="104" spans="1:17" ht="14.4" customHeight="1" x14ac:dyDescent="0.3">
      <c r="A104" s="661" t="s">
        <v>5877</v>
      </c>
      <c r="B104" s="662" t="s">
        <v>5878</v>
      </c>
      <c r="C104" s="662" t="s">
        <v>4730</v>
      </c>
      <c r="D104" s="662" t="s">
        <v>5987</v>
      </c>
      <c r="E104" s="662" t="s">
        <v>5988</v>
      </c>
      <c r="F104" s="665">
        <v>3</v>
      </c>
      <c r="G104" s="665">
        <v>2562</v>
      </c>
      <c r="H104" s="665">
        <v>1</v>
      </c>
      <c r="I104" s="665">
        <v>854</v>
      </c>
      <c r="J104" s="665">
        <v>11</v>
      </c>
      <c r="K104" s="665">
        <v>9419</v>
      </c>
      <c r="L104" s="665">
        <v>3.6764246682279471</v>
      </c>
      <c r="M104" s="665">
        <v>856.27272727272725</v>
      </c>
      <c r="N104" s="665">
        <v>11</v>
      </c>
      <c r="O104" s="665">
        <v>9482</v>
      </c>
      <c r="P104" s="678">
        <v>3.701014832162373</v>
      </c>
      <c r="Q104" s="666">
        <v>862</v>
      </c>
    </row>
    <row r="105" spans="1:17" ht="14.4" customHeight="1" x14ac:dyDescent="0.3">
      <c r="A105" s="661" t="s">
        <v>5877</v>
      </c>
      <c r="B105" s="662" t="s">
        <v>5878</v>
      </c>
      <c r="C105" s="662" t="s">
        <v>4730</v>
      </c>
      <c r="D105" s="662" t="s">
        <v>5989</v>
      </c>
      <c r="E105" s="662" t="s">
        <v>5990</v>
      </c>
      <c r="F105" s="665">
        <v>534</v>
      </c>
      <c r="G105" s="665">
        <v>13350</v>
      </c>
      <c r="H105" s="665">
        <v>1</v>
      </c>
      <c r="I105" s="665">
        <v>25</v>
      </c>
      <c r="J105" s="665">
        <v>477</v>
      </c>
      <c r="K105" s="665">
        <v>11625</v>
      </c>
      <c r="L105" s="665">
        <v>0.8707865168539326</v>
      </c>
      <c r="M105" s="665">
        <v>24.371069182389938</v>
      </c>
      <c r="N105" s="665">
        <v>445</v>
      </c>
      <c r="O105" s="665">
        <v>11125</v>
      </c>
      <c r="P105" s="678">
        <v>0.83333333333333337</v>
      </c>
      <c r="Q105" s="666">
        <v>25</v>
      </c>
    </row>
    <row r="106" spans="1:17" ht="14.4" customHeight="1" x14ac:dyDescent="0.3">
      <c r="A106" s="661" t="s">
        <v>5877</v>
      </c>
      <c r="B106" s="662" t="s">
        <v>5878</v>
      </c>
      <c r="C106" s="662" t="s">
        <v>4730</v>
      </c>
      <c r="D106" s="662" t="s">
        <v>5991</v>
      </c>
      <c r="E106" s="662" t="s">
        <v>5992</v>
      </c>
      <c r="F106" s="665"/>
      <c r="G106" s="665"/>
      <c r="H106" s="665"/>
      <c r="I106" s="665"/>
      <c r="J106" s="665">
        <v>3</v>
      </c>
      <c r="K106" s="665">
        <v>33</v>
      </c>
      <c r="L106" s="665"/>
      <c r="M106" s="665">
        <v>11</v>
      </c>
      <c r="N106" s="665">
        <v>2</v>
      </c>
      <c r="O106" s="665">
        <v>66</v>
      </c>
      <c r="P106" s="678"/>
      <c r="Q106" s="666">
        <v>33</v>
      </c>
    </row>
    <row r="107" spans="1:17" ht="14.4" customHeight="1" x14ac:dyDescent="0.3">
      <c r="A107" s="661" t="s">
        <v>5877</v>
      </c>
      <c r="B107" s="662" t="s">
        <v>5878</v>
      </c>
      <c r="C107" s="662" t="s">
        <v>4730</v>
      </c>
      <c r="D107" s="662" t="s">
        <v>5993</v>
      </c>
      <c r="E107" s="662" t="s">
        <v>5994</v>
      </c>
      <c r="F107" s="665"/>
      <c r="G107" s="665"/>
      <c r="H107" s="665"/>
      <c r="I107" s="665"/>
      <c r="J107" s="665">
        <v>1</v>
      </c>
      <c r="K107" s="665">
        <v>30</v>
      </c>
      <c r="L107" s="665"/>
      <c r="M107" s="665">
        <v>30</v>
      </c>
      <c r="N107" s="665"/>
      <c r="O107" s="665"/>
      <c r="P107" s="678"/>
      <c r="Q107" s="666"/>
    </row>
    <row r="108" spans="1:17" ht="14.4" customHeight="1" x14ac:dyDescent="0.3">
      <c r="A108" s="661" t="s">
        <v>5877</v>
      </c>
      <c r="B108" s="662" t="s">
        <v>5878</v>
      </c>
      <c r="C108" s="662" t="s">
        <v>4730</v>
      </c>
      <c r="D108" s="662" t="s">
        <v>5995</v>
      </c>
      <c r="E108" s="662" t="s">
        <v>5996</v>
      </c>
      <c r="F108" s="665">
        <v>1</v>
      </c>
      <c r="G108" s="665">
        <v>79</v>
      </c>
      <c r="H108" s="665">
        <v>1</v>
      </c>
      <c r="I108" s="665">
        <v>79</v>
      </c>
      <c r="J108" s="665">
        <v>1</v>
      </c>
      <c r="K108" s="665">
        <v>79</v>
      </c>
      <c r="L108" s="665">
        <v>1</v>
      </c>
      <c r="M108" s="665">
        <v>79</v>
      </c>
      <c r="N108" s="665"/>
      <c r="O108" s="665"/>
      <c r="P108" s="678"/>
      <c r="Q108" s="666"/>
    </row>
    <row r="109" spans="1:17" ht="14.4" customHeight="1" x14ac:dyDescent="0.3">
      <c r="A109" s="661" t="s">
        <v>5877</v>
      </c>
      <c r="B109" s="662" t="s">
        <v>5878</v>
      </c>
      <c r="C109" s="662" t="s">
        <v>4730</v>
      </c>
      <c r="D109" s="662" t="s">
        <v>5997</v>
      </c>
      <c r="E109" s="662" t="s">
        <v>5998</v>
      </c>
      <c r="F109" s="665"/>
      <c r="G109" s="665"/>
      <c r="H109" s="665"/>
      <c r="I109" s="665"/>
      <c r="J109" s="665">
        <v>1</v>
      </c>
      <c r="K109" s="665">
        <v>204</v>
      </c>
      <c r="L109" s="665"/>
      <c r="M109" s="665">
        <v>204</v>
      </c>
      <c r="N109" s="665"/>
      <c r="O109" s="665"/>
      <c r="P109" s="678"/>
      <c r="Q109" s="666"/>
    </row>
    <row r="110" spans="1:17" ht="14.4" customHeight="1" x14ac:dyDescent="0.3">
      <c r="A110" s="661" t="s">
        <v>5877</v>
      </c>
      <c r="B110" s="662" t="s">
        <v>5878</v>
      </c>
      <c r="C110" s="662" t="s">
        <v>4730</v>
      </c>
      <c r="D110" s="662" t="s">
        <v>5999</v>
      </c>
      <c r="E110" s="662" t="s">
        <v>6000</v>
      </c>
      <c r="F110" s="665">
        <v>2</v>
      </c>
      <c r="G110" s="665">
        <v>52</v>
      </c>
      <c r="H110" s="665">
        <v>1</v>
      </c>
      <c r="I110" s="665">
        <v>26</v>
      </c>
      <c r="J110" s="665">
        <v>9</v>
      </c>
      <c r="K110" s="665">
        <v>182</v>
      </c>
      <c r="L110" s="665">
        <v>3.5</v>
      </c>
      <c r="M110" s="665">
        <v>20.222222222222221</v>
      </c>
      <c r="N110" s="665">
        <v>5</v>
      </c>
      <c r="O110" s="665">
        <v>130</v>
      </c>
      <c r="P110" s="678">
        <v>2.5</v>
      </c>
      <c r="Q110" s="666">
        <v>26</v>
      </c>
    </row>
    <row r="111" spans="1:17" ht="14.4" customHeight="1" x14ac:dyDescent="0.3">
      <c r="A111" s="661" t="s">
        <v>5877</v>
      </c>
      <c r="B111" s="662" t="s">
        <v>5878</v>
      </c>
      <c r="C111" s="662" t="s">
        <v>4730</v>
      </c>
      <c r="D111" s="662" t="s">
        <v>6001</v>
      </c>
      <c r="E111" s="662" t="s">
        <v>6002</v>
      </c>
      <c r="F111" s="665">
        <v>14</v>
      </c>
      <c r="G111" s="665">
        <v>1176</v>
      </c>
      <c r="H111" s="665">
        <v>1</v>
      </c>
      <c r="I111" s="665">
        <v>84</v>
      </c>
      <c r="J111" s="665">
        <v>20</v>
      </c>
      <c r="K111" s="665">
        <v>1512</v>
      </c>
      <c r="L111" s="665">
        <v>1.2857142857142858</v>
      </c>
      <c r="M111" s="665">
        <v>75.599999999999994</v>
      </c>
      <c r="N111" s="665">
        <v>26</v>
      </c>
      <c r="O111" s="665">
        <v>2184</v>
      </c>
      <c r="P111" s="678">
        <v>1.8571428571428572</v>
      </c>
      <c r="Q111" s="666">
        <v>84</v>
      </c>
    </row>
    <row r="112" spans="1:17" ht="14.4" customHeight="1" x14ac:dyDescent="0.3">
      <c r="A112" s="661" t="s">
        <v>5877</v>
      </c>
      <c r="B112" s="662" t="s">
        <v>5878</v>
      </c>
      <c r="C112" s="662" t="s">
        <v>4730</v>
      </c>
      <c r="D112" s="662" t="s">
        <v>6003</v>
      </c>
      <c r="E112" s="662" t="s">
        <v>6004</v>
      </c>
      <c r="F112" s="665">
        <v>12</v>
      </c>
      <c r="G112" s="665">
        <v>2088</v>
      </c>
      <c r="H112" s="665">
        <v>1</v>
      </c>
      <c r="I112" s="665">
        <v>174</v>
      </c>
      <c r="J112" s="665">
        <v>21</v>
      </c>
      <c r="K112" s="665">
        <v>3667</v>
      </c>
      <c r="L112" s="665">
        <v>1.7562260536398469</v>
      </c>
      <c r="M112" s="665">
        <v>174.61904761904762</v>
      </c>
      <c r="N112" s="665">
        <v>19</v>
      </c>
      <c r="O112" s="665">
        <v>3325</v>
      </c>
      <c r="P112" s="678">
        <v>1.5924329501915708</v>
      </c>
      <c r="Q112" s="666">
        <v>175</v>
      </c>
    </row>
    <row r="113" spans="1:17" ht="14.4" customHeight="1" x14ac:dyDescent="0.3">
      <c r="A113" s="661" t="s">
        <v>5877</v>
      </c>
      <c r="B113" s="662" t="s">
        <v>5878</v>
      </c>
      <c r="C113" s="662" t="s">
        <v>4730</v>
      </c>
      <c r="D113" s="662" t="s">
        <v>6005</v>
      </c>
      <c r="E113" s="662" t="s">
        <v>6006</v>
      </c>
      <c r="F113" s="665">
        <v>1</v>
      </c>
      <c r="G113" s="665">
        <v>250</v>
      </c>
      <c r="H113" s="665">
        <v>1</v>
      </c>
      <c r="I113" s="665">
        <v>250</v>
      </c>
      <c r="J113" s="665">
        <v>2</v>
      </c>
      <c r="K113" s="665">
        <v>502</v>
      </c>
      <c r="L113" s="665">
        <v>2.008</v>
      </c>
      <c r="M113" s="665">
        <v>251</v>
      </c>
      <c r="N113" s="665">
        <v>1</v>
      </c>
      <c r="O113" s="665">
        <v>252</v>
      </c>
      <c r="P113" s="678">
        <v>1.008</v>
      </c>
      <c r="Q113" s="666">
        <v>252</v>
      </c>
    </row>
    <row r="114" spans="1:17" ht="14.4" customHeight="1" x14ac:dyDescent="0.3">
      <c r="A114" s="661" t="s">
        <v>5877</v>
      </c>
      <c r="B114" s="662" t="s">
        <v>5878</v>
      </c>
      <c r="C114" s="662" t="s">
        <v>4730</v>
      </c>
      <c r="D114" s="662" t="s">
        <v>6007</v>
      </c>
      <c r="E114" s="662" t="s">
        <v>6008</v>
      </c>
      <c r="F114" s="665">
        <v>2</v>
      </c>
      <c r="G114" s="665">
        <v>30</v>
      </c>
      <c r="H114" s="665">
        <v>1</v>
      </c>
      <c r="I114" s="665">
        <v>15</v>
      </c>
      <c r="J114" s="665">
        <v>2</v>
      </c>
      <c r="K114" s="665">
        <v>30</v>
      </c>
      <c r="L114" s="665">
        <v>1</v>
      </c>
      <c r="M114" s="665">
        <v>15</v>
      </c>
      <c r="N114" s="665">
        <v>1</v>
      </c>
      <c r="O114" s="665">
        <v>15</v>
      </c>
      <c r="P114" s="678">
        <v>0.5</v>
      </c>
      <c r="Q114" s="666">
        <v>15</v>
      </c>
    </row>
    <row r="115" spans="1:17" ht="14.4" customHeight="1" x14ac:dyDescent="0.3">
      <c r="A115" s="661" t="s">
        <v>5877</v>
      </c>
      <c r="B115" s="662" t="s">
        <v>5878</v>
      </c>
      <c r="C115" s="662" t="s">
        <v>4730</v>
      </c>
      <c r="D115" s="662" t="s">
        <v>6009</v>
      </c>
      <c r="E115" s="662" t="s">
        <v>6010</v>
      </c>
      <c r="F115" s="665">
        <v>54</v>
      </c>
      <c r="G115" s="665">
        <v>1242</v>
      </c>
      <c r="H115" s="665">
        <v>1</v>
      </c>
      <c r="I115" s="665">
        <v>23</v>
      </c>
      <c r="J115" s="665">
        <v>35</v>
      </c>
      <c r="K115" s="665">
        <v>713</v>
      </c>
      <c r="L115" s="665">
        <v>0.57407407407407407</v>
      </c>
      <c r="M115" s="665">
        <v>20.37142857142857</v>
      </c>
      <c r="N115" s="665">
        <v>30</v>
      </c>
      <c r="O115" s="665">
        <v>690</v>
      </c>
      <c r="P115" s="678">
        <v>0.55555555555555558</v>
      </c>
      <c r="Q115" s="666">
        <v>23</v>
      </c>
    </row>
    <row r="116" spans="1:17" ht="14.4" customHeight="1" x14ac:dyDescent="0.3">
      <c r="A116" s="661" t="s">
        <v>5877</v>
      </c>
      <c r="B116" s="662" t="s">
        <v>5878</v>
      </c>
      <c r="C116" s="662" t="s">
        <v>4730</v>
      </c>
      <c r="D116" s="662" t="s">
        <v>6011</v>
      </c>
      <c r="E116" s="662" t="s">
        <v>6012</v>
      </c>
      <c r="F116" s="665">
        <v>1</v>
      </c>
      <c r="G116" s="665">
        <v>249</v>
      </c>
      <c r="H116" s="665">
        <v>1</v>
      </c>
      <c r="I116" s="665">
        <v>249</v>
      </c>
      <c r="J116" s="665"/>
      <c r="K116" s="665"/>
      <c r="L116" s="665"/>
      <c r="M116" s="665"/>
      <c r="N116" s="665">
        <v>1</v>
      </c>
      <c r="O116" s="665">
        <v>251</v>
      </c>
      <c r="P116" s="678">
        <v>1.0080321285140563</v>
      </c>
      <c r="Q116" s="666">
        <v>251</v>
      </c>
    </row>
    <row r="117" spans="1:17" ht="14.4" customHeight="1" x14ac:dyDescent="0.3">
      <c r="A117" s="661" t="s">
        <v>5877</v>
      </c>
      <c r="B117" s="662" t="s">
        <v>5878</v>
      </c>
      <c r="C117" s="662" t="s">
        <v>4730</v>
      </c>
      <c r="D117" s="662" t="s">
        <v>6013</v>
      </c>
      <c r="E117" s="662" t="s">
        <v>6014</v>
      </c>
      <c r="F117" s="665">
        <v>1</v>
      </c>
      <c r="G117" s="665">
        <v>37</v>
      </c>
      <c r="H117" s="665">
        <v>1</v>
      </c>
      <c r="I117" s="665">
        <v>37</v>
      </c>
      <c r="J117" s="665"/>
      <c r="K117" s="665"/>
      <c r="L117" s="665"/>
      <c r="M117" s="665"/>
      <c r="N117" s="665"/>
      <c r="O117" s="665"/>
      <c r="P117" s="678"/>
      <c r="Q117" s="666"/>
    </row>
    <row r="118" spans="1:17" ht="14.4" customHeight="1" x14ac:dyDescent="0.3">
      <c r="A118" s="661" t="s">
        <v>5877</v>
      </c>
      <c r="B118" s="662" t="s">
        <v>5878</v>
      </c>
      <c r="C118" s="662" t="s">
        <v>4730</v>
      </c>
      <c r="D118" s="662" t="s">
        <v>6015</v>
      </c>
      <c r="E118" s="662" t="s">
        <v>6016</v>
      </c>
      <c r="F118" s="665">
        <v>2140</v>
      </c>
      <c r="G118" s="665">
        <v>49220</v>
      </c>
      <c r="H118" s="665">
        <v>1</v>
      </c>
      <c r="I118" s="665">
        <v>23</v>
      </c>
      <c r="J118" s="665">
        <v>2136</v>
      </c>
      <c r="K118" s="665">
        <v>48990</v>
      </c>
      <c r="L118" s="665">
        <v>0.99532710280373837</v>
      </c>
      <c r="M118" s="665">
        <v>22.935393258426966</v>
      </c>
      <c r="N118" s="665">
        <v>2135</v>
      </c>
      <c r="O118" s="665">
        <v>49105</v>
      </c>
      <c r="P118" s="678">
        <v>0.99766355140186913</v>
      </c>
      <c r="Q118" s="666">
        <v>23</v>
      </c>
    </row>
    <row r="119" spans="1:17" ht="14.4" customHeight="1" x14ac:dyDescent="0.3">
      <c r="A119" s="661" t="s">
        <v>5877</v>
      </c>
      <c r="B119" s="662" t="s">
        <v>5878</v>
      </c>
      <c r="C119" s="662" t="s">
        <v>4730</v>
      </c>
      <c r="D119" s="662" t="s">
        <v>6017</v>
      </c>
      <c r="E119" s="662" t="s">
        <v>6018</v>
      </c>
      <c r="F119" s="665">
        <v>1</v>
      </c>
      <c r="G119" s="665">
        <v>331</v>
      </c>
      <c r="H119" s="665">
        <v>1</v>
      </c>
      <c r="I119" s="665">
        <v>331</v>
      </c>
      <c r="J119" s="665"/>
      <c r="K119" s="665"/>
      <c r="L119" s="665"/>
      <c r="M119" s="665"/>
      <c r="N119" s="665">
        <v>1</v>
      </c>
      <c r="O119" s="665">
        <v>331</v>
      </c>
      <c r="P119" s="678">
        <v>1</v>
      </c>
      <c r="Q119" s="666">
        <v>331</v>
      </c>
    </row>
    <row r="120" spans="1:17" ht="14.4" customHeight="1" x14ac:dyDescent="0.3">
      <c r="A120" s="661" t="s">
        <v>5877</v>
      </c>
      <c r="B120" s="662" t="s">
        <v>5878</v>
      </c>
      <c r="C120" s="662" t="s">
        <v>4730</v>
      </c>
      <c r="D120" s="662" t="s">
        <v>6019</v>
      </c>
      <c r="E120" s="662" t="s">
        <v>6020</v>
      </c>
      <c r="F120" s="665">
        <v>21</v>
      </c>
      <c r="G120" s="665">
        <v>609</v>
      </c>
      <c r="H120" s="665">
        <v>1</v>
      </c>
      <c r="I120" s="665">
        <v>29</v>
      </c>
      <c r="J120" s="665">
        <v>34</v>
      </c>
      <c r="K120" s="665">
        <v>928</v>
      </c>
      <c r="L120" s="665">
        <v>1.5238095238095237</v>
      </c>
      <c r="M120" s="665">
        <v>27.294117647058822</v>
      </c>
      <c r="N120" s="665">
        <v>15</v>
      </c>
      <c r="O120" s="665">
        <v>435</v>
      </c>
      <c r="P120" s="678">
        <v>0.7142857142857143</v>
      </c>
      <c r="Q120" s="666">
        <v>29</v>
      </c>
    </row>
    <row r="121" spans="1:17" ht="14.4" customHeight="1" x14ac:dyDescent="0.3">
      <c r="A121" s="661" t="s">
        <v>5877</v>
      </c>
      <c r="B121" s="662" t="s">
        <v>5878</v>
      </c>
      <c r="C121" s="662" t="s">
        <v>4730</v>
      </c>
      <c r="D121" s="662" t="s">
        <v>6021</v>
      </c>
      <c r="E121" s="662" t="s">
        <v>6022</v>
      </c>
      <c r="F121" s="665">
        <v>24</v>
      </c>
      <c r="G121" s="665">
        <v>4224</v>
      </c>
      <c r="H121" s="665">
        <v>1</v>
      </c>
      <c r="I121" s="665">
        <v>176</v>
      </c>
      <c r="J121" s="665">
        <v>14</v>
      </c>
      <c r="K121" s="665">
        <v>2121</v>
      </c>
      <c r="L121" s="665">
        <v>0.50213068181818177</v>
      </c>
      <c r="M121" s="665">
        <v>151.5</v>
      </c>
      <c r="N121" s="665">
        <v>14</v>
      </c>
      <c r="O121" s="665">
        <v>2478</v>
      </c>
      <c r="P121" s="678">
        <v>0.58664772727272729</v>
      </c>
      <c r="Q121" s="666">
        <v>177</v>
      </c>
    </row>
    <row r="122" spans="1:17" ht="14.4" customHeight="1" x14ac:dyDescent="0.3">
      <c r="A122" s="661" t="s">
        <v>5877</v>
      </c>
      <c r="B122" s="662" t="s">
        <v>5878</v>
      </c>
      <c r="C122" s="662" t="s">
        <v>4730</v>
      </c>
      <c r="D122" s="662" t="s">
        <v>6023</v>
      </c>
      <c r="E122" s="662" t="s">
        <v>6024</v>
      </c>
      <c r="F122" s="665">
        <v>3</v>
      </c>
      <c r="G122" s="665">
        <v>57</v>
      </c>
      <c r="H122" s="665">
        <v>1</v>
      </c>
      <c r="I122" s="665">
        <v>19</v>
      </c>
      <c r="J122" s="665">
        <v>4</v>
      </c>
      <c r="K122" s="665">
        <v>76</v>
      </c>
      <c r="L122" s="665">
        <v>1.3333333333333333</v>
      </c>
      <c r="M122" s="665">
        <v>19</v>
      </c>
      <c r="N122" s="665">
        <v>3</v>
      </c>
      <c r="O122" s="665">
        <v>57</v>
      </c>
      <c r="P122" s="678">
        <v>1</v>
      </c>
      <c r="Q122" s="666">
        <v>19</v>
      </c>
    </row>
    <row r="123" spans="1:17" ht="14.4" customHeight="1" x14ac:dyDescent="0.3">
      <c r="A123" s="661" t="s">
        <v>5877</v>
      </c>
      <c r="B123" s="662" t="s">
        <v>5878</v>
      </c>
      <c r="C123" s="662" t="s">
        <v>4730</v>
      </c>
      <c r="D123" s="662" t="s">
        <v>6025</v>
      </c>
      <c r="E123" s="662" t="s">
        <v>6026</v>
      </c>
      <c r="F123" s="665">
        <v>22</v>
      </c>
      <c r="G123" s="665">
        <v>440</v>
      </c>
      <c r="H123" s="665">
        <v>1</v>
      </c>
      <c r="I123" s="665">
        <v>20</v>
      </c>
      <c r="J123" s="665">
        <v>36</v>
      </c>
      <c r="K123" s="665">
        <v>680</v>
      </c>
      <c r="L123" s="665">
        <v>1.5454545454545454</v>
      </c>
      <c r="M123" s="665">
        <v>18.888888888888889</v>
      </c>
      <c r="N123" s="665">
        <v>21</v>
      </c>
      <c r="O123" s="665">
        <v>420</v>
      </c>
      <c r="P123" s="678">
        <v>0.95454545454545459</v>
      </c>
      <c r="Q123" s="666">
        <v>20</v>
      </c>
    </row>
    <row r="124" spans="1:17" ht="14.4" customHeight="1" x14ac:dyDescent="0.3">
      <c r="A124" s="661" t="s">
        <v>5877</v>
      </c>
      <c r="B124" s="662" t="s">
        <v>5878</v>
      </c>
      <c r="C124" s="662" t="s">
        <v>4730</v>
      </c>
      <c r="D124" s="662" t="s">
        <v>6027</v>
      </c>
      <c r="E124" s="662" t="s">
        <v>6028</v>
      </c>
      <c r="F124" s="665">
        <v>2</v>
      </c>
      <c r="G124" s="665">
        <v>368</v>
      </c>
      <c r="H124" s="665">
        <v>1</v>
      </c>
      <c r="I124" s="665">
        <v>184</v>
      </c>
      <c r="J124" s="665"/>
      <c r="K124" s="665"/>
      <c r="L124" s="665"/>
      <c r="M124" s="665"/>
      <c r="N124" s="665"/>
      <c r="O124" s="665"/>
      <c r="P124" s="678"/>
      <c r="Q124" s="666"/>
    </row>
    <row r="125" spans="1:17" ht="14.4" customHeight="1" x14ac:dyDescent="0.3">
      <c r="A125" s="661" t="s">
        <v>5877</v>
      </c>
      <c r="B125" s="662" t="s">
        <v>5878</v>
      </c>
      <c r="C125" s="662" t="s">
        <v>4730</v>
      </c>
      <c r="D125" s="662" t="s">
        <v>6029</v>
      </c>
      <c r="E125" s="662" t="s">
        <v>6030</v>
      </c>
      <c r="F125" s="665">
        <v>1</v>
      </c>
      <c r="G125" s="665">
        <v>185</v>
      </c>
      <c r="H125" s="665">
        <v>1</v>
      </c>
      <c r="I125" s="665">
        <v>185</v>
      </c>
      <c r="J125" s="665"/>
      <c r="K125" s="665"/>
      <c r="L125" s="665"/>
      <c r="M125" s="665"/>
      <c r="N125" s="665"/>
      <c r="O125" s="665"/>
      <c r="P125" s="678"/>
      <c r="Q125" s="666"/>
    </row>
    <row r="126" spans="1:17" ht="14.4" customHeight="1" x14ac:dyDescent="0.3">
      <c r="A126" s="661" t="s">
        <v>5877</v>
      </c>
      <c r="B126" s="662" t="s">
        <v>5878</v>
      </c>
      <c r="C126" s="662" t="s">
        <v>4730</v>
      </c>
      <c r="D126" s="662" t="s">
        <v>6031</v>
      </c>
      <c r="E126" s="662" t="s">
        <v>6032</v>
      </c>
      <c r="F126" s="665">
        <v>2</v>
      </c>
      <c r="G126" s="665">
        <v>532</v>
      </c>
      <c r="H126" s="665">
        <v>1</v>
      </c>
      <c r="I126" s="665">
        <v>266</v>
      </c>
      <c r="J126" s="665"/>
      <c r="K126" s="665"/>
      <c r="L126" s="665"/>
      <c r="M126" s="665"/>
      <c r="N126" s="665"/>
      <c r="O126" s="665"/>
      <c r="P126" s="678"/>
      <c r="Q126" s="666"/>
    </row>
    <row r="127" spans="1:17" ht="14.4" customHeight="1" x14ac:dyDescent="0.3">
      <c r="A127" s="661" t="s">
        <v>5877</v>
      </c>
      <c r="B127" s="662" t="s">
        <v>5878</v>
      </c>
      <c r="C127" s="662" t="s">
        <v>4730</v>
      </c>
      <c r="D127" s="662" t="s">
        <v>6033</v>
      </c>
      <c r="E127" s="662" t="s">
        <v>6034</v>
      </c>
      <c r="F127" s="665">
        <v>3</v>
      </c>
      <c r="G127" s="665">
        <v>483</v>
      </c>
      <c r="H127" s="665">
        <v>1</v>
      </c>
      <c r="I127" s="665">
        <v>161</v>
      </c>
      <c r="J127" s="665">
        <v>13</v>
      </c>
      <c r="K127" s="665">
        <v>2098</v>
      </c>
      <c r="L127" s="665">
        <v>4.3436853002070395</v>
      </c>
      <c r="M127" s="665">
        <v>161.38461538461539</v>
      </c>
      <c r="N127" s="665">
        <v>14</v>
      </c>
      <c r="O127" s="665">
        <v>2268</v>
      </c>
      <c r="P127" s="678">
        <v>4.6956521739130439</v>
      </c>
      <c r="Q127" s="666">
        <v>162</v>
      </c>
    </row>
    <row r="128" spans="1:17" ht="14.4" customHeight="1" x14ac:dyDescent="0.3">
      <c r="A128" s="661" t="s">
        <v>5877</v>
      </c>
      <c r="B128" s="662" t="s">
        <v>5878</v>
      </c>
      <c r="C128" s="662" t="s">
        <v>4730</v>
      </c>
      <c r="D128" s="662" t="s">
        <v>6035</v>
      </c>
      <c r="E128" s="662" t="s">
        <v>6036</v>
      </c>
      <c r="F128" s="665">
        <v>1</v>
      </c>
      <c r="G128" s="665">
        <v>84</v>
      </c>
      <c r="H128" s="665">
        <v>1</v>
      </c>
      <c r="I128" s="665">
        <v>84</v>
      </c>
      <c r="J128" s="665"/>
      <c r="K128" s="665"/>
      <c r="L128" s="665"/>
      <c r="M128" s="665"/>
      <c r="N128" s="665"/>
      <c r="O128" s="665"/>
      <c r="P128" s="678"/>
      <c r="Q128" s="666"/>
    </row>
    <row r="129" spans="1:17" ht="14.4" customHeight="1" x14ac:dyDescent="0.3">
      <c r="A129" s="661" t="s">
        <v>5877</v>
      </c>
      <c r="B129" s="662" t="s">
        <v>5878</v>
      </c>
      <c r="C129" s="662" t="s">
        <v>4730</v>
      </c>
      <c r="D129" s="662" t="s">
        <v>6037</v>
      </c>
      <c r="E129" s="662" t="s">
        <v>6038</v>
      </c>
      <c r="F129" s="665"/>
      <c r="G129" s="665"/>
      <c r="H129" s="665"/>
      <c r="I129" s="665"/>
      <c r="J129" s="665">
        <v>1</v>
      </c>
      <c r="K129" s="665">
        <v>953</v>
      </c>
      <c r="L129" s="665"/>
      <c r="M129" s="665">
        <v>953</v>
      </c>
      <c r="N129" s="665"/>
      <c r="O129" s="665"/>
      <c r="P129" s="678"/>
      <c r="Q129" s="666"/>
    </row>
    <row r="130" spans="1:17" ht="14.4" customHeight="1" x14ac:dyDescent="0.3">
      <c r="A130" s="661" t="s">
        <v>5877</v>
      </c>
      <c r="B130" s="662" t="s">
        <v>5878</v>
      </c>
      <c r="C130" s="662" t="s">
        <v>4730</v>
      </c>
      <c r="D130" s="662" t="s">
        <v>6039</v>
      </c>
      <c r="E130" s="662" t="s">
        <v>6040</v>
      </c>
      <c r="F130" s="665">
        <v>1</v>
      </c>
      <c r="G130" s="665">
        <v>78</v>
      </c>
      <c r="H130" s="665">
        <v>1</v>
      </c>
      <c r="I130" s="665">
        <v>78</v>
      </c>
      <c r="J130" s="665"/>
      <c r="K130" s="665"/>
      <c r="L130" s="665"/>
      <c r="M130" s="665"/>
      <c r="N130" s="665"/>
      <c r="O130" s="665"/>
      <c r="P130" s="678"/>
      <c r="Q130" s="666"/>
    </row>
    <row r="131" spans="1:17" ht="14.4" customHeight="1" x14ac:dyDescent="0.3">
      <c r="A131" s="661" t="s">
        <v>5877</v>
      </c>
      <c r="B131" s="662" t="s">
        <v>5878</v>
      </c>
      <c r="C131" s="662" t="s">
        <v>4730</v>
      </c>
      <c r="D131" s="662" t="s">
        <v>6041</v>
      </c>
      <c r="E131" s="662" t="s">
        <v>6042</v>
      </c>
      <c r="F131" s="665">
        <v>3</v>
      </c>
      <c r="G131" s="665">
        <v>63</v>
      </c>
      <c r="H131" s="665">
        <v>1</v>
      </c>
      <c r="I131" s="665">
        <v>21</v>
      </c>
      <c r="J131" s="665">
        <v>3</v>
      </c>
      <c r="K131" s="665">
        <v>63</v>
      </c>
      <c r="L131" s="665">
        <v>1</v>
      </c>
      <c r="M131" s="665">
        <v>21</v>
      </c>
      <c r="N131" s="665"/>
      <c r="O131" s="665"/>
      <c r="P131" s="678"/>
      <c r="Q131" s="666"/>
    </row>
    <row r="132" spans="1:17" ht="14.4" customHeight="1" x14ac:dyDescent="0.3">
      <c r="A132" s="661" t="s">
        <v>5877</v>
      </c>
      <c r="B132" s="662" t="s">
        <v>5878</v>
      </c>
      <c r="C132" s="662" t="s">
        <v>4730</v>
      </c>
      <c r="D132" s="662" t="s">
        <v>6043</v>
      </c>
      <c r="E132" s="662" t="s">
        <v>6044</v>
      </c>
      <c r="F132" s="665">
        <v>51</v>
      </c>
      <c r="G132" s="665">
        <v>1122</v>
      </c>
      <c r="H132" s="665">
        <v>1</v>
      </c>
      <c r="I132" s="665">
        <v>22</v>
      </c>
      <c r="J132" s="665">
        <v>37</v>
      </c>
      <c r="K132" s="665">
        <v>726</v>
      </c>
      <c r="L132" s="665">
        <v>0.6470588235294118</v>
      </c>
      <c r="M132" s="665">
        <v>19.621621621621621</v>
      </c>
      <c r="N132" s="665">
        <v>33</v>
      </c>
      <c r="O132" s="665">
        <v>726</v>
      </c>
      <c r="P132" s="678">
        <v>0.6470588235294118</v>
      </c>
      <c r="Q132" s="666">
        <v>22</v>
      </c>
    </row>
    <row r="133" spans="1:17" ht="14.4" customHeight="1" x14ac:dyDescent="0.3">
      <c r="A133" s="661" t="s">
        <v>5877</v>
      </c>
      <c r="B133" s="662" t="s">
        <v>5878</v>
      </c>
      <c r="C133" s="662" t="s">
        <v>4730</v>
      </c>
      <c r="D133" s="662" t="s">
        <v>6045</v>
      </c>
      <c r="E133" s="662" t="s">
        <v>6046</v>
      </c>
      <c r="F133" s="665"/>
      <c r="G133" s="665"/>
      <c r="H133" s="665"/>
      <c r="I133" s="665"/>
      <c r="J133" s="665">
        <v>1</v>
      </c>
      <c r="K133" s="665">
        <v>569</v>
      </c>
      <c r="L133" s="665"/>
      <c r="M133" s="665">
        <v>569</v>
      </c>
      <c r="N133" s="665"/>
      <c r="O133" s="665"/>
      <c r="P133" s="678"/>
      <c r="Q133" s="666"/>
    </row>
    <row r="134" spans="1:17" ht="14.4" customHeight="1" x14ac:dyDescent="0.3">
      <c r="A134" s="661" t="s">
        <v>5877</v>
      </c>
      <c r="B134" s="662" t="s">
        <v>5878</v>
      </c>
      <c r="C134" s="662" t="s">
        <v>4730</v>
      </c>
      <c r="D134" s="662" t="s">
        <v>6047</v>
      </c>
      <c r="E134" s="662" t="s">
        <v>6048</v>
      </c>
      <c r="F134" s="665">
        <v>2</v>
      </c>
      <c r="G134" s="665">
        <v>990</v>
      </c>
      <c r="H134" s="665">
        <v>1</v>
      </c>
      <c r="I134" s="665">
        <v>495</v>
      </c>
      <c r="J134" s="665"/>
      <c r="K134" s="665"/>
      <c r="L134" s="665"/>
      <c r="M134" s="665"/>
      <c r="N134" s="665">
        <v>1</v>
      </c>
      <c r="O134" s="665">
        <v>495</v>
      </c>
      <c r="P134" s="678">
        <v>0.5</v>
      </c>
      <c r="Q134" s="666">
        <v>495</v>
      </c>
    </row>
    <row r="135" spans="1:17" ht="14.4" customHeight="1" x14ac:dyDescent="0.3">
      <c r="A135" s="661" t="s">
        <v>5877</v>
      </c>
      <c r="B135" s="662" t="s">
        <v>5878</v>
      </c>
      <c r="C135" s="662" t="s">
        <v>4730</v>
      </c>
      <c r="D135" s="662" t="s">
        <v>6049</v>
      </c>
      <c r="E135" s="662" t="s">
        <v>6050</v>
      </c>
      <c r="F135" s="665"/>
      <c r="G135" s="665"/>
      <c r="H135" s="665"/>
      <c r="I135" s="665"/>
      <c r="J135" s="665">
        <v>13</v>
      </c>
      <c r="K135" s="665">
        <v>2844</v>
      </c>
      <c r="L135" s="665"/>
      <c r="M135" s="665">
        <v>218.76923076923077</v>
      </c>
      <c r="N135" s="665"/>
      <c r="O135" s="665"/>
      <c r="P135" s="678"/>
      <c r="Q135" s="666"/>
    </row>
    <row r="136" spans="1:17" ht="14.4" customHeight="1" x14ac:dyDescent="0.3">
      <c r="A136" s="661" t="s">
        <v>5877</v>
      </c>
      <c r="B136" s="662" t="s">
        <v>5878</v>
      </c>
      <c r="C136" s="662" t="s">
        <v>4730</v>
      </c>
      <c r="D136" s="662" t="s">
        <v>5826</v>
      </c>
      <c r="E136" s="662" t="s">
        <v>5827</v>
      </c>
      <c r="F136" s="665"/>
      <c r="G136" s="665"/>
      <c r="H136" s="665"/>
      <c r="I136" s="665"/>
      <c r="J136" s="665">
        <v>13</v>
      </c>
      <c r="K136" s="665">
        <v>5026</v>
      </c>
      <c r="L136" s="665"/>
      <c r="M136" s="665">
        <v>386.61538461538464</v>
      </c>
      <c r="N136" s="665"/>
      <c r="O136" s="665"/>
      <c r="P136" s="678"/>
      <c r="Q136" s="666"/>
    </row>
    <row r="137" spans="1:17" ht="14.4" customHeight="1" x14ac:dyDescent="0.3">
      <c r="A137" s="661" t="s">
        <v>5877</v>
      </c>
      <c r="B137" s="662" t="s">
        <v>5878</v>
      </c>
      <c r="C137" s="662" t="s">
        <v>4730</v>
      </c>
      <c r="D137" s="662" t="s">
        <v>6051</v>
      </c>
      <c r="E137" s="662" t="s">
        <v>6052</v>
      </c>
      <c r="F137" s="665"/>
      <c r="G137" s="665"/>
      <c r="H137" s="665"/>
      <c r="I137" s="665"/>
      <c r="J137" s="665">
        <v>1</v>
      </c>
      <c r="K137" s="665">
        <v>191</v>
      </c>
      <c r="L137" s="665"/>
      <c r="M137" s="665">
        <v>191</v>
      </c>
      <c r="N137" s="665"/>
      <c r="O137" s="665"/>
      <c r="P137" s="678"/>
      <c r="Q137" s="666"/>
    </row>
    <row r="138" spans="1:17" ht="14.4" customHeight="1" x14ac:dyDescent="0.3">
      <c r="A138" s="661" t="s">
        <v>5877</v>
      </c>
      <c r="B138" s="662" t="s">
        <v>5878</v>
      </c>
      <c r="C138" s="662" t="s">
        <v>4730</v>
      </c>
      <c r="D138" s="662" t="s">
        <v>6053</v>
      </c>
      <c r="E138" s="662" t="s">
        <v>6054</v>
      </c>
      <c r="F138" s="665">
        <v>9</v>
      </c>
      <c r="G138" s="665">
        <v>1494</v>
      </c>
      <c r="H138" s="665">
        <v>1</v>
      </c>
      <c r="I138" s="665">
        <v>166</v>
      </c>
      <c r="J138" s="665">
        <v>11</v>
      </c>
      <c r="K138" s="665">
        <v>1832</v>
      </c>
      <c r="L138" s="665">
        <v>1.2262382864792503</v>
      </c>
      <c r="M138" s="665">
        <v>166.54545454545453</v>
      </c>
      <c r="N138" s="665">
        <v>19</v>
      </c>
      <c r="O138" s="665">
        <v>3173</v>
      </c>
      <c r="P138" s="678">
        <v>2.1238286479250337</v>
      </c>
      <c r="Q138" s="666">
        <v>167</v>
      </c>
    </row>
    <row r="139" spans="1:17" ht="14.4" customHeight="1" x14ac:dyDescent="0.3">
      <c r="A139" s="661" t="s">
        <v>5877</v>
      </c>
      <c r="B139" s="662" t="s">
        <v>5878</v>
      </c>
      <c r="C139" s="662" t="s">
        <v>4730</v>
      </c>
      <c r="D139" s="662" t="s">
        <v>6055</v>
      </c>
      <c r="E139" s="662" t="s">
        <v>6056</v>
      </c>
      <c r="F139" s="665">
        <v>1</v>
      </c>
      <c r="G139" s="665">
        <v>127</v>
      </c>
      <c r="H139" s="665">
        <v>1</v>
      </c>
      <c r="I139" s="665">
        <v>127</v>
      </c>
      <c r="J139" s="665">
        <v>1</v>
      </c>
      <c r="K139" s="665">
        <v>127</v>
      </c>
      <c r="L139" s="665">
        <v>1</v>
      </c>
      <c r="M139" s="665">
        <v>127</v>
      </c>
      <c r="N139" s="665"/>
      <c r="O139" s="665"/>
      <c r="P139" s="678"/>
      <c r="Q139" s="666"/>
    </row>
    <row r="140" spans="1:17" ht="14.4" customHeight="1" x14ac:dyDescent="0.3">
      <c r="A140" s="661" t="s">
        <v>5877</v>
      </c>
      <c r="B140" s="662" t="s">
        <v>5878</v>
      </c>
      <c r="C140" s="662" t="s">
        <v>4730</v>
      </c>
      <c r="D140" s="662" t="s">
        <v>6057</v>
      </c>
      <c r="E140" s="662" t="s">
        <v>6058</v>
      </c>
      <c r="F140" s="665"/>
      <c r="G140" s="665"/>
      <c r="H140" s="665"/>
      <c r="I140" s="665"/>
      <c r="J140" s="665"/>
      <c r="K140" s="665"/>
      <c r="L140" s="665"/>
      <c r="M140" s="665"/>
      <c r="N140" s="665">
        <v>1</v>
      </c>
      <c r="O140" s="665">
        <v>310</v>
      </c>
      <c r="P140" s="678"/>
      <c r="Q140" s="666">
        <v>310</v>
      </c>
    </row>
    <row r="141" spans="1:17" ht="14.4" customHeight="1" x14ac:dyDescent="0.3">
      <c r="A141" s="661" t="s">
        <v>5877</v>
      </c>
      <c r="B141" s="662" t="s">
        <v>5878</v>
      </c>
      <c r="C141" s="662" t="s">
        <v>4730</v>
      </c>
      <c r="D141" s="662" t="s">
        <v>6059</v>
      </c>
      <c r="E141" s="662" t="s">
        <v>6060</v>
      </c>
      <c r="F141" s="665">
        <v>2</v>
      </c>
      <c r="G141" s="665">
        <v>46</v>
      </c>
      <c r="H141" s="665">
        <v>1</v>
      </c>
      <c r="I141" s="665">
        <v>23</v>
      </c>
      <c r="J141" s="665">
        <v>6</v>
      </c>
      <c r="K141" s="665">
        <v>138</v>
      </c>
      <c r="L141" s="665">
        <v>3</v>
      </c>
      <c r="M141" s="665">
        <v>23</v>
      </c>
      <c r="N141" s="665">
        <v>3</v>
      </c>
      <c r="O141" s="665">
        <v>69</v>
      </c>
      <c r="P141" s="678">
        <v>1.5</v>
      </c>
      <c r="Q141" s="666">
        <v>23</v>
      </c>
    </row>
    <row r="142" spans="1:17" ht="14.4" customHeight="1" x14ac:dyDescent="0.3">
      <c r="A142" s="661" t="s">
        <v>5877</v>
      </c>
      <c r="B142" s="662" t="s">
        <v>5878</v>
      </c>
      <c r="C142" s="662" t="s">
        <v>4730</v>
      </c>
      <c r="D142" s="662" t="s">
        <v>6061</v>
      </c>
      <c r="E142" s="662" t="s">
        <v>6062</v>
      </c>
      <c r="F142" s="665"/>
      <c r="G142" s="665"/>
      <c r="H142" s="665"/>
      <c r="I142" s="665"/>
      <c r="J142" s="665">
        <v>1</v>
      </c>
      <c r="K142" s="665">
        <v>131</v>
      </c>
      <c r="L142" s="665"/>
      <c r="M142" s="665">
        <v>131</v>
      </c>
      <c r="N142" s="665">
        <v>1</v>
      </c>
      <c r="O142" s="665">
        <v>132</v>
      </c>
      <c r="P142" s="678"/>
      <c r="Q142" s="666">
        <v>132</v>
      </c>
    </row>
    <row r="143" spans="1:17" ht="14.4" customHeight="1" x14ac:dyDescent="0.3">
      <c r="A143" s="661" t="s">
        <v>5877</v>
      </c>
      <c r="B143" s="662" t="s">
        <v>5878</v>
      </c>
      <c r="C143" s="662" t="s">
        <v>4730</v>
      </c>
      <c r="D143" s="662" t="s">
        <v>6063</v>
      </c>
      <c r="E143" s="662" t="s">
        <v>6064</v>
      </c>
      <c r="F143" s="665">
        <v>2</v>
      </c>
      <c r="G143" s="665">
        <v>582</v>
      </c>
      <c r="H143" s="665">
        <v>1</v>
      </c>
      <c r="I143" s="665">
        <v>291</v>
      </c>
      <c r="J143" s="665">
        <v>6</v>
      </c>
      <c r="K143" s="665">
        <v>1751</v>
      </c>
      <c r="L143" s="665">
        <v>3.0085910652920962</v>
      </c>
      <c r="M143" s="665">
        <v>291.83333333333331</v>
      </c>
      <c r="N143" s="665">
        <v>9</v>
      </c>
      <c r="O143" s="665">
        <v>2637</v>
      </c>
      <c r="P143" s="678">
        <v>4.5309278350515463</v>
      </c>
      <c r="Q143" s="666">
        <v>293</v>
      </c>
    </row>
    <row r="144" spans="1:17" ht="14.4" customHeight="1" x14ac:dyDescent="0.3">
      <c r="A144" s="661" t="s">
        <v>5877</v>
      </c>
      <c r="B144" s="662" t="s">
        <v>5878</v>
      </c>
      <c r="C144" s="662" t="s">
        <v>4730</v>
      </c>
      <c r="D144" s="662" t="s">
        <v>6065</v>
      </c>
      <c r="E144" s="662" t="s">
        <v>6066</v>
      </c>
      <c r="F144" s="665">
        <v>9</v>
      </c>
      <c r="G144" s="665">
        <v>405</v>
      </c>
      <c r="H144" s="665">
        <v>1</v>
      </c>
      <c r="I144" s="665">
        <v>45</v>
      </c>
      <c r="J144" s="665">
        <v>14</v>
      </c>
      <c r="K144" s="665">
        <v>450</v>
      </c>
      <c r="L144" s="665">
        <v>1.1111111111111112</v>
      </c>
      <c r="M144" s="665">
        <v>32.142857142857146</v>
      </c>
      <c r="N144" s="665">
        <v>3</v>
      </c>
      <c r="O144" s="665">
        <v>135</v>
      </c>
      <c r="P144" s="678">
        <v>0.33333333333333331</v>
      </c>
      <c r="Q144" s="666">
        <v>45</v>
      </c>
    </row>
    <row r="145" spans="1:17" ht="14.4" customHeight="1" x14ac:dyDescent="0.3">
      <c r="A145" s="661" t="s">
        <v>5877</v>
      </c>
      <c r="B145" s="662" t="s">
        <v>5878</v>
      </c>
      <c r="C145" s="662" t="s">
        <v>4730</v>
      </c>
      <c r="D145" s="662" t="s">
        <v>6067</v>
      </c>
      <c r="E145" s="662" t="s">
        <v>6068</v>
      </c>
      <c r="F145" s="665">
        <v>124</v>
      </c>
      <c r="G145" s="665">
        <v>5704</v>
      </c>
      <c r="H145" s="665">
        <v>1</v>
      </c>
      <c r="I145" s="665">
        <v>46</v>
      </c>
      <c r="J145" s="665">
        <v>184</v>
      </c>
      <c r="K145" s="665">
        <v>8280</v>
      </c>
      <c r="L145" s="665">
        <v>1.4516129032258065</v>
      </c>
      <c r="M145" s="665">
        <v>45</v>
      </c>
      <c r="N145" s="665">
        <v>121</v>
      </c>
      <c r="O145" s="665">
        <v>5566</v>
      </c>
      <c r="P145" s="678">
        <v>0.97580645161290325</v>
      </c>
      <c r="Q145" s="666">
        <v>46</v>
      </c>
    </row>
    <row r="146" spans="1:17" ht="14.4" customHeight="1" x14ac:dyDescent="0.3">
      <c r="A146" s="661" t="s">
        <v>5877</v>
      </c>
      <c r="B146" s="662" t="s">
        <v>5878</v>
      </c>
      <c r="C146" s="662" t="s">
        <v>4730</v>
      </c>
      <c r="D146" s="662" t="s">
        <v>6069</v>
      </c>
      <c r="E146" s="662" t="s">
        <v>6070</v>
      </c>
      <c r="F146" s="665">
        <v>1</v>
      </c>
      <c r="G146" s="665">
        <v>308</v>
      </c>
      <c r="H146" s="665">
        <v>1</v>
      </c>
      <c r="I146" s="665">
        <v>308</v>
      </c>
      <c r="J146" s="665">
        <v>2</v>
      </c>
      <c r="K146" s="665">
        <v>617</v>
      </c>
      <c r="L146" s="665">
        <v>2.0032467532467533</v>
      </c>
      <c r="M146" s="665">
        <v>308.5</v>
      </c>
      <c r="N146" s="665">
        <v>1</v>
      </c>
      <c r="O146" s="665">
        <v>309</v>
      </c>
      <c r="P146" s="678">
        <v>1.0032467532467533</v>
      </c>
      <c r="Q146" s="666">
        <v>309</v>
      </c>
    </row>
    <row r="147" spans="1:17" ht="14.4" customHeight="1" x14ac:dyDescent="0.3">
      <c r="A147" s="661" t="s">
        <v>5877</v>
      </c>
      <c r="B147" s="662" t="s">
        <v>5878</v>
      </c>
      <c r="C147" s="662" t="s">
        <v>4730</v>
      </c>
      <c r="D147" s="662" t="s">
        <v>6071</v>
      </c>
      <c r="E147" s="662" t="s">
        <v>6072</v>
      </c>
      <c r="F147" s="665">
        <v>1</v>
      </c>
      <c r="G147" s="665">
        <v>528</v>
      </c>
      <c r="H147" s="665">
        <v>1</v>
      </c>
      <c r="I147" s="665">
        <v>528</v>
      </c>
      <c r="J147" s="665"/>
      <c r="K147" s="665"/>
      <c r="L147" s="665"/>
      <c r="M147" s="665"/>
      <c r="N147" s="665"/>
      <c r="O147" s="665"/>
      <c r="P147" s="678"/>
      <c r="Q147" s="666"/>
    </row>
    <row r="148" spans="1:17" ht="14.4" customHeight="1" x14ac:dyDescent="0.3">
      <c r="A148" s="661" t="s">
        <v>5877</v>
      </c>
      <c r="B148" s="662" t="s">
        <v>5878</v>
      </c>
      <c r="C148" s="662" t="s">
        <v>4730</v>
      </c>
      <c r="D148" s="662" t="s">
        <v>6073</v>
      </c>
      <c r="E148" s="662" t="s">
        <v>6074</v>
      </c>
      <c r="F148" s="665">
        <v>4</v>
      </c>
      <c r="G148" s="665">
        <v>120</v>
      </c>
      <c r="H148" s="665">
        <v>1</v>
      </c>
      <c r="I148" s="665">
        <v>30</v>
      </c>
      <c r="J148" s="665">
        <v>3</v>
      </c>
      <c r="K148" s="665">
        <v>93</v>
      </c>
      <c r="L148" s="665">
        <v>0.77500000000000002</v>
      </c>
      <c r="M148" s="665">
        <v>31</v>
      </c>
      <c r="N148" s="665">
        <v>8</v>
      </c>
      <c r="O148" s="665">
        <v>248</v>
      </c>
      <c r="P148" s="678">
        <v>2.0666666666666669</v>
      </c>
      <c r="Q148" s="666">
        <v>31</v>
      </c>
    </row>
    <row r="149" spans="1:17" ht="14.4" customHeight="1" x14ac:dyDescent="0.3">
      <c r="A149" s="661" t="s">
        <v>5877</v>
      </c>
      <c r="B149" s="662" t="s">
        <v>5878</v>
      </c>
      <c r="C149" s="662" t="s">
        <v>4730</v>
      </c>
      <c r="D149" s="662" t="s">
        <v>6075</v>
      </c>
      <c r="E149" s="662" t="s">
        <v>6076</v>
      </c>
      <c r="F149" s="665"/>
      <c r="G149" s="665"/>
      <c r="H149" s="665"/>
      <c r="I149" s="665"/>
      <c r="J149" s="665">
        <v>2</v>
      </c>
      <c r="K149" s="665">
        <v>52</v>
      </c>
      <c r="L149" s="665"/>
      <c r="M149" s="665">
        <v>26</v>
      </c>
      <c r="N149" s="665">
        <v>2</v>
      </c>
      <c r="O149" s="665">
        <v>52</v>
      </c>
      <c r="P149" s="678"/>
      <c r="Q149" s="666">
        <v>26</v>
      </c>
    </row>
    <row r="150" spans="1:17" ht="14.4" customHeight="1" x14ac:dyDescent="0.3">
      <c r="A150" s="661" t="s">
        <v>5877</v>
      </c>
      <c r="B150" s="662" t="s">
        <v>5878</v>
      </c>
      <c r="C150" s="662" t="s">
        <v>4730</v>
      </c>
      <c r="D150" s="662" t="s">
        <v>6077</v>
      </c>
      <c r="E150" s="662" t="s">
        <v>6078</v>
      </c>
      <c r="F150" s="665">
        <v>2</v>
      </c>
      <c r="G150" s="665">
        <v>710</v>
      </c>
      <c r="H150" s="665">
        <v>1</v>
      </c>
      <c r="I150" s="665">
        <v>355</v>
      </c>
      <c r="J150" s="665"/>
      <c r="K150" s="665"/>
      <c r="L150" s="665"/>
      <c r="M150" s="665"/>
      <c r="N150" s="665"/>
      <c r="O150" s="665"/>
      <c r="P150" s="678"/>
      <c r="Q150" s="666"/>
    </row>
    <row r="151" spans="1:17" ht="14.4" customHeight="1" x14ac:dyDescent="0.3">
      <c r="A151" s="661" t="s">
        <v>5877</v>
      </c>
      <c r="B151" s="662" t="s">
        <v>5878</v>
      </c>
      <c r="C151" s="662" t="s">
        <v>4730</v>
      </c>
      <c r="D151" s="662" t="s">
        <v>6079</v>
      </c>
      <c r="E151" s="662" t="s">
        <v>6080</v>
      </c>
      <c r="F151" s="665">
        <v>1</v>
      </c>
      <c r="G151" s="665">
        <v>1752</v>
      </c>
      <c r="H151" s="665">
        <v>1</v>
      </c>
      <c r="I151" s="665">
        <v>1752</v>
      </c>
      <c r="J151" s="665"/>
      <c r="K151" s="665"/>
      <c r="L151" s="665"/>
      <c r="M151" s="665"/>
      <c r="N151" s="665">
        <v>1</v>
      </c>
      <c r="O151" s="665">
        <v>1760</v>
      </c>
      <c r="P151" s="678">
        <v>1.004566210045662</v>
      </c>
      <c r="Q151" s="666">
        <v>1760</v>
      </c>
    </row>
    <row r="152" spans="1:17" ht="14.4" customHeight="1" x14ac:dyDescent="0.3">
      <c r="A152" s="661" t="s">
        <v>5877</v>
      </c>
      <c r="B152" s="662" t="s">
        <v>5878</v>
      </c>
      <c r="C152" s="662" t="s">
        <v>4730</v>
      </c>
      <c r="D152" s="662" t="s">
        <v>6081</v>
      </c>
      <c r="E152" s="662" t="s">
        <v>6082</v>
      </c>
      <c r="F152" s="665"/>
      <c r="G152" s="665"/>
      <c r="H152" s="665"/>
      <c r="I152" s="665"/>
      <c r="J152" s="665">
        <v>1</v>
      </c>
      <c r="K152" s="665">
        <v>134</v>
      </c>
      <c r="L152" s="665"/>
      <c r="M152" s="665">
        <v>134</v>
      </c>
      <c r="N152" s="665"/>
      <c r="O152" s="665"/>
      <c r="P152" s="678"/>
      <c r="Q152" s="666"/>
    </row>
    <row r="153" spans="1:17" ht="14.4" customHeight="1" x14ac:dyDescent="0.3">
      <c r="A153" s="661" t="s">
        <v>5877</v>
      </c>
      <c r="B153" s="662" t="s">
        <v>5878</v>
      </c>
      <c r="C153" s="662" t="s">
        <v>4730</v>
      </c>
      <c r="D153" s="662" t="s">
        <v>6083</v>
      </c>
      <c r="E153" s="662" t="s">
        <v>6084</v>
      </c>
      <c r="F153" s="665">
        <v>1</v>
      </c>
      <c r="G153" s="665">
        <v>405</v>
      </c>
      <c r="H153" s="665">
        <v>1</v>
      </c>
      <c r="I153" s="665">
        <v>405</v>
      </c>
      <c r="J153" s="665">
        <v>1</v>
      </c>
      <c r="K153" s="665">
        <v>405</v>
      </c>
      <c r="L153" s="665">
        <v>1</v>
      </c>
      <c r="M153" s="665">
        <v>405</v>
      </c>
      <c r="N153" s="665">
        <v>2</v>
      </c>
      <c r="O153" s="665">
        <v>812</v>
      </c>
      <c r="P153" s="678">
        <v>2.0049382716049382</v>
      </c>
      <c r="Q153" s="666">
        <v>406</v>
      </c>
    </row>
    <row r="154" spans="1:17" ht="14.4" customHeight="1" x14ac:dyDescent="0.3">
      <c r="A154" s="661" t="s">
        <v>6085</v>
      </c>
      <c r="B154" s="662" t="s">
        <v>5590</v>
      </c>
      <c r="C154" s="662" t="s">
        <v>4727</v>
      </c>
      <c r="D154" s="662" t="s">
        <v>6086</v>
      </c>
      <c r="E154" s="662" t="s">
        <v>6087</v>
      </c>
      <c r="F154" s="665">
        <v>4</v>
      </c>
      <c r="G154" s="665">
        <v>3993.66</v>
      </c>
      <c r="H154" s="665">
        <v>1</v>
      </c>
      <c r="I154" s="665">
        <v>998.41499999999996</v>
      </c>
      <c r="J154" s="665"/>
      <c r="K154" s="665"/>
      <c r="L154" s="665"/>
      <c r="M154" s="665"/>
      <c r="N154" s="665"/>
      <c r="O154" s="665"/>
      <c r="P154" s="678"/>
      <c r="Q154" s="666"/>
    </row>
    <row r="155" spans="1:17" ht="14.4" customHeight="1" x14ac:dyDescent="0.3">
      <c r="A155" s="661" t="s">
        <v>6085</v>
      </c>
      <c r="B155" s="662" t="s">
        <v>5590</v>
      </c>
      <c r="C155" s="662" t="s">
        <v>4727</v>
      </c>
      <c r="D155" s="662" t="s">
        <v>6088</v>
      </c>
      <c r="E155" s="662" t="s">
        <v>6087</v>
      </c>
      <c r="F155" s="665">
        <v>5.5</v>
      </c>
      <c r="G155" s="665">
        <v>10958</v>
      </c>
      <c r="H155" s="665">
        <v>1</v>
      </c>
      <c r="I155" s="665">
        <v>1992.3636363636363</v>
      </c>
      <c r="J155" s="665">
        <v>5</v>
      </c>
      <c r="K155" s="665">
        <v>10001.32</v>
      </c>
      <c r="L155" s="665">
        <v>0.91269574739916037</v>
      </c>
      <c r="M155" s="665">
        <v>2000.2639999999999</v>
      </c>
      <c r="N155" s="665">
        <v>15.5</v>
      </c>
      <c r="O155" s="665">
        <v>26524.62</v>
      </c>
      <c r="P155" s="678">
        <v>2.4205712721299508</v>
      </c>
      <c r="Q155" s="666">
        <v>1711.2658064516129</v>
      </c>
    </row>
    <row r="156" spans="1:17" ht="14.4" customHeight="1" x14ac:dyDescent="0.3">
      <c r="A156" s="661" t="s">
        <v>6085</v>
      </c>
      <c r="B156" s="662" t="s">
        <v>5590</v>
      </c>
      <c r="C156" s="662" t="s">
        <v>4727</v>
      </c>
      <c r="D156" s="662" t="s">
        <v>6089</v>
      </c>
      <c r="E156" s="662" t="s">
        <v>6090</v>
      </c>
      <c r="F156" s="665">
        <v>3.6500000000000004</v>
      </c>
      <c r="G156" s="665">
        <v>9696.9500000000007</v>
      </c>
      <c r="H156" s="665">
        <v>1</v>
      </c>
      <c r="I156" s="665">
        <v>2656.6986301369861</v>
      </c>
      <c r="J156" s="665">
        <v>10.200000000000001</v>
      </c>
      <c r="K156" s="665">
        <v>27248.81</v>
      </c>
      <c r="L156" s="665">
        <v>2.8100392391422044</v>
      </c>
      <c r="M156" s="665">
        <v>2671.4519607843135</v>
      </c>
      <c r="N156" s="665">
        <v>9.0599999999999987</v>
      </c>
      <c r="O156" s="665">
        <v>23166.339999999997</v>
      </c>
      <c r="P156" s="678">
        <v>2.3890336652246318</v>
      </c>
      <c r="Q156" s="666">
        <v>2556.991169977925</v>
      </c>
    </row>
    <row r="157" spans="1:17" ht="14.4" customHeight="1" x14ac:dyDescent="0.3">
      <c r="A157" s="661" t="s">
        <v>6085</v>
      </c>
      <c r="B157" s="662" t="s">
        <v>5590</v>
      </c>
      <c r="C157" s="662" t="s">
        <v>4727</v>
      </c>
      <c r="D157" s="662" t="s">
        <v>6091</v>
      </c>
      <c r="E157" s="662" t="s">
        <v>6090</v>
      </c>
      <c r="F157" s="665">
        <v>5</v>
      </c>
      <c r="G157" s="665">
        <v>33276.9</v>
      </c>
      <c r="H157" s="665">
        <v>1</v>
      </c>
      <c r="I157" s="665">
        <v>6655.38</v>
      </c>
      <c r="J157" s="665">
        <v>7.8</v>
      </c>
      <c r="K157" s="665">
        <v>52093.079999999994</v>
      </c>
      <c r="L157" s="665">
        <v>1.5654426944817574</v>
      </c>
      <c r="M157" s="665">
        <v>6678.5999999999995</v>
      </c>
      <c r="N157" s="665">
        <v>8.7999999999999989</v>
      </c>
      <c r="O157" s="665">
        <v>56216.6</v>
      </c>
      <c r="P157" s="678">
        <v>1.6893580832349167</v>
      </c>
      <c r="Q157" s="666">
        <v>6388.2500000000009</v>
      </c>
    </row>
    <row r="158" spans="1:17" ht="14.4" customHeight="1" x14ac:dyDescent="0.3">
      <c r="A158" s="661" t="s">
        <v>6085</v>
      </c>
      <c r="B158" s="662" t="s">
        <v>5590</v>
      </c>
      <c r="C158" s="662" t="s">
        <v>4727</v>
      </c>
      <c r="D158" s="662" t="s">
        <v>6092</v>
      </c>
      <c r="E158" s="662" t="s">
        <v>6093</v>
      </c>
      <c r="F158" s="665"/>
      <c r="G158" s="665"/>
      <c r="H158" s="665"/>
      <c r="I158" s="665"/>
      <c r="J158" s="665"/>
      <c r="K158" s="665"/>
      <c r="L158" s="665"/>
      <c r="M158" s="665"/>
      <c r="N158" s="665">
        <v>0.45</v>
      </c>
      <c r="O158" s="665">
        <v>2224.7800000000002</v>
      </c>
      <c r="P158" s="678"/>
      <c r="Q158" s="666">
        <v>4943.9555555555562</v>
      </c>
    </row>
    <row r="159" spans="1:17" ht="14.4" customHeight="1" x14ac:dyDescent="0.3">
      <c r="A159" s="661" t="s">
        <v>6085</v>
      </c>
      <c r="B159" s="662" t="s">
        <v>5590</v>
      </c>
      <c r="C159" s="662" t="s">
        <v>4727</v>
      </c>
      <c r="D159" s="662" t="s">
        <v>6094</v>
      </c>
      <c r="E159" s="662" t="s">
        <v>5800</v>
      </c>
      <c r="F159" s="665">
        <v>13.8</v>
      </c>
      <c r="G159" s="665">
        <v>13586.569999999998</v>
      </c>
      <c r="H159" s="665">
        <v>1</v>
      </c>
      <c r="I159" s="665">
        <v>984.53405797101425</v>
      </c>
      <c r="J159" s="665">
        <v>9.9</v>
      </c>
      <c r="K159" s="665">
        <v>9791.31</v>
      </c>
      <c r="L159" s="665">
        <v>0.72066091736177718</v>
      </c>
      <c r="M159" s="665">
        <v>989.02121212121199</v>
      </c>
      <c r="N159" s="665">
        <v>19.100000000000001</v>
      </c>
      <c r="O159" s="665">
        <v>18170.509999999998</v>
      </c>
      <c r="P159" s="678">
        <v>1.337387582001933</v>
      </c>
      <c r="Q159" s="666">
        <v>951.3356020942407</v>
      </c>
    </row>
    <row r="160" spans="1:17" ht="14.4" customHeight="1" x14ac:dyDescent="0.3">
      <c r="A160" s="661" t="s">
        <v>6085</v>
      </c>
      <c r="B160" s="662" t="s">
        <v>5590</v>
      </c>
      <c r="C160" s="662" t="s">
        <v>4727</v>
      </c>
      <c r="D160" s="662" t="s">
        <v>6095</v>
      </c>
      <c r="E160" s="662" t="s">
        <v>6093</v>
      </c>
      <c r="F160" s="665">
        <v>4.18</v>
      </c>
      <c r="G160" s="665">
        <v>46131.479999999996</v>
      </c>
      <c r="H160" s="665">
        <v>1</v>
      </c>
      <c r="I160" s="665">
        <v>11036.23923444976</v>
      </c>
      <c r="J160" s="665">
        <v>4.6300000000000008</v>
      </c>
      <c r="K160" s="665">
        <v>47862.06</v>
      </c>
      <c r="L160" s="665">
        <v>1.0375140793228399</v>
      </c>
      <c r="M160" s="665">
        <v>10337.377969762416</v>
      </c>
      <c r="N160" s="665">
        <v>2.7700000000000005</v>
      </c>
      <c r="O160" s="665">
        <v>27389.47</v>
      </c>
      <c r="P160" s="678">
        <v>0.59372623640082656</v>
      </c>
      <c r="Q160" s="666">
        <v>9887.8953068592054</v>
      </c>
    </row>
    <row r="161" spans="1:17" ht="14.4" customHeight="1" x14ac:dyDescent="0.3">
      <c r="A161" s="661" t="s">
        <v>6085</v>
      </c>
      <c r="B161" s="662" t="s">
        <v>5590</v>
      </c>
      <c r="C161" s="662" t="s">
        <v>4727</v>
      </c>
      <c r="D161" s="662" t="s">
        <v>6096</v>
      </c>
      <c r="E161" s="662" t="s">
        <v>6093</v>
      </c>
      <c r="F161" s="665">
        <v>0.08</v>
      </c>
      <c r="G161" s="665">
        <v>1638.28</v>
      </c>
      <c r="H161" s="665">
        <v>1</v>
      </c>
      <c r="I161" s="665">
        <v>20478.5</v>
      </c>
      <c r="J161" s="665"/>
      <c r="K161" s="665"/>
      <c r="L161" s="665"/>
      <c r="M161" s="665"/>
      <c r="N161" s="665"/>
      <c r="O161" s="665"/>
      <c r="P161" s="678"/>
      <c r="Q161" s="666"/>
    </row>
    <row r="162" spans="1:17" ht="14.4" customHeight="1" x14ac:dyDescent="0.3">
      <c r="A162" s="661" t="s">
        <v>6085</v>
      </c>
      <c r="B162" s="662" t="s">
        <v>5590</v>
      </c>
      <c r="C162" s="662" t="s">
        <v>4727</v>
      </c>
      <c r="D162" s="662" t="s">
        <v>6097</v>
      </c>
      <c r="E162" s="662" t="s">
        <v>6093</v>
      </c>
      <c r="F162" s="665">
        <v>1.04</v>
      </c>
      <c r="G162" s="665">
        <v>6711.89</v>
      </c>
      <c r="H162" s="665">
        <v>1</v>
      </c>
      <c r="I162" s="665">
        <v>6453.7403846153848</v>
      </c>
      <c r="J162" s="665">
        <v>0.1</v>
      </c>
      <c r="K162" s="665">
        <v>650.65</v>
      </c>
      <c r="L162" s="665">
        <v>9.6939908133178571E-2</v>
      </c>
      <c r="M162" s="665">
        <v>6506.4999999999991</v>
      </c>
      <c r="N162" s="665"/>
      <c r="O162" s="665"/>
      <c r="P162" s="678"/>
      <c r="Q162" s="666"/>
    </row>
    <row r="163" spans="1:17" ht="14.4" customHeight="1" x14ac:dyDescent="0.3">
      <c r="A163" s="661" t="s">
        <v>6085</v>
      </c>
      <c r="B163" s="662" t="s">
        <v>5590</v>
      </c>
      <c r="C163" s="662" t="s">
        <v>4727</v>
      </c>
      <c r="D163" s="662" t="s">
        <v>6098</v>
      </c>
      <c r="E163" s="662"/>
      <c r="F163" s="665">
        <v>0.14000000000000001</v>
      </c>
      <c r="G163" s="665">
        <v>1613.27</v>
      </c>
      <c r="H163" s="665">
        <v>1</v>
      </c>
      <c r="I163" s="665">
        <v>11523.357142857141</v>
      </c>
      <c r="J163" s="665"/>
      <c r="K163" s="665"/>
      <c r="L163" s="665"/>
      <c r="M163" s="665"/>
      <c r="N163" s="665"/>
      <c r="O163" s="665"/>
      <c r="P163" s="678"/>
      <c r="Q163" s="666"/>
    </row>
    <row r="164" spans="1:17" ht="14.4" customHeight="1" x14ac:dyDescent="0.3">
      <c r="A164" s="661" t="s">
        <v>6085</v>
      </c>
      <c r="B164" s="662" t="s">
        <v>5590</v>
      </c>
      <c r="C164" s="662" t="s">
        <v>4727</v>
      </c>
      <c r="D164" s="662" t="s">
        <v>6099</v>
      </c>
      <c r="E164" s="662" t="s">
        <v>6100</v>
      </c>
      <c r="F164" s="665">
        <v>20.5</v>
      </c>
      <c r="G164" s="665">
        <v>19924.169999999998</v>
      </c>
      <c r="H164" s="665">
        <v>1</v>
      </c>
      <c r="I164" s="665">
        <v>971.91073170731704</v>
      </c>
      <c r="J164" s="665">
        <v>47.5</v>
      </c>
      <c r="K164" s="665">
        <v>46322.95</v>
      </c>
      <c r="L164" s="665">
        <v>2.3249625956815265</v>
      </c>
      <c r="M164" s="665">
        <v>975.21999999999991</v>
      </c>
      <c r="N164" s="665">
        <v>37.5</v>
      </c>
      <c r="O164" s="665">
        <v>34980.75</v>
      </c>
      <c r="P164" s="678">
        <v>1.7556942146147119</v>
      </c>
      <c r="Q164" s="666">
        <v>932.82</v>
      </c>
    </row>
    <row r="165" spans="1:17" ht="14.4" customHeight="1" x14ac:dyDescent="0.3">
      <c r="A165" s="661" t="s">
        <v>6085</v>
      </c>
      <c r="B165" s="662" t="s">
        <v>5590</v>
      </c>
      <c r="C165" s="662" t="s">
        <v>4727</v>
      </c>
      <c r="D165" s="662" t="s">
        <v>6101</v>
      </c>
      <c r="E165" s="662" t="s">
        <v>6100</v>
      </c>
      <c r="F165" s="665">
        <v>2</v>
      </c>
      <c r="G165" s="665">
        <v>3715.46</v>
      </c>
      <c r="H165" s="665">
        <v>1</v>
      </c>
      <c r="I165" s="665">
        <v>1857.73</v>
      </c>
      <c r="J165" s="665"/>
      <c r="K165" s="665"/>
      <c r="L165" s="665"/>
      <c r="M165" s="665"/>
      <c r="N165" s="665"/>
      <c r="O165" s="665"/>
      <c r="P165" s="678"/>
      <c r="Q165" s="666"/>
    </row>
    <row r="166" spans="1:17" ht="14.4" customHeight="1" x14ac:dyDescent="0.3">
      <c r="A166" s="661" t="s">
        <v>6085</v>
      </c>
      <c r="B166" s="662" t="s">
        <v>5590</v>
      </c>
      <c r="C166" s="662" t="s">
        <v>4727</v>
      </c>
      <c r="D166" s="662" t="s">
        <v>6102</v>
      </c>
      <c r="E166" s="662" t="s">
        <v>6103</v>
      </c>
      <c r="F166" s="665">
        <v>6.7200000000000015</v>
      </c>
      <c r="G166" s="665">
        <v>73062.340000000011</v>
      </c>
      <c r="H166" s="665">
        <v>1</v>
      </c>
      <c r="I166" s="665">
        <v>10872.372023809523</v>
      </c>
      <c r="J166" s="665">
        <v>5.2299999999999986</v>
      </c>
      <c r="K166" s="665">
        <v>56901.180000000015</v>
      </c>
      <c r="L166" s="665">
        <v>0.77880314263134753</v>
      </c>
      <c r="M166" s="665">
        <v>10879.766730401536</v>
      </c>
      <c r="N166" s="665">
        <v>0.83</v>
      </c>
      <c r="O166" s="665">
        <v>7348.82</v>
      </c>
      <c r="P166" s="678">
        <v>0.10058287210620408</v>
      </c>
      <c r="Q166" s="666">
        <v>8854</v>
      </c>
    </row>
    <row r="167" spans="1:17" ht="14.4" customHeight="1" x14ac:dyDescent="0.3">
      <c r="A167" s="661" t="s">
        <v>6085</v>
      </c>
      <c r="B167" s="662" t="s">
        <v>5590</v>
      </c>
      <c r="C167" s="662" t="s">
        <v>4727</v>
      </c>
      <c r="D167" s="662" t="s">
        <v>6104</v>
      </c>
      <c r="E167" s="662" t="s">
        <v>6105</v>
      </c>
      <c r="F167" s="665">
        <v>0.2</v>
      </c>
      <c r="G167" s="665">
        <v>389.52</v>
      </c>
      <c r="H167" s="665">
        <v>1</v>
      </c>
      <c r="I167" s="665">
        <v>1947.6</v>
      </c>
      <c r="J167" s="665"/>
      <c r="K167" s="665"/>
      <c r="L167" s="665"/>
      <c r="M167" s="665"/>
      <c r="N167" s="665">
        <v>0.2</v>
      </c>
      <c r="O167" s="665">
        <v>389.86</v>
      </c>
      <c r="P167" s="678">
        <v>1.0008728691723148</v>
      </c>
      <c r="Q167" s="666">
        <v>1949.3</v>
      </c>
    </row>
    <row r="168" spans="1:17" ht="14.4" customHeight="1" x14ac:dyDescent="0.3">
      <c r="A168" s="661" t="s">
        <v>6085</v>
      </c>
      <c r="B168" s="662" t="s">
        <v>5590</v>
      </c>
      <c r="C168" s="662" t="s">
        <v>4727</v>
      </c>
      <c r="D168" s="662" t="s">
        <v>6106</v>
      </c>
      <c r="E168" s="662"/>
      <c r="F168" s="665">
        <v>4.0600000000000005</v>
      </c>
      <c r="G168" s="665">
        <v>4415.1600000000008</v>
      </c>
      <c r="H168" s="665">
        <v>1</v>
      </c>
      <c r="I168" s="665">
        <v>1087.4778325123152</v>
      </c>
      <c r="J168" s="665"/>
      <c r="K168" s="665"/>
      <c r="L168" s="665"/>
      <c r="M168" s="665"/>
      <c r="N168" s="665"/>
      <c r="O168" s="665"/>
      <c r="P168" s="678"/>
      <c r="Q168" s="666"/>
    </row>
    <row r="169" spans="1:17" ht="14.4" customHeight="1" x14ac:dyDescent="0.3">
      <c r="A169" s="661" t="s">
        <v>6085</v>
      </c>
      <c r="B169" s="662" t="s">
        <v>5590</v>
      </c>
      <c r="C169" s="662" t="s">
        <v>4727</v>
      </c>
      <c r="D169" s="662" t="s">
        <v>6107</v>
      </c>
      <c r="E169" s="662" t="s">
        <v>6103</v>
      </c>
      <c r="F169" s="665"/>
      <c r="G169" s="665"/>
      <c r="H169" s="665"/>
      <c r="I169" s="665"/>
      <c r="J169" s="665">
        <v>6.35</v>
      </c>
      <c r="K169" s="665">
        <v>13870.34</v>
      </c>
      <c r="L169" s="665"/>
      <c r="M169" s="665">
        <v>2184.3055118110237</v>
      </c>
      <c r="N169" s="665">
        <v>21.400000000000002</v>
      </c>
      <c r="O169" s="665">
        <v>37895.129999999997</v>
      </c>
      <c r="P169" s="678"/>
      <c r="Q169" s="666">
        <v>1770.8004672897193</v>
      </c>
    </row>
    <row r="170" spans="1:17" ht="14.4" customHeight="1" x14ac:dyDescent="0.3">
      <c r="A170" s="661" t="s">
        <v>6085</v>
      </c>
      <c r="B170" s="662" t="s">
        <v>5590</v>
      </c>
      <c r="C170" s="662" t="s">
        <v>4727</v>
      </c>
      <c r="D170" s="662" t="s">
        <v>6108</v>
      </c>
      <c r="E170" s="662" t="s">
        <v>6103</v>
      </c>
      <c r="F170" s="665"/>
      <c r="G170" s="665"/>
      <c r="H170" s="665"/>
      <c r="I170" s="665"/>
      <c r="J170" s="665"/>
      <c r="K170" s="665"/>
      <c r="L170" s="665"/>
      <c r="M170" s="665"/>
      <c r="N170" s="665">
        <v>0.59000000000000008</v>
      </c>
      <c r="O170" s="665">
        <v>20399.649999999998</v>
      </c>
      <c r="P170" s="678"/>
      <c r="Q170" s="666">
        <v>34575.677966101684</v>
      </c>
    </row>
    <row r="171" spans="1:17" ht="14.4" customHeight="1" x14ac:dyDescent="0.3">
      <c r="A171" s="661" t="s">
        <v>6085</v>
      </c>
      <c r="B171" s="662" t="s">
        <v>5590</v>
      </c>
      <c r="C171" s="662" t="s">
        <v>4936</v>
      </c>
      <c r="D171" s="662" t="s">
        <v>6109</v>
      </c>
      <c r="E171" s="662" t="s">
        <v>6110</v>
      </c>
      <c r="F171" s="665">
        <v>1</v>
      </c>
      <c r="G171" s="665">
        <v>1408.42</v>
      </c>
      <c r="H171" s="665">
        <v>1</v>
      </c>
      <c r="I171" s="665">
        <v>1408.42</v>
      </c>
      <c r="J171" s="665">
        <v>1</v>
      </c>
      <c r="K171" s="665">
        <v>1408.42</v>
      </c>
      <c r="L171" s="665">
        <v>1</v>
      </c>
      <c r="M171" s="665">
        <v>1408.42</v>
      </c>
      <c r="N171" s="665">
        <v>1</v>
      </c>
      <c r="O171" s="665">
        <v>1408.42</v>
      </c>
      <c r="P171" s="678">
        <v>1</v>
      </c>
      <c r="Q171" s="666">
        <v>1408.42</v>
      </c>
    </row>
    <row r="172" spans="1:17" ht="14.4" customHeight="1" x14ac:dyDescent="0.3">
      <c r="A172" s="661" t="s">
        <v>6085</v>
      </c>
      <c r="B172" s="662" t="s">
        <v>5590</v>
      </c>
      <c r="C172" s="662" t="s">
        <v>4936</v>
      </c>
      <c r="D172" s="662" t="s">
        <v>6111</v>
      </c>
      <c r="E172" s="662" t="s">
        <v>6110</v>
      </c>
      <c r="F172" s="665"/>
      <c r="G172" s="665"/>
      <c r="H172" s="665"/>
      <c r="I172" s="665"/>
      <c r="J172" s="665">
        <v>3</v>
      </c>
      <c r="K172" s="665">
        <v>5121.93</v>
      </c>
      <c r="L172" s="665"/>
      <c r="M172" s="665">
        <v>1707.3100000000002</v>
      </c>
      <c r="N172" s="665">
        <v>1</v>
      </c>
      <c r="O172" s="665">
        <v>1707.31</v>
      </c>
      <c r="P172" s="678"/>
      <c r="Q172" s="666">
        <v>1707.31</v>
      </c>
    </row>
    <row r="173" spans="1:17" ht="14.4" customHeight="1" x14ac:dyDescent="0.3">
      <c r="A173" s="661" t="s">
        <v>6085</v>
      </c>
      <c r="B173" s="662" t="s">
        <v>5590</v>
      </c>
      <c r="C173" s="662" t="s">
        <v>4936</v>
      </c>
      <c r="D173" s="662" t="s">
        <v>6112</v>
      </c>
      <c r="E173" s="662" t="s">
        <v>6110</v>
      </c>
      <c r="F173" s="665">
        <v>29</v>
      </c>
      <c r="G173" s="665">
        <v>59922.700000000004</v>
      </c>
      <c r="H173" s="665">
        <v>1</v>
      </c>
      <c r="I173" s="665">
        <v>2066.3000000000002</v>
      </c>
      <c r="J173" s="665">
        <v>27</v>
      </c>
      <c r="K173" s="665">
        <v>55790.100000000006</v>
      </c>
      <c r="L173" s="665">
        <v>0.93103448275862077</v>
      </c>
      <c r="M173" s="665">
        <v>2066.3000000000002</v>
      </c>
      <c r="N173" s="665">
        <v>15</v>
      </c>
      <c r="O173" s="665">
        <v>30994.499999999996</v>
      </c>
      <c r="P173" s="678">
        <v>0.51724137931034475</v>
      </c>
      <c r="Q173" s="666">
        <v>2066.2999999999997</v>
      </c>
    </row>
    <row r="174" spans="1:17" ht="14.4" customHeight="1" x14ac:dyDescent="0.3">
      <c r="A174" s="661" t="s">
        <v>6085</v>
      </c>
      <c r="B174" s="662" t="s">
        <v>5590</v>
      </c>
      <c r="C174" s="662" t="s">
        <v>4936</v>
      </c>
      <c r="D174" s="662" t="s">
        <v>6113</v>
      </c>
      <c r="E174" s="662" t="s">
        <v>6114</v>
      </c>
      <c r="F174" s="665">
        <v>1</v>
      </c>
      <c r="G174" s="665">
        <v>1932.09</v>
      </c>
      <c r="H174" s="665">
        <v>1</v>
      </c>
      <c r="I174" s="665">
        <v>1932.09</v>
      </c>
      <c r="J174" s="665">
        <v>1</v>
      </c>
      <c r="K174" s="665">
        <v>1932.09</v>
      </c>
      <c r="L174" s="665">
        <v>1</v>
      </c>
      <c r="M174" s="665">
        <v>1932.09</v>
      </c>
      <c r="N174" s="665"/>
      <c r="O174" s="665"/>
      <c r="P174" s="678"/>
      <c r="Q174" s="666"/>
    </row>
    <row r="175" spans="1:17" ht="14.4" customHeight="1" x14ac:dyDescent="0.3">
      <c r="A175" s="661" t="s">
        <v>6085</v>
      </c>
      <c r="B175" s="662" t="s">
        <v>5590</v>
      </c>
      <c r="C175" s="662" t="s">
        <v>4936</v>
      </c>
      <c r="D175" s="662" t="s">
        <v>6115</v>
      </c>
      <c r="E175" s="662" t="s">
        <v>6116</v>
      </c>
      <c r="F175" s="665">
        <v>30</v>
      </c>
      <c r="G175" s="665">
        <v>30832.799999999996</v>
      </c>
      <c r="H175" s="665">
        <v>1</v>
      </c>
      <c r="I175" s="665">
        <v>1027.7599999999998</v>
      </c>
      <c r="J175" s="665">
        <v>31</v>
      </c>
      <c r="K175" s="665">
        <v>31860.560000000001</v>
      </c>
      <c r="L175" s="665">
        <v>1.0333333333333334</v>
      </c>
      <c r="M175" s="665">
        <v>1027.76</v>
      </c>
      <c r="N175" s="665">
        <v>18</v>
      </c>
      <c r="O175" s="665">
        <v>18499.68</v>
      </c>
      <c r="P175" s="678">
        <v>0.60000000000000009</v>
      </c>
      <c r="Q175" s="666">
        <v>1027.76</v>
      </c>
    </row>
    <row r="176" spans="1:17" ht="14.4" customHeight="1" x14ac:dyDescent="0.3">
      <c r="A176" s="661" t="s">
        <v>6085</v>
      </c>
      <c r="B176" s="662" t="s">
        <v>5590</v>
      </c>
      <c r="C176" s="662" t="s">
        <v>4936</v>
      </c>
      <c r="D176" s="662" t="s">
        <v>6117</v>
      </c>
      <c r="E176" s="662" t="s">
        <v>6116</v>
      </c>
      <c r="F176" s="665">
        <v>1</v>
      </c>
      <c r="G176" s="665">
        <v>2141.85</v>
      </c>
      <c r="H176" s="665">
        <v>1</v>
      </c>
      <c r="I176" s="665">
        <v>2141.85</v>
      </c>
      <c r="J176" s="665">
        <v>3</v>
      </c>
      <c r="K176" s="665">
        <v>6425.5499999999993</v>
      </c>
      <c r="L176" s="665">
        <v>3</v>
      </c>
      <c r="M176" s="665">
        <v>2141.85</v>
      </c>
      <c r="N176" s="665">
        <v>2</v>
      </c>
      <c r="O176" s="665">
        <v>4283.7</v>
      </c>
      <c r="P176" s="678">
        <v>2</v>
      </c>
      <c r="Q176" s="666">
        <v>2141.85</v>
      </c>
    </row>
    <row r="177" spans="1:17" ht="14.4" customHeight="1" x14ac:dyDescent="0.3">
      <c r="A177" s="661" t="s">
        <v>6085</v>
      </c>
      <c r="B177" s="662" t="s">
        <v>5590</v>
      </c>
      <c r="C177" s="662" t="s">
        <v>4936</v>
      </c>
      <c r="D177" s="662" t="s">
        <v>6118</v>
      </c>
      <c r="E177" s="662" t="s">
        <v>6119</v>
      </c>
      <c r="F177" s="665">
        <v>17</v>
      </c>
      <c r="G177" s="665">
        <v>294950</v>
      </c>
      <c r="H177" s="665">
        <v>1</v>
      </c>
      <c r="I177" s="665">
        <v>17350</v>
      </c>
      <c r="J177" s="665">
        <v>25</v>
      </c>
      <c r="K177" s="665">
        <v>433750</v>
      </c>
      <c r="L177" s="665">
        <v>1.4705882352941178</v>
      </c>
      <c r="M177" s="665">
        <v>17350</v>
      </c>
      <c r="N177" s="665">
        <v>12</v>
      </c>
      <c r="O177" s="665">
        <v>208200</v>
      </c>
      <c r="P177" s="678">
        <v>0.70588235294117652</v>
      </c>
      <c r="Q177" s="666">
        <v>17350</v>
      </c>
    </row>
    <row r="178" spans="1:17" ht="14.4" customHeight="1" x14ac:dyDescent="0.3">
      <c r="A178" s="661" t="s">
        <v>6085</v>
      </c>
      <c r="B178" s="662" t="s">
        <v>5590</v>
      </c>
      <c r="C178" s="662" t="s">
        <v>4936</v>
      </c>
      <c r="D178" s="662" t="s">
        <v>6120</v>
      </c>
      <c r="E178" s="662" t="s">
        <v>6121</v>
      </c>
      <c r="F178" s="665"/>
      <c r="G178" s="665"/>
      <c r="H178" s="665"/>
      <c r="I178" s="665"/>
      <c r="J178" s="665"/>
      <c r="K178" s="665"/>
      <c r="L178" s="665"/>
      <c r="M178" s="665"/>
      <c r="N178" s="665">
        <v>3</v>
      </c>
      <c r="O178" s="665">
        <v>25609.65</v>
      </c>
      <c r="P178" s="678"/>
      <c r="Q178" s="666">
        <v>8536.5500000000011</v>
      </c>
    </row>
    <row r="179" spans="1:17" ht="14.4" customHeight="1" x14ac:dyDescent="0.3">
      <c r="A179" s="661" t="s">
        <v>6085</v>
      </c>
      <c r="B179" s="662" t="s">
        <v>5590</v>
      </c>
      <c r="C179" s="662" t="s">
        <v>4936</v>
      </c>
      <c r="D179" s="662" t="s">
        <v>6122</v>
      </c>
      <c r="E179" s="662" t="s">
        <v>6123</v>
      </c>
      <c r="F179" s="665">
        <v>11</v>
      </c>
      <c r="G179" s="665">
        <v>36457.19</v>
      </c>
      <c r="H179" s="665">
        <v>1</v>
      </c>
      <c r="I179" s="665">
        <v>3314.2900000000004</v>
      </c>
      <c r="J179" s="665">
        <v>13</v>
      </c>
      <c r="K179" s="665">
        <v>43085.770000000004</v>
      </c>
      <c r="L179" s="665">
        <v>1.1818181818181819</v>
      </c>
      <c r="M179" s="665">
        <v>3314.2900000000004</v>
      </c>
      <c r="N179" s="665">
        <v>3</v>
      </c>
      <c r="O179" s="665">
        <v>9942.869999999999</v>
      </c>
      <c r="P179" s="678">
        <v>0.27272727272727271</v>
      </c>
      <c r="Q179" s="666">
        <v>3314.2899999999995</v>
      </c>
    </row>
    <row r="180" spans="1:17" ht="14.4" customHeight="1" x14ac:dyDescent="0.3">
      <c r="A180" s="661" t="s">
        <v>6085</v>
      </c>
      <c r="B180" s="662" t="s">
        <v>5590</v>
      </c>
      <c r="C180" s="662" t="s">
        <v>4936</v>
      </c>
      <c r="D180" s="662" t="s">
        <v>6124</v>
      </c>
      <c r="E180" s="662" t="s">
        <v>6125</v>
      </c>
      <c r="F180" s="665">
        <v>17</v>
      </c>
      <c r="G180" s="665">
        <v>200124</v>
      </c>
      <c r="H180" s="665">
        <v>1</v>
      </c>
      <c r="I180" s="665">
        <v>11772</v>
      </c>
      <c r="J180" s="665">
        <v>20</v>
      </c>
      <c r="K180" s="665">
        <v>235440</v>
      </c>
      <c r="L180" s="665">
        <v>1.1764705882352942</v>
      </c>
      <c r="M180" s="665">
        <v>11772</v>
      </c>
      <c r="N180" s="665">
        <v>15</v>
      </c>
      <c r="O180" s="665">
        <v>176580</v>
      </c>
      <c r="P180" s="678">
        <v>0.88235294117647056</v>
      </c>
      <c r="Q180" s="666">
        <v>11772</v>
      </c>
    </row>
    <row r="181" spans="1:17" ht="14.4" customHeight="1" x14ac:dyDescent="0.3">
      <c r="A181" s="661" t="s">
        <v>6085</v>
      </c>
      <c r="B181" s="662" t="s">
        <v>5590</v>
      </c>
      <c r="C181" s="662" t="s">
        <v>4936</v>
      </c>
      <c r="D181" s="662" t="s">
        <v>6126</v>
      </c>
      <c r="E181" s="662" t="s">
        <v>6127</v>
      </c>
      <c r="F181" s="665"/>
      <c r="G181" s="665"/>
      <c r="H181" s="665"/>
      <c r="I181" s="665"/>
      <c r="J181" s="665">
        <v>1</v>
      </c>
      <c r="K181" s="665">
        <v>2236.5</v>
      </c>
      <c r="L181" s="665"/>
      <c r="M181" s="665">
        <v>2236.5</v>
      </c>
      <c r="N181" s="665">
        <v>1</v>
      </c>
      <c r="O181" s="665">
        <v>2236.5</v>
      </c>
      <c r="P181" s="678"/>
      <c r="Q181" s="666">
        <v>2236.5</v>
      </c>
    </row>
    <row r="182" spans="1:17" ht="14.4" customHeight="1" x14ac:dyDescent="0.3">
      <c r="A182" s="661" t="s">
        <v>6085</v>
      </c>
      <c r="B182" s="662" t="s">
        <v>5590</v>
      </c>
      <c r="C182" s="662" t="s">
        <v>4936</v>
      </c>
      <c r="D182" s="662" t="s">
        <v>6128</v>
      </c>
      <c r="E182" s="662" t="s">
        <v>6129</v>
      </c>
      <c r="F182" s="665">
        <v>1</v>
      </c>
      <c r="G182" s="665">
        <v>1123.73</v>
      </c>
      <c r="H182" s="665">
        <v>1</v>
      </c>
      <c r="I182" s="665">
        <v>1123.73</v>
      </c>
      <c r="J182" s="665">
        <v>1</v>
      </c>
      <c r="K182" s="665">
        <v>1123.73</v>
      </c>
      <c r="L182" s="665">
        <v>1</v>
      </c>
      <c r="M182" s="665">
        <v>1123.73</v>
      </c>
      <c r="N182" s="665"/>
      <c r="O182" s="665"/>
      <c r="P182" s="678"/>
      <c r="Q182" s="666"/>
    </row>
    <row r="183" spans="1:17" ht="14.4" customHeight="1" x14ac:dyDescent="0.3">
      <c r="A183" s="661" t="s">
        <v>6085</v>
      </c>
      <c r="B183" s="662" t="s">
        <v>5590</v>
      </c>
      <c r="C183" s="662" t="s">
        <v>4936</v>
      </c>
      <c r="D183" s="662" t="s">
        <v>6130</v>
      </c>
      <c r="E183" s="662" t="s">
        <v>6131</v>
      </c>
      <c r="F183" s="665"/>
      <c r="G183" s="665"/>
      <c r="H183" s="665"/>
      <c r="I183" s="665"/>
      <c r="J183" s="665"/>
      <c r="K183" s="665"/>
      <c r="L183" s="665"/>
      <c r="M183" s="665"/>
      <c r="N183" s="665">
        <v>1</v>
      </c>
      <c r="O183" s="665">
        <v>2697.24</v>
      </c>
      <c r="P183" s="678"/>
      <c r="Q183" s="666">
        <v>2697.24</v>
      </c>
    </row>
    <row r="184" spans="1:17" ht="14.4" customHeight="1" x14ac:dyDescent="0.3">
      <c r="A184" s="661" t="s">
        <v>6085</v>
      </c>
      <c r="B184" s="662" t="s">
        <v>5590</v>
      </c>
      <c r="C184" s="662" t="s">
        <v>4936</v>
      </c>
      <c r="D184" s="662" t="s">
        <v>6132</v>
      </c>
      <c r="E184" s="662" t="s">
        <v>6133</v>
      </c>
      <c r="F184" s="665"/>
      <c r="G184" s="665"/>
      <c r="H184" s="665"/>
      <c r="I184" s="665"/>
      <c r="J184" s="665"/>
      <c r="K184" s="665"/>
      <c r="L184" s="665"/>
      <c r="M184" s="665"/>
      <c r="N184" s="665">
        <v>6</v>
      </c>
      <c r="O184" s="665">
        <v>121873.2</v>
      </c>
      <c r="P184" s="678"/>
      <c r="Q184" s="666">
        <v>20312.2</v>
      </c>
    </row>
    <row r="185" spans="1:17" ht="14.4" customHeight="1" x14ac:dyDescent="0.3">
      <c r="A185" s="661" t="s">
        <v>6085</v>
      </c>
      <c r="B185" s="662" t="s">
        <v>5590</v>
      </c>
      <c r="C185" s="662" t="s">
        <v>4936</v>
      </c>
      <c r="D185" s="662" t="s">
        <v>6134</v>
      </c>
      <c r="E185" s="662" t="s">
        <v>6135</v>
      </c>
      <c r="F185" s="665">
        <v>1</v>
      </c>
      <c r="G185" s="665">
        <v>605.65</v>
      </c>
      <c r="H185" s="665">
        <v>1</v>
      </c>
      <c r="I185" s="665">
        <v>605.65</v>
      </c>
      <c r="J185" s="665"/>
      <c r="K185" s="665"/>
      <c r="L185" s="665"/>
      <c r="M185" s="665"/>
      <c r="N185" s="665"/>
      <c r="O185" s="665"/>
      <c r="P185" s="678"/>
      <c r="Q185" s="666"/>
    </row>
    <row r="186" spans="1:17" ht="14.4" customHeight="1" x14ac:dyDescent="0.3">
      <c r="A186" s="661" t="s">
        <v>6085</v>
      </c>
      <c r="B186" s="662" t="s">
        <v>5590</v>
      </c>
      <c r="C186" s="662" t="s">
        <v>4936</v>
      </c>
      <c r="D186" s="662" t="s">
        <v>6136</v>
      </c>
      <c r="E186" s="662" t="s">
        <v>6137</v>
      </c>
      <c r="F186" s="665">
        <v>32</v>
      </c>
      <c r="G186" s="665">
        <v>26597.119999999999</v>
      </c>
      <c r="H186" s="665">
        <v>1</v>
      </c>
      <c r="I186" s="665">
        <v>831.16</v>
      </c>
      <c r="J186" s="665">
        <v>31</v>
      </c>
      <c r="K186" s="665">
        <v>25765.96</v>
      </c>
      <c r="L186" s="665">
        <v>0.96875</v>
      </c>
      <c r="M186" s="665">
        <v>831.16</v>
      </c>
      <c r="N186" s="665">
        <v>18</v>
      </c>
      <c r="O186" s="665">
        <v>14960.880000000001</v>
      </c>
      <c r="P186" s="678">
        <v>0.56250000000000011</v>
      </c>
      <c r="Q186" s="666">
        <v>831.16000000000008</v>
      </c>
    </row>
    <row r="187" spans="1:17" ht="14.4" customHeight="1" x14ac:dyDescent="0.3">
      <c r="A187" s="661" t="s">
        <v>6085</v>
      </c>
      <c r="B187" s="662" t="s">
        <v>5590</v>
      </c>
      <c r="C187" s="662" t="s">
        <v>4936</v>
      </c>
      <c r="D187" s="662" t="s">
        <v>6138</v>
      </c>
      <c r="E187" s="662" t="s">
        <v>6137</v>
      </c>
      <c r="F187" s="665">
        <v>1</v>
      </c>
      <c r="G187" s="665">
        <v>888.06</v>
      </c>
      <c r="H187" s="665">
        <v>1</v>
      </c>
      <c r="I187" s="665">
        <v>888.06</v>
      </c>
      <c r="J187" s="665">
        <v>1</v>
      </c>
      <c r="K187" s="665">
        <v>888.06</v>
      </c>
      <c r="L187" s="665">
        <v>1</v>
      </c>
      <c r="M187" s="665">
        <v>888.06</v>
      </c>
      <c r="N187" s="665">
        <v>1</v>
      </c>
      <c r="O187" s="665">
        <v>888.06</v>
      </c>
      <c r="P187" s="678">
        <v>1</v>
      </c>
      <c r="Q187" s="666">
        <v>888.06</v>
      </c>
    </row>
    <row r="188" spans="1:17" ht="14.4" customHeight="1" x14ac:dyDescent="0.3">
      <c r="A188" s="661" t="s">
        <v>6085</v>
      </c>
      <c r="B188" s="662" t="s">
        <v>5590</v>
      </c>
      <c r="C188" s="662" t="s">
        <v>4936</v>
      </c>
      <c r="D188" s="662" t="s">
        <v>6139</v>
      </c>
      <c r="E188" s="662" t="s">
        <v>6140</v>
      </c>
      <c r="F188" s="665">
        <v>13</v>
      </c>
      <c r="G188" s="665">
        <v>50684.4</v>
      </c>
      <c r="H188" s="665">
        <v>1</v>
      </c>
      <c r="I188" s="665">
        <v>3898.8</v>
      </c>
      <c r="J188" s="665"/>
      <c r="K188" s="665"/>
      <c r="L188" s="665"/>
      <c r="M188" s="665"/>
      <c r="N188" s="665"/>
      <c r="O188" s="665"/>
      <c r="P188" s="678"/>
      <c r="Q188" s="666"/>
    </row>
    <row r="189" spans="1:17" ht="14.4" customHeight="1" x14ac:dyDescent="0.3">
      <c r="A189" s="661" t="s">
        <v>6085</v>
      </c>
      <c r="B189" s="662" t="s">
        <v>5590</v>
      </c>
      <c r="C189" s="662" t="s">
        <v>4936</v>
      </c>
      <c r="D189" s="662" t="s">
        <v>6141</v>
      </c>
      <c r="E189" s="662" t="s">
        <v>6142</v>
      </c>
      <c r="F189" s="665">
        <v>38</v>
      </c>
      <c r="G189" s="665">
        <v>836000</v>
      </c>
      <c r="H189" s="665">
        <v>1</v>
      </c>
      <c r="I189" s="665">
        <v>22000</v>
      </c>
      <c r="J189" s="665">
        <v>61</v>
      </c>
      <c r="K189" s="665">
        <v>1342000</v>
      </c>
      <c r="L189" s="665">
        <v>1.6052631578947369</v>
      </c>
      <c r="M189" s="665">
        <v>22000</v>
      </c>
      <c r="N189" s="665">
        <v>44</v>
      </c>
      <c r="O189" s="665">
        <v>968000</v>
      </c>
      <c r="P189" s="678">
        <v>1.1578947368421053</v>
      </c>
      <c r="Q189" s="666">
        <v>22000</v>
      </c>
    </row>
    <row r="190" spans="1:17" ht="14.4" customHeight="1" x14ac:dyDescent="0.3">
      <c r="A190" s="661" t="s">
        <v>6085</v>
      </c>
      <c r="B190" s="662" t="s">
        <v>5590</v>
      </c>
      <c r="C190" s="662" t="s">
        <v>4936</v>
      </c>
      <c r="D190" s="662" t="s">
        <v>6143</v>
      </c>
      <c r="E190" s="662"/>
      <c r="F190" s="665"/>
      <c r="G190" s="665"/>
      <c r="H190" s="665"/>
      <c r="I190" s="665"/>
      <c r="J190" s="665">
        <v>1</v>
      </c>
      <c r="K190" s="665">
        <v>15571.36</v>
      </c>
      <c r="L190" s="665"/>
      <c r="M190" s="665">
        <v>15571.36</v>
      </c>
      <c r="N190" s="665"/>
      <c r="O190" s="665"/>
      <c r="P190" s="678"/>
      <c r="Q190" s="666"/>
    </row>
    <row r="191" spans="1:17" ht="14.4" customHeight="1" x14ac:dyDescent="0.3">
      <c r="A191" s="661" t="s">
        <v>6085</v>
      </c>
      <c r="B191" s="662" t="s">
        <v>5590</v>
      </c>
      <c r="C191" s="662" t="s">
        <v>4936</v>
      </c>
      <c r="D191" s="662" t="s">
        <v>6144</v>
      </c>
      <c r="E191" s="662" t="s">
        <v>6145</v>
      </c>
      <c r="F191" s="665"/>
      <c r="G191" s="665"/>
      <c r="H191" s="665"/>
      <c r="I191" s="665"/>
      <c r="J191" s="665"/>
      <c r="K191" s="665"/>
      <c r="L191" s="665"/>
      <c r="M191" s="665"/>
      <c r="N191" s="665">
        <v>1</v>
      </c>
      <c r="O191" s="665">
        <v>40210.910000000003</v>
      </c>
      <c r="P191" s="678"/>
      <c r="Q191" s="666">
        <v>40210.910000000003</v>
      </c>
    </row>
    <row r="192" spans="1:17" ht="14.4" customHeight="1" x14ac:dyDescent="0.3">
      <c r="A192" s="661" t="s">
        <v>6085</v>
      </c>
      <c r="B192" s="662" t="s">
        <v>5590</v>
      </c>
      <c r="C192" s="662" t="s">
        <v>4936</v>
      </c>
      <c r="D192" s="662" t="s">
        <v>6146</v>
      </c>
      <c r="E192" s="662" t="s">
        <v>6147</v>
      </c>
      <c r="F192" s="665"/>
      <c r="G192" s="665"/>
      <c r="H192" s="665"/>
      <c r="I192" s="665"/>
      <c r="J192" s="665"/>
      <c r="K192" s="665"/>
      <c r="L192" s="665"/>
      <c r="M192" s="665"/>
      <c r="N192" s="665">
        <v>7</v>
      </c>
      <c r="O192" s="665">
        <v>25512.06</v>
      </c>
      <c r="P192" s="678"/>
      <c r="Q192" s="666">
        <v>3644.5800000000004</v>
      </c>
    </row>
    <row r="193" spans="1:17" ht="14.4" customHeight="1" x14ac:dyDescent="0.3">
      <c r="A193" s="661" t="s">
        <v>6085</v>
      </c>
      <c r="B193" s="662" t="s">
        <v>5590</v>
      </c>
      <c r="C193" s="662" t="s">
        <v>4936</v>
      </c>
      <c r="D193" s="662" t="s">
        <v>6148</v>
      </c>
      <c r="E193" s="662" t="s">
        <v>6149</v>
      </c>
      <c r="F193" s="665"/>
      <c r="G193" s="665"/>
      <c r="H193" s="665"/>
      <c r="I193" s="665"/>
      <c r="J193" s="665">
        <v>1</v>
      </c>
      <c r="K193" s="665">
        <v>1305.82</v>
      </c>
      <c r="L193" s="665"/>
      <c r="M193" s="665">
        <v>1305.82</v>
      </c>
      <c r="N193" s="665">
        <v>1</v>
      </c>
      <c r="O193" s="665">
        <v>1146.33</v>
      </c>
      <c r="P193" s="678"/>
      <c r="Q193" s="666">
        <v>1146.33</v>
      </c>
    </row>
    <row r="194" spans="1:17" ht="14.4" customHeight="1" x14ac:dyDescent="0.3">
      <c r="A194" s="661" t="s">
        <v>6085</v>
      </c>
      <c r="B194" s="662" t="s">
        <v>5590</v>
      </c>
      <c r="C194" s="662" t="s">
        <v>4936</v>
      </c>
      <c r="D194" s="662" t="s">
        <v>6150</v>
      </c>
      <c r="E194" s="662" t="s">
        <v>6151</v>
      </c>
      <c r="F194" s="665">
        <v>28</v>
      </c>
      <c r="G194" s="665">
        <v>693000</v>
      </c>
      <c r="H194" s="665">
        <v>1</v>
      </c>
      <c r="I194" s="665">
        <v>24750</v>
      </c>
      <c r="J194" s="665">
        <v>41</v>
      </c>
      <c r="K194" s="665">
        <v>1014750</v>
      </c>
      <c r="L194" s="665">
        <v>1.4642857142857142</v>
      </c>
      <c r="M194" s="665">
        <v>24750</v>
      </c>
      <c r="N194" s="665">
        <v>30</v>
      </c>
      <c r="O194" s="665">
        <v>742500</v>
      </c>
      <c r="P194" s="678">
        <v>1.0714285714285714</v>
      </c>
      <c r="Q194" s="666">
        <v>24750</v>
      </c>
    </row>
    <row r="195" spans="1:17" ht="14.4" customHeight="1" x14ac:dyDescent="0.3">
      <c r="A195" s="661" t="s">
        <v>6085</v>
      </c>
      <c r="B195" s="662" t="s">
        <v>5590</v>
      </c>
      <c r="C195" s="662" t="s">
        <v>4936</v>
      </c>
      <c r="D195" s="662" t="s">
        <v>6152</v>
      </c>
      <c r="E195" s="662" t="s">
        <v>6153</v>
      </c>
      <c r="F195" s="665">
        <v>7</v>
      </c>
      <c r="G195" s="665">
        <v>2513.6999999999998</v>
      </c>
      <c r="H195" s="665">
        <v>1</v>
      </c>
      <c r="I195" s="665">
        <v>359.09999999999997</v>
      </c>
      <c r="J195" s="665">
        <v>10</v>
      </c>
      <c r="K195" s="665">
        <v>3591.0000000000005</v>
      </c>
      <c r="L195" s="665">
        <v>1.4285714285714288</v>
      </c>
      <c r="M195" s="665">
        <v>359.1</v>
      </c>
      <c r="N195" s="665">
        <v>6</v>
      </c>
      <c r="O195" s="665">
        <v>2154.6</v>
      </c>
      <c r="P195" s="678">
        <v>0.85714285714285721</v>
      </c>
      <c r="Q195" s="666">
        <v>359.09999999999997</v>
      </c>
    </row>
    <row r="196" spans="1:17" ht="14.4" customHeight="1" x14ac:dyDescent="0.3">
      <c r="A196" s="661" t="s">
        <v>6085</v>
      </c>
      <c r="B196" s="662" t="s">
        <v>5590</v>
      </c>
      <c r="C196" s="662" t="s">
        <v>4936</v>
      </c>
      <c r="D196" s="662" t="s">
        <v>6154</v>
      </c>
      <c r="E196" s="662" t="s">
        <v>6155</v>
      </c>
      <c r="F196" s="665">
        <v>18</v>
      </c>
      <c r="G196" s="665">
        <v>235404</v>
      </c>
      <c r="H196" s="665">
        <v>1</v>
      </c>
      <c r="I196" s="665">
        <v>13078</v>
      </c>
      <c r="J196" s="665">
        <v>14</v>
      </c>
      <c r="K196" s="665">
        <v>183092</v>
      </c>
      <c r="L196" s="665">
        <v>0.77777777777777779</v>
      </c>
      <c r="M196" s="665">
        <v>13078</v>
      </c>
      <c r="N196" s="665">
        <v>5</v>
      </c>
      <c r="O196" s="665">
        <v>65390</v>
      </c>
      <c r="P196" s="678">
        <v>0.27777777777777779</v>
      </c>
      <c r="Q196" s="666">
        <v>13078</v>
      </c>
    </row>
    <row r="197" spans="1:17" ht="14.4" customHeight="1" x14ac:dyDescent="0.3">
      <c r="A197" s="661" t="s">
        <v>6085</v>
      </c>
      <c r="B197" s="662" t="s">
        <v>5590</v>
      </c>
      <c r="C197" s="662" t="s">
        <v>4936</v>
      </c>
      <c r="D197" s="662" t="s">
        <v>6156</v>
      </c>
      <c r="E197" s="662" t="s">
        <v>6157</v>
      </c>
      <c r="F197" s="665">
        <v>21</v>
      </c>
      <c r="G197" s="665">
        <v>335727</v>
      </c>
      <c r="H197" s="665">
        <v>1</v>
      </c>
      <c r="I197" s="665">
        <v>15987</v>
      </c>
      <c r="J197" s="665">
        <v>14</v>
      </c>
      <c r="K197" s="665">
        <v>223818</v>
      </c>
      <c r="L197" s="665">
        <v>0.66666666666666663</v>
      </c>
      <c r="M197" s="665">
        <v>15987</v>
      </c>
      <c r="N197" s="665">
        <v>5</v>
      </c>
      <c r="O197" s="665">
        <v>79935</v>
      </c>
      <c r="P197" s="678">
        <v>0.23809523809523808</v>
      </c>
      <c r="Q197" s="666">
        <v>15987</v>
      </c>
    </row>
    <row r="198" spans="1:17" ht="14.4" customHeight="1" x14ac:dyDescent="0.3">
      <c r="A198" s="661" t="s">
        <v>6085</v>
      </c>
      <c r="B198" s="662" t="s">
        <v>5590</v>
      </c>
      <c r="C198" s="662" t="s">
        <v>4936</v>
      </c>
      <c r="D198" s="662" t="s">
        <v>6158</v>
      </c>
      <c r="E198" s="662" t="s">
        <v>6159</v>
      </c>
      <c r="F198" s="665">
        <v>22</v>
      </c>
      <c r="G198" s="665">
        <v>769120</v>
      </c>
      <c r="H198" s="665">
        <v>1</v>
      </c>
      <c r="I198" s="665">
        <v>34960</v>
      </c>
      <c r="J198" s="665">
        <v>16</v>
      </c>
      <c r="K198" s="665">
        <v>559360</v>
      </c>
      <c r="L198" s="665">
        <v>0.72727272727272729</v>
      </c>
      <c r="M198" s="665">
        <v>34960</v>
      </c>
      <c r="N198" s="665">
        <v>8</v>
      </c>
      <c r="O198" s="665">
        <v>279680</v>
      </c>
      <c r="P198" s="678">
        <v>0.36363636363636365</v>
      </c>
      <c r="Q198" s="666">
        <v>34960</v>
      </c>
    </row>
    <row r="199" spans="1:17" ht="14.4" customHeight="1" x14ac:dyDescent="0.3">
      <c r="A199" s="661" t="s">
        <v>6085</v>
      </c>
      <c r="B199" s="662" t="s">
        <v>5590</v>
      </c>
      <c r="C199" s="662" t="s">
        <v>4936</v>
      </c>
      <c r="D199" s="662" t="s">
        <v>6160</v>
      </c>
      <c r="E199" s="662" t="s">
        <v>6161</v>
      </c>
      <c r="F199" s="665">
        <v>1</v>
      </c>
      <c r="G199" s="665">
        <v>893.9</v>
      </c>
      <c r="H199" s="665">
        <v>1</v>
      </c>
      <c r="I199" s="665">
        <v>893.9</v>
      </c>
      <c r="J199" s="665"/>
      <c r="K199" s="665"/>
      <c r="L199" s="665"/>
      <c r="M199" s="665"/>
      <c r="N199" s="665"/>
      <c r="O199" s="665"/>
      <c r="P199" s="678"/>
      <c r="Q199" s="666"/>
    </row>
    <row r="200" spans="1:17" ht="14.4" customHeight="1" x14ac:dyDescent="0.3">
      <c r="A200" s="661" t="s">
        <v>6085</v>
      </c>
      <c r="B200" s="662" t="s">
        <v>5590</v>
      </c>
      <c r="C200" s="662" t="s">
        <v>4936</v>
      </c>
      <c r="D200" s="662" t="s">
        <v>6162</v>
      </c>
      <c r="E200" s="662" t="s">
        <v>6163</v>
      </c>
      <c r="F200" s="665"/>
      <c r="G200" s="665"/>
      <c r="H200" s="665"/>
      <c r="I200" s="665"/>
      <c r="J200" s="665"/>
      <c r="K200" s="665"/>
      <c r="L200" s="665"/>
      <c r="M200" s="665"/>
      <c r="N200" s="665">
        <v>1</v>
      </c>
      <c r="O200" s="665">
        <v>893.9</v>
      </c>
      <c r="P200" s="678"/>
      <c r="Q200" s="666">
        <v>893.9</v>
      </c>
    </row>
    <row r="201" spans="1:17" ht="14.4" customHeight="1" x14ac:dyDescent="0.3">
      <c r="A201" s="661" t="s">
        <v>6085</v>
      </c>
      <c r="B201" s="662" t="s">
        <v>5590</v>
      </c>
      <c r="C201" s="662" t="s">
        <v>4936</v>
      </c>
      <c r="D201" s="662" t="s">
        <v>6164</v>
      </c>
      <c r="E201" s="662" t="s">
        <v>6165</v>
      </c>
      <c r="F201" s="665">
        <v>7</v>
      </c>
      <c r="G201" s="665">
        <v>117821.83</v>
      </c>
      <c r="H201" s="665">
        <v>1</v>
      </c>
      <c r="I201" s="665">
        <v>16831.689999999999</v>
      </c>
      <c r="J201" s="665">
        <v>3</v>
      </c>
      <c r="K201" s="665">
        <v>50495.069999999992</v>
      </c>
      <c r="L201" s="665">
        <v>0.42857142857142849</v>
      </c>
      <c r="M201" s="665">
        <v>16831.689999999999</v>
      </c>
      <c r="N201" s="665">
        <v>1</v>
      </c>
      <c r="O201" s="665">
        <v>16831.689999999999</v>
      </c>
      <c r="P201" s="678">
        <v>0.14285714285714285</v>
      </c>
      <c r="Q201" s="666">
        <v>16831.689999999999</v>
      </c>
    </row>
    <row r="202" spans="1:17" ht="14.4" customHeight="1" x14ac:dyDescent="0.3">
      <c r="A202" s="661" t="s">
        <v>6085</v>
      </c>
      <c r="B202" s="662" t="s">
        <v>5590</v>
      </c>
      <c r="C202" s="662" t="s">
        <v>4936</v>
      </c>
      <c r="D202" s="662" t="s">
        <v>6166</v>
      </c>
      <c r="E202" s="662" t="s">
        <v>6167</v>
      </c>
      <c r="F202" s="665"/>
      <c r="G202" s="665"/>
      <c r="H202" s="665"/>
      <c r="I202" s="665"/>
      <c r="J202" s="665">
        <v>3</v>
      </c>
      <c r="K202" s="665">
        <v>31935.03</v>
      </c>
      <c r="L202" s="665"/>
      <c r="M202" s="665">
        <v>10645.01</v>
      </c>
      <c r="N202" s="665"/>
      <c r="O202" s="665"/>
      <c r="P202" s="678"/>
      <c r="Q202" s="666"/>
    </row>
    <row r="203" spans="1:17" ht="14.4" customHeight="1" x14ac:dyDescent="0.3">
      <c r="A203" s="661" t="s">
        <v>6085</v>
      </c>
      <c r="B203" s="662" t="s">
        <v>5590</v>
      </c>
      <c r="C203" s="662" t="s">
        <v>4936</v>
      </c>
      <c r="D203" s="662" t="s">
        <v>6168</v>
      </c>
      <c r="E203" s="662" t="s">
        <v>6169</v>
      </c>
      <c r="F203" s="665"/>
      <c r="G203" s="665"/>
      <c r="H203" s="665"/>
      <c r="I203" s="665"/>
      <c r="J203" s="665">
        <v>8</v>
      </c>
      <c r="K203" s="665">
        <v>52697.04</v>
      </c>
      <c r="L203" s="665"/>
      <c r="M203" s="665">
        <v>6587.13</v>
      </c>
      <c r="N203" s="665">
        <v>13</v>
      </c>
      <c r="O203" s="665">
        <v>85632.69</v>
      </c>
      <c r="P203" s="678"/>
      <c r="Q203" s="666">
        <v>6587.13</v>
      </c>
    </row>
    <row r="204" spans="1:17" ht="14.4" customHeight="1" x14ac:dyDescent="0.3">
      <c r="A204" s="661" t="s">
        <v>6085</v>
      </c>
      <c r="B204" s="662" t="s">
        <v>5590</v>
      </c>
      <c r="C204" s="662" t="s">
        <v>4936</v>
      </c>
      <c r="D204" s="662" t="s">
        <v>6170</v>
      </c>
      <c r="E204" s="662" t="s">
        <v>6171</v>
      </c>
      <c r="F204" s="665"/>
      <c r="G204" s="665"/>
      <c r="H204" s="665"/>
      <c r="I204" s="665"/>
      <c r="J204" s="665">
        <v>1</v>
      </c>
      <c r="K204" s="665">
        <v>1841.62</v>
      </c>
      <c r="L204" s="665"/>
      <c r="M204" s="665">
        <v>1841.62</v>
      </c>
      <c r="N204" s="665"/>
      <c r="O204" s="665"/>
      <c r="P204" s="678"/>
      <c r="Q204" s="666"/>
    </row>
    <row r="205" spans="1:17" ht="14.4" customHeight="1" x14ac:dyDescent="0.3">
      <c r="A205" s="661" t="s">
        <v>6085</v>
      </c>
      <c r="B205" s="662" t="s">
        <v>5590</v>
      </c>
      <c r="C205" s="662" t="s">
        <v>4936</v>
      </c>
      <c r="D205" s="662" t="s">
        <v>6172</v>
      </c>
      <c r="E205" s="662" t="s">
        <v>6173</v>
      </c>
      <c r="F205" s="665"/>
      <c r="G205" s="665"/>
      <c r="H205" s="665"/>
      <c r="I205" s="665"/>
      <c r="J205" s="665">
        <v>1</v>
      </c>
      <c r="K205" s="665">
        <v>31629.82</v>
      </c>
      <c r="L205" s="665"/>
      <c r="M205" s="665">
        <v>31629.82</v>
      </c>
      <c r="N205" s="665"/>
      <c r="O205" s="665"/>
      <c r="P205" s="678"/>
      <c r="Q205" s="666"/>
    </row>
    <row r="206" spans="1:17" ht="14.4" customHeight="1" x14ac:dyDescent="0.3">
      <c r="A206" s="661" t="s">
        <v>6085</v>
      </c>
      <c r="B206" s="662" t="s">
        <v>5590</v>
      </c>
      <c r="C206" s="662" t="s">
        <v>4936</v>
      </c>
      <c r="D206" s="662" t="s">
        <v>6174</v>
      </c>
      <c r="E206" s="662" t="s">
        <v>6175</v>
      </c>
      <c r="F206" s="665">
        <v>3</v>
      </c>
      <c r="G206" s="665">
        <v>242809.2</v>
      </c>
      <c r="H206" s="665">
        <v>1</v>
      </c>
      <c r="I206" s="665">
        <v>80936.400000000009</v>
      </c>
      <c r="J206" s="665">
        <v>2</v>
      </c>
      <c r="K206" s="665">
        <v>161872.79999999999</v>
      </c>
      <c r="L206" s="665">
        <v>0.66666666666666663</v>
      </c>
      <c r="M206" s="665">
        <v>80936.399999999994</v>
      </c>
      <c r="N206" s="665">
        <v>2</v>
      </c>
      <c r="O206" s="665">
        <v>161872.79999999999</v>
      </c>
      <c r="P206" s="678">
        <v>0.66666666666666663</v>
      </c>
      <c r="Q206" s="666">
        <v>80936.399999999994</v>
      </c>
    </row>
    <row r="207" spans="1:17" ht="14.4" customHeight="1" x14ac:dyDescent="0.3">
      <c r="A207" s="661" t="s">
        <v>6085</v>
      </c>
      <c r="B207" s="662" t="s">
        <v>5590</v>
      </c>
      <c r="C207" s="662" t="s">
        <v>4936</v>
      </c>
      <c r="D207" s="662" t="s">
        <v>6176</v>
      </c>
      <c r="E207" s="662" t="s">
        <v>6177</v>
      </c>
      <c r="F207" s="665">
        <v>6</v>
      </c>
      <c r="G207" s="665">
        <v>26160</v>
      </c>
      <c r="H207" s="665">
        <v>1</v>
      </c>
      <c r="I207" s="665">
        <v>4360</v>
      </c>
      <c r="J207" s="665">
        <v>32</v>
      </c>
      <c r="K207" s="665">
        <v>139520</v>
      </c>
      <c r="L207" s="665">
        <v>5.333333333333333</v>
      </c>
      <c r="M207" s="665">
        <v>4360</v>
      </c>
      <c r="N207" s="665">
        <v>20</v>
      </c>
      <c r="O207" s="665">
        <v>87200</v>
      </c>
      <c r="P207" s="678">
        <v>3.3333333333333335</v>
      </c>
      <c r="Q207" s="666">
        <v>4360</v>
      </c>
    </row>
    <row r="208" spans="1:17" ht="14.4" customHeight="1" x14ac:dyDescent="0.3">
      <c r="A208" s="661" t="s">
        <v>6085</v>
      </c>
      <c r="B208" s="662" t="s">
        <v>5590</v>
      </c>
      <c r="C208" s="662" t="s">
        <v>4936</v>
      </c>
      <c r="D208" s="662" t="s">
        <v>6178</v>
      </c>
      <c r="E208" s="662" t="s">
        <v>6179</v>
      </c>
      <c r="F208" s="665"/>
      <c r="G208" s="665"/>
      <c r="H208" s="665"/>
      <c r="I208" s="665"/>
      <c r="J208" s="665">
        <v>1</v>
      </c>
      <c r="K208" s="665">
        <v>19969</v>
      </c>
      <c r="L208" s="665"/>
      <c r="M208" s="665">
        <v>19969</v>
      </c>
      <c r="N208" s="665">
        <v>1</v>
      </c>
      <c r="O208" s="665">
        <v>19969</v>
      </c>
      <c r="P208" s="678"/>
      <c r="Q208" s="666">
        <v>19969</v>
      </c>
    </row>
    <row r="209" spans="1:17" ht="14.4" customHeight="1" x14ac:dyDescent="0.3">
      <c r="A209" s="661" t="s">
        <v>6085</v>
      </c>
      <c r="B209" s="662" t="s">
        <v>5590</v>
      </c>
      <c r="C209" s="662" t="s">
        <v>4936</v>
      </c>
      <c r="D209" s="662" t="s">
        <v>6180</v>
      </c>
      <c r="E209" s="662" t="s">
        <v>6181</v>
      </c>
      <c r="F209" s="665"/>
      <c r="G209" s="665"/>
      <c r="H209" s="665"/>
      <c r="I209" s="665"/>
      <c r="J209" s="665">
        <v>1</v>
      </c>
      <c r="K209" s="665">
        <v>380.86</v>
      </c>
      <c r="L209" s="665"/>
      <c r="M209" s="665">
        <v>380.86</v>
      </c>
      <c r="N209" s="665">
        <v>1</v>
      </c>
      <c r="O209" s="665">
        <v>380.86</v>
      </c>
      <c r="P209" s="678"/>
      <c r="Q209" s="666">
        <v>380.86</v>
      </c>
    </row>
    <row r="210" spans="1:17" ht="14.4" customHeight="1" x14ac:dyDescent="0.3">
      <c r="A210" s="661" t="s">
        <v>6085</v>
      </c>
      <c r="B210" s="662" t="s">
        <v>5590</v>
      </c>
      <c r="C210" s="662" t="s">
        <v>4936</v>
      </c>
      <c r="D210" s="662" t="s">
        <v>6182</v>
      </c>
      <c r="E210" s="662" t="s">
        <v>6119</v>
      </c>
      <c r="F210" s="665">
        <v>1</v>
      </c>
      <c r="G210" s="665">
        <v>15675</v>
      </c>
      <c r="H210" s="665">
        <v>1</v>
      </c>
      <c r="I210" s="665">
        <v>15675</v>
      </c>
      <c r="J210" s="665"/>
      <c r="K210" s="665"/>
      <c r="L210" s="665"/>
      <c r="M210" s="665"/>
      <c r="N210" s="665">
        <v>3</v>
      </c>
      <c r="O210" s="665">
        <v>47025</v>
      </c>
      <c r="P210" s="678">
        <v>3</v>
      </c>
      <c r="Q210" s="666">
        <v>15675</v>
      </c>
    </row>
    <row r="211" spans="1:17" ht="14.4" customHeight="1" x14ac:dyDescent="0.3">
      <c r="A211" s="661" t="s">
        <v>6085</v>
      </c>
      <c r="B211" s="662" t="s">
        <v>5590</v>
      </c>
      <c r="C211" s="662" t="s">
        <v>4936</v>
      </c>
      <c r="D211" s="662" t="s">
        <v>6183</v>
      </c>
      <c r="E211" s="662" t="s">
        <v>6184</v>
      </c>
      <c r="F211" s="665"/>
      <c r="G211" s="665"/>
      <c r="H211" s="665"/>
      <c r="I211" s="665"/>
      <c r="J211" s="665">
        <v>1</v>
      </c>
      <c r="K211" s="665">
        <v>4890.29</v>
      </c>
      <c r="L211" s="665"/>
      <c r="M211" s="665">
        <v>4890.29</v>
      </c>
      <c r="N211" s="665"/>
      <c r="O211" s="665"/>
      <c r="P211" s="678"/>
      <c r="Q211" s="666"/>
    </row>
    <row r="212" spans="1:17" ht="14.4" customHeight="1" x14ac:dyDescent="0.3">
      <c r="A212" s="661" t="s">
        <v>6085</v>
      </c>
      <c r="B212" s="662" t="s">
        <v>5590</v>
      </c>
      <c r="C212" s="662" t="s">
        <v>4936</v>
      </c>
      <c r="D212" s="662" t="s">
        <v>6185</v>
      </c>
      <c r="E212" s="662" t="s">
        <v>6186</v>
      </c>
      <c r="F212" s="665"/>
      <c r="G212" s="665"/>
      <c r="H212" s="665"/>
      <c r="I212" s="665"/>
      <c r="J212" s="665">
        <v>1</v>
      </c>
      <c r="K212" s="665">
        <v>21368</v>
      </c>
      <c r="L212" s="665"/>
      <c r="M212" s="665">
        <v>21368</v>
      </c>
      <c r="N212" s="665"/>
      <c r="O212" s="665"/>
      <c r="P212" s="678"/>
      <c r="Q212" s="666"/>
    </row>
    <row r="213" spans="1:17" ht="14.4" customHeight="1" x14ac:dyDescent="0.3">
      <c r="A213" s="661" t="s">
        <v>6085</v>
      </c>
      <c r="B213" s="662" t="s">
        <v>5590</v>
      </c>
      <c r="C213" s="662" t="s">
        <v>4936</v>
      </c>
      <c r="D213" s="662" t="s">
        <v>6187</v>
      </c>
      <c r="E213" s="662" t="s">
        <v>6188</v>
      </c>
      <c r="F213" s="665">
        <v>1</v>
      </c>
      <c r="G213" s="665">
        <v>11015.5</v>
      </c>
      <c r="H213" s="665">
        <v>1</v>
      </c>
      <c r="I213" s="665">
        <v>11015.5</v>
      </c>
      <c r="J213" s="665"/>
      <c r="K213" s="665"/>
      <c r="L213" s="665"/>
      <c r="M213" s="665"/>
      <c r="N213" s="665"/>
      <c r="O213" s="665"/>
      <c r="P213" s="678"/>
      <c r="Q213" s="666"/>
    </row>
    <row r="214" spans="1:17" ht="14.4" customHeight="1" x14ac:dyDescent="0.3">
      <c r="A214" s="661" t="s">
        <v>6085</v>
      </c>
      <c r="B214" s="662" t="s">
        <v>5590</v>
      </c>
      <c r="C214" s="662" t="s">
        <v>4936</v>
      </c>
      <c r="D214" s="662" t="s">
        <v>6189</v>
      </c>
      <c r="E214" s="662" t="s">
        <v>6190</v>
      </c>
      <c r="F214" s="665"/>
      <c r="G214" s="665"/>
      <c r="H214" s="665"/>
      <c r="I214" s="665"/>
      <c r="J214" s="665"/>
      <c r="K214" s="665"/>
      <c r="L214" s="665"/>
      <c r="M214" s="665"/>
      <c r="N214" s="665">
        <v>1</v>
      </c>
      <c r="O214" s="665">
        <v>30135</v>
      </c>
      <c r="P214" s="678"/>
      <c r="Q214" s="666">
        <v>30135</v>
      </c>
    </row>
    <row r="215" spans="1:17" ht="14.4" customHeight="1" x14ac:dyDescent="0.3">
      <c r="A215" s="661" t="s">
        <v>6085</v>
      </c>
      <c r="B215" s="662" t="s">
        <v>5590</v>
      </c>
      <c r="C215" s="662" t="s">
        <v>4936</v>
      </c>
      <c r="D215" s="662" t="s">
        <v>6191</v>
      </c>
      <c r="E215" s="662" t="s">
        <v>6192</v>
      </c>
      <c r="F215" s="665"/>
      <c r="G215" s="665"/>
      <c r="H215" s="665"/>
      <c r="I215" s="665"/>
      <c r="J215" s="665">
        <v>1</v>
      </c>
      <c r="K215" s="665">
        <v>17747.73</v>
      </c>
      <c r="L215" s="665"/>
      <c r="M215" s="665">
        <v>17747.73</v>
      </c>
      <c r="N215" s="665"/>
      <c r="O215" s="665"/>
      <c r="P215" s="678"/>
      <c r="Q215" s="666"/>
    </row>
    <row r="216" spans="1:17" ht="14.4" customHeight="1" x14ac:dyDescent="0.3">
      <c r="A216" s="661" t="s">
        <v>6085</v>
      </c>
      <c r="B216" s="662" t="s">
        <v>5590</v>
      </c>
      <c r="C216" s="662" t="s">
        <v>4936</v>
      </c>
      <c r="D216" s="662" t="s">
        <v>6193</v>
      </c>
      <c r="E216" s="662" t="s">
        <v>6194</v>
      </c>
      <c r="F216" s="665"/>
      <c r="G216" s="665"/>
      <c r="H216" s="665"/>
      <c r="I216" s="665"/>
      <c r="J216" s="665"/>
      <c r="K216" s="665"/>
      <c r="L216" s="665"/>
      <c r="M216" s="665"/>
      <c r="N216" s="665">
        <v>2</v>
      </c>
      <c r="O216" s="665">
        <v>4987.18</v>
      </c>
      <c r="P216" s="678"/>
      <c r="Q216" s="666">
        <v>2493.59</v>
      </c>
    </row>
    <row r="217" spans="1:17" ht="14.4" customHeight="1" x14ac:dyDescent="0.3">
      <c r="A217" s="661" t="s">
        <v>6085</v>
      </c>
      <c r="B217" s="662" t="s">
        <v>5590</v>
      </c>
      <c r="C217" s="662" t="s">
        <v>4730</v>
      </c>
      <c r="D217" s="662" t="s">
        <v>6195</v>
      </c>
      <c r="E217" s="662" t="s">
        <v>6196</v>
      </c>
      <c r="F217" s="665">
        <v>5</v>
      </c>
      <c r="G217" s="665">
        <v>1025</v>
      </c>
      <c r="H217" s="665">
        <v>1</v>
      </c>
      <c r="I217" s="665">
        <v>205</v>
      </c>
      <c r="J217" s="665">
        <v>2</v>
      </c>
      <c r="K217" s="665">
        <v>411</v>
      </c>
      <c r="L217" s="665">
        <v>0.40097560975609758</v>
      </c>
      <c r="M217" s="665">
        <v>205.5</v>
      </c>
      <c r="N217" s="665">
        <v>4</v>
      </c>
      <c r="O217" s="665">
        <v>828</v>
      </c>
      <c r="P217" s="678">
        <v>0.80780487804878054</v>
      </c>
      <c r="Q217" s="666">
        <v>207</v>
      </c>
    </row>
    <row r="218" spans="1:17" ht="14.4" customHeight="1" x14ac:dyDescent="0.3">
      <c r="A218" s="661" t="s">
        <v>6085</v>
      </c>
      <c r="B218" s="662" t="s">
        <v>5590</v>
      </c>
      <c r="C218" s="662" t="s">
        <v>4730</v>
      </c>
      <c r="D218" s="662" t="s">
        <v>6197</v>
      </c>
      <c r="E218" s="662" t="s">
        <v>6198</v>
      </c>
      <c r="F218" s="665">
        <v>298</v>
      </c>
      <c r="G218" s="665">
        <v>44700</v>
      </c>
      <c r="H218" s="665">
        <v>1</v>
      </c>
      <c r="I218" s="665">
        <v>150</v>
      </c>
      <c r="J218" s="665">
        <v>185</v>
      </c>
      <c r="K218" s="665">
        <v>27862</v>
      </c>
      <c r="L218" s="665">
        <v>0.62331096196868008</v>
      </c>
      <c r="M218" s="665">
        <v>150.60540540540541</v>
      </c>
      <c r="N218" s="665">
        <v>162</v>
      </c>
      <c r="O218" s="665">
        <v>24462</v>
      </c>
      <c r="P218" s="678">
        <v>0.54724832214765096</v>
      </c>
      <c r="Q218" s="666">
        <v>151</v>
      </c>
    </row>
    <row r="219" spans="1:17" ht="14.4" customHeight="1" x14ac:dyDescent="0.3">
      <c r="A219" s="661" t="s">
        <v>6085</v>
      </c>
      <c r="B219" s="662" t="s">
        <v>5590</v>
      </c>
      <c r="C219" s="662" t="s">
        <v>4730</v>
      </c>
      <c r="D219" s="662" t="s">
        <v>6199</v>
      </c>
      <c r="E219" s="662" t="s">
        <v>6200</v>
      </c>
      <c r="F219" s="665">
        <v>551</v>
      </c>
      <c r="G219" s="665">
        <v>100282</v>
      </c>
      <c r="H219" s="665">
        <v>1</v>
      </c>
      <c r="I219" s="665">
        <v>182</v>
      </c>
      <c r="J219" s="665">
        <v>633</v>
      </c>
      <c r="K219" s="665">
        <v>115607</v>
      </c>
      <c r="L219" s="665">
        <v>1.1528190502782154</v>
      </c>
      <c r="M219" s="665">
        <v>182.63349131121643</v>
      </c>
      <c r="N219" s="665">
        <v>453</v>
      </c>
      <c r="O219" s="665">
        <v>82899</v>
      </c>
      <c r="P219" s="678">
        <v>0.82665882212161701</v>
      </c>
      <c r="Q219" s="666">
        <v>183</v>
      </c>
    </row>
    <row r="220" spans="1:17" ht="14.4" customHeight="1" x14ac:dyDescent="0.3">
      <c r="A220" s="661" t="s">
        <v>6085</v>
      </c>
      <c r="B220" s="662" t="s">
        <v>5590</v>
      </c>
      <c r="C220" s="662" t="s">
        <v>4730</v>
      </c>
      <c r="D220" s="662" t="s">
        <v>6201</v>
      </c>
      <c r="E220" s="662" t="s">
        <v>6202</v>
      </c>
      <c r="F220" s="665">
        <v>27</v>
      </c>
      <c r="G220" s="665">
        <v>3348</v>
      </c>
      <c r="H220" s="665">
        <v>1</v>
      </c>
      <c r="I220" s="665">
        <v>124</v>
      </c>
      <c r="J220" s="665">
        <v>19</v>
      </c>
      <c r="K220" s="665">
        <v>2121</v>
      </c>
      <c r="L220" s="665">
        <v>0.63351254480286734</v>
      </c>
      <c r="M220" s="665">
        <v>111.63157894736842</v>
      </c>
      <c r="N220" s="665">
        <v>20</v>
      </c>
      <c r="O220" s="665">
        <v>2500</v>
      </c>
      <c r="P220" s="678">
        <v>0.74671445639187572</v>
      </c>
      <c r="Q220" s="666">
        <v>125</v>
      </c>
    </row>
    <row r="221" spans="1:17" ht="14.4" customHeight="1" x14ac:dyDescent="0.3">
      <c r="A221" s="661" t="s">
        <v>6085</v>
      </c>
      <c r="B221" s="662" t="s">
        <v>5590</v>
      </c>
      <c r="C221" s="662" t="s">
        <v>4730</v>
      </c>
      <c r="D221" s="662" t="s">
        <v>6203</v>
      </c>
      <c r="E221" s="662" t="s">
        <v>6204</v>
      </c>
      <c r="F221" s="665">
        <v>38</v>
      </c>
      <c r="G221" s="665">
        <v>8246</v>
      </c>
      <c r="H221" s="665">
        <v>1</v>
      </c>
      <c r="I221" s="665">
        <v>217</v>
      </c>
      <c r="J221" s="665">
        <v>55</v>
      </c>
      <c r="K221" s="665">
        <v>11110</v>
      </c>
      <c r="L221" s="665">
        <v>1.3473199126849382</v>
      </c>
      <c r="M221" s="665">
        <v>202</v>
      </c>
      <c r="N221" s="665">
        <v>66</v>
      </c>
      <c r="O221" s="665">
        <v>14454</v>
      </c>
      <c r="P221" s="678">
        <v>1.7528498666019889</v>
      </c>
      <c r="Q221" s="666">
        <v>219</v>
      </c>
    </row>
    <row r="222" spans="1:17" ht="14.4" customHeight="1" x14ac:dyDescent="0.3">
      <c r="A222" s="661" t="s">
        <v>6085</v>
      </c>
      <c r="B222" s="662" t="s">
        <v>5590</v>
      </c>
      <c r="C222" s="662" t="s">
        <v>4730</v>
      </c>
      <c r="D222" s="662" t="s">
        <v>6205</v>
      </c>
      <c r="E222" s="662" t="s">
        <v>6206</v>
      </c>
      <c r="F222" s="665">
        <v>11</v>
      </c>
      <c r="G222" s="665">
        <v>2387</v>
      </c>
      <c r="H222" s="665">
        <v>1</v>
      </c>
      <c r="I222" s="665">
        <v>217</v>
      </c>
      <c r="J222" s="665">
        <v>13</v>
      </c>
      <c r="K222" s="665">
        <v>2830</v>
      </c>
      <c r="L222" s="665">
        <v>1.1855886049434436</v>
      </c>
      <c r="M222" s="665">
        <v>217.69230769230768</v>
      </c>
      <c r="N222" s="665">
        <v>5</v>
      </c>
      <c r="O222" s="665">
        <v>1095</v>
      </c>
      <c r="P222" s="678">
        <v>0.45873481357352325</v>
      </c>
      <c r="Q222" s="666">
        <v>219</v>
      </c>
    </row>
    <row r="223" spans="1:17" ht="14.4" customHeight="1" x14ac:dyDescent="0.3">
      <c r="A223" s="661" t="s">
        <v>6085</v>
      </c>
      <c r="B223" s="662" t="s">
        <v>5590</v>
      </c>
      <c r="C223" s="662" t="s">
        <v>4730</v>
      </c>
      <c r="D223" s="662" t="s">
        <v>6207</v>
      </c>
      <c r="E223" s="662" t="s">
        <v>6208</v>
      </c>
      <c r="F223" s="665">
        <v>9</v>
      </c>
      <c r="G223" s="665">
        <v>1971</v>
      </c>
      <c r="H223" s="665">
        <v>1</v>
      </c>
      <c r="I223" s="665">
        <v>219</v>
      </c>
      <c r="J223" s="665">
        <v>7</v>
      </c>
      <c r="K223" s="665">
        <v>1539</v>
      </c>
      <c r="L223" s="665">
        <v>0.78082191780821919</v>
      </c>
      <c r="M223" s="665">
        <v>219.85714285714286</v>
      </c>
      <c r="N223" s="665">
        <v>17</v>
      </c>
      <c r="O223" s="665">
        <v>3757</v>
      </c>
      <c r="P223" s="678">
        <v>1.9061390157280569</v>
      </c>
      <c r="Q223" s="666">
        <v>221</v>
      </c>
    </row>
    <row r="224" spans="1:17" ht="14.4" customHeight="1" x14ac:dyDescent="0.3">
      <c r="A224" s="661" t="s">
        <v>6085</v>
      </c>
      <c r="B224" s="662" t="s">
        <v>5590</v>
      </c>
      <c r="C224" s="662" t="s">
        <v>4730</v>
      </c>
      <c r="D224" s="662" t="s">
        <v>6209</v>
      </c>
      <c r="E224" s="662" t="s">
        <v>6210</v>
      </c>
      <c r="F224" s="665">
        <v>1</v>
      </c>
      <c r="G224" s="665">
        <v>326</v>
      </c>
      <c r="H224" s="665">
        <v>1</v>
      </c>
      <c r="I224" s="665">
        <v>326</v>
      </c>
      <c r="J224" s="665"/>
      <c r="K224" s="665"/>
      <c r="L224" s="665"/>
      <c r="M224" s="665"/>
      <c r="N224" s="665">
        <v>1</v>
      </c>
      <c r="O224" s="665">
        <v>330</v>
      </c>
      <c r="P224" s="678">
        <v>1.0122699386503067</v>
      </c>
      <c r="Q224" s="666">
        <v>330</v>
      </c>
    </row>
    <row r="225" spans="1:17" ht="14.4" customHeight="1" x14ac:dyDescent="0.3">
      <c r="A225" s="661" t="s">
        <v>6085</v>
      </c>
      <c r="B225" s="662" t="s">
        <v>5590</v>
      </c>
      <c r="C225" s="662" t="s">
        <v>4730</v>
      </c>
      <c r="D225" s="662" t="s">
        <v>6211</v>
      </c>
      <c r="E225" s="662" t="s">
        <v>6212</v>
      </c>
      <c r="F225" s="665">
        <v>30</v>
      </c>
      <c r="G225" s="665">
        <v>123810</v>
      </c>
      <c r="H225" s="665">
        <v>1</v>
      </c>
      <c r="I225" s="665">
        <v>4127</v>
      </c>
      <c r="J225" s="665">
        <v>34</v>
      </c>
      <c r="K225" s="665">
        <v>140478</v>
      </c>
      <c r="L225" s="665">
        <v>1.134625636055246</v>
      </c>
      <c r="M225" s="665">
        <v>4131.7058823529414</v>
      </c>
      <c r="N225" s="665">
        <v>21</v>
      </c>
      <c r="O225" s="665">
        <v>86919</v>
      </c>
      <c r="P225" s="678">
        <v>0.70203537678701233</v>
      </c>
      <c r="Q225" s="666">
        <v>4139</v>
      </c>
    </row>
    <row r="226" spans="1:17" ht="14.4" customHeight="1" x14ac:dyDescent="0.3">
      <c r="A226" s="661" t="s">
        <v>6085</v>
      </c>
      <c r="B226" s="662" t="s">
        <v>5590</v>
      </c>
      <c r="C226" s="662" t="s">
        <v>4730</v>
      </c>
      <c r="D226" s="662" t="s">
        <v>6213</v>
      </c>
      <c r="E226" s="662" t="s">
        <v>6214</v>
      </c>
      <c r="F226" s="665">
        <v>93</v>
      </c>
      <c r="G226" s="665">
        <v>354795</v>
      </c>
      <c r="H226" s="665">
        <v>1</v>
      </c>
      <c r="I226" s="665">
        <v>3815</v>
      </c>
      <c r="J226" s="665">
        <v>87</v>
      </c>
      <c r="K226" s="665">
        <v>332181</v>
      </c>
      <c r="L226" s="665">
        <v>0.93626178497442181</v>
      </c>
      <c r="M226" s="665">
        <v>3818.1724137931033</v>
      </c>
      <c r="N226" s="665">
        <v>44</v>
      </c>
      <c r="O226" s="665">
        <v>168256</v>
      </c>
      <c r="P226" s="678">
        <v>0.47423441705773756</v>
      </c>
      <c r="Q226" s="666">
        <v>3824</v>
      </c>
    </row>
    <row r="227" spans="1:17" ht="14.4" customHeight="1" x14ac:dyDescent="0.3">
      <c r="A227" s="661" t="s">
        <v>6085</v>
      </c>
      <c r="B227" s="662" t="s">
        <v>5590</v>
      </c>
      <c r="C227" s="662" t="s">
        <v>4730</v>
      </c>
      <c r="D227" s="662" t="s">
        <v>6215</v>
      </c>
      <c r="E227" s="662" t="s">
        <v>6216</v>
      </c>
      <c r="F227" s="665"/>
      <c r="G227" s="665"/>
      <c r="H227" s="665"/>
      <c r="I227" s="665"/>
      <c r="J227" s="665">
        <v>2</v>
      </c>
      <c r="K227" s="665">
        <v>15670</v>
      </c>
      <c r="L227" s="665"/>
      <c r="M227" s="665">
        <v>7835</v>
      </c>
      <c r="N227" s="665">
        <v>2</v>
      </c>
      <c r="O227" s="665">
        <v>15706</v>
      </c>
      <c r="P227" s="678"/>
      <c r="Q227" s="666">
        <v>7853</v>
      </c>
    </row>
    <row r="228" spans="1:17" ht="14.4" customHeight="1" x14ac:dyDescent="0.3">
      <c r="A228" s="661" t="s">
        <v>6085</v>
      </c>
      <c r="B228" s="662" t="s">
        <v>5590</v>
      </c>
      <c r="C228" s="662" t="s">
        <v>4730</v>
      </c>
      <c r="D228" s="662" t="s">
        <v>6217</v>
      </c>
      <c r="E228" s="662" t="s">
        <v>6218</v>
      </c>
      <c r="F228" s="665">
        <v>11</v>
      </c>
      <c r="G228" s="665">
        <v>14047</v>
      </c>
      <c r="H228" s="665">
        <v>1</v>
      </c>
      <c r="I228" s="665">
        <v>1277</v>
      </c>
      <c r="J228" s="665">
        <v>7</v>
      </c>
      <c r="K228" s="665">
        <v>8951</v>
      </c>
      <c r="L228" s="665">
        <v>0.63721791129778604</v>
      </c>
      <c r="M228" s="665">
        <v>1278.7142857142858</v>
      </c>
      <c r="N228" s="665">
        <v>6</v>
      </c>
      <c r="O228" s="665">
        <v>7686</v>
      </c>
      <c r="P228" s="678">
        <v>0.54716309532284468</v>
      </c>
      <c r="Q228" s="666">
        <v>1281</v>
      </c>
    </row>
    <row r="229" spans="1:17" ht="14.4" customHeight="1" x14ac:dyDescent="0.3">
      <c r="A229" s="661" t="s">
        <v>6085</v>
      </c>
      <c r="B229" s="662" t="s">
        <v>5590</v>
      </c>
      <c r="C229" s="662" t="s">
        <v>4730</v>
      </c>
      <c r="D229" s="662" t="s">
        <v>6219</v>
      </c>
      <c r="E229" s="662" t="s">
        <v>6220</v>
      </c>
      <c r="F229" s="665">
        <v>5</v>
      </c>
      <c r="G229" s="665">
        <v>5820</v>
      </c>
      <c r="H229" s="665">
        <v>1</v>
      </c>
      <c r="I229" s="665">
        <v>1164</v>
      </c>
      <c r="J229" s="665"/>
      <c r="K229" s="665"/>
      <c r="L229" s="665"/>
      <c r="M229" s="665"/>
      <c r="N229" s="665">
        <v>2</v>
      </c>
      <c r="O229" s="665">
        <v>2334</v>
      </c>
      <c r="P229" s="678">
        <v>0.40103092783505156</v>
      </c>
      <c r="Q229" s="666">
        <v>1167</v>
      </c>
    </row>
    <row r="230" spans="1:17" ht="14.4" customHeight="1" x14ac:dyDescent="0.3">
      <c r="A230" s="661" t="s">
        <v>6085</v>
      </c>
      <c r="B230" s="662" t="s">
        <v>5590</v>
      </c>
      <c r="C230" s="662" t="s">
        <v>4730</v>
      </c>
      <c r="D230" s="662" t="s">
        <v>6221</v>
      </c>
      <c r="E230" s="662" t="s">
        <v>6222</v>
      </c>
      <c r="F230" s="665">
        <v>232</v>
      </c>
      <c r="G230" s="665">
        <v>1175776</v>
      </c>
      <c r="H230" s="665">
        <v>1</v>
      </c>
      <c r="I230" s="665">
        <v>5068</v>
      </c>
      <c r="J230" s="665">
        <v>303</v>
      </c>
      <c r="K230" s="665">
        <v>1536870</v>
      </c>
      <c r="L230" s="665">
        <v>1.3071112184633809</v>
      </c>
      <c r="M230" s="665">
        <v>5072.1782178217818</v>
      </c>
      <c r="N230" s="665">
        <v>296</v>
      </c>
      <c r="O230" s="665">
        <v>1502496</v>
      </c>
      <c r="P230" s="678">
        <v>1.2778760580246578</v>
      </c>
      <c r="Q230" s="666">
        <v>5076</v>
      </c>
    </row>
    <row r="231" spans="1:17" ht="14.4" customHeight="1" x14ac:dyDescent="0.3">
      <c r="A231" s="661" t="s">
        <v>6085</v>
      </c>
      <c r="B231" s="662" t="s">
        <v>5590</v>
      </c>
      <c r="C231" s="662" t="s">
        <v>4730</v>
      </c>
      <c r="D231" s="662" t="s">
        <v>6223</v>
      </c>
      <c r="E231" s="662" t="s">
        <v>6224</v>
      </c>
      <c r="F231" s="665">
        <v>1</v>
      </c>
      <c r="G231" s="665">
        <v>5508</v>
      </c>
      <c r="H231" s="665">
        <v>1</v>
      </c>
      <c r="I231" s="665">
        <v>5508</v>
      </c>
      <c r="J231" s="665">
        <v>7</v>
      </c>
      <c r="K231" s="665">
        <v>38592</v>
      </c>
      <c r="L231" s="665">
        <v>7.0065359477124183</v>
      </c>
      <c r="M231" s="665">
        <v>5513.1428571428569</v>
      </c>
      <c r="N231" s="665">
        <v>3</v>
      </c>
      <c r="O231" s="665">
        <v>16548</v>
      </c>
      <c r="P231" s="678">
        <v>3.0043572984749454</v>
      </c>
      <c r="Q231" s="666">
        <v>5516</v>
      </c>
    </row>
    <row r="232" spans="1:17" ht="14.4" customHeight="1" x14ac:dyDescent="0.3">
      <c r="A232" s="661" t="s">
        <v>6085</v>
      </c>
      <c r="B232" s="662" t="s">
        <v>5590</v>
      </c>
      <c r="C232" s="662" t="s">
        <v>4730</v>
      </c>
      <c r="D232" s="662" t="s">
        <v>5288</v>
      </c>
      <c r="E232" s="662" t="s">
        <v>5289</v>
      </c>
      <c r="F232" s="665"/>
      <c r="G232" s="665"/>
      <c r="H232" s="665"/>
      <c r="I232" s="665"/>
      <c r="J232" s="665"/>
      <c r="K232" s="665"/>
      <c r="L232" s="665"/>
      <c r="M232" s="665"/>
      <c r="N232" s="665">
        <v>0</v>
      </c>
      <c r="O232" s="665">
        <v>0</v>
      </c>
      <c r="P232" s="678"/>
      <c r="Q232" s="666"/>
    </row>
    <row r="233" spans="1:17" ht="14.4" customHeight="1" x14ac:dyDescent="0.3">
      <c r="A233" s="661" t="s">
        <v>6085</v>
      </c>
      <c r="B233" s="662" t="s">
        <v>5590</v>
      </c>
      <c r="C233" s="662" t="s">
        <v>4730</v>
      </c>
      <c r="D233" s="662" t="s">
        <v>6225</v>
      </c>
      <c r="E233" s="662" t="s">
        <v>6226</v>
      </c>
      <c r="F233" s="665">
        <v>347</v>
      </c>
      <c r="G233" s="665">
        <v>60031</v>
      </c>
      <c r="H233" s="665">
        <v>1</v>
      </c>
      <c r="I233" s="665">
        <v>173</v>
      </c>
      <c r="J233" s="665">
        <v>317</v>
      </c>
      <c r="K233" s="665">
        <v>55059</v>
      </c>
      <c r="L233" s="665">
        <v>0.91717612566840467</v>
      </c>
      <c r="M233" s="665">
        <v>173.68769716088329</v>
      </c>
      <c r="N233" s="665">
        <v>324</v>
      </c>
      <c r="O233" s="665">
        <v>56700</v>
      </c>
      <c r="P233" s="678">
        <v>0.94451200213223163</v>
      </c>
      <c r="Q233" s="666">
        <v>175</v>
      </c>
    </row>
    <row r="234" spans="1:17" ht="14.4" customHeight="1" x14ac:dyDescent="0.3">
      <c r="A234" s="661" t="s">
        <v>6085</v>
      </c>
      <c r="B234" s="662" t="s">
        <v>5590</v>
      </c>
      <c r="C234" s="662" t="s">
        <v>4730</v>
      </c>
      <c r="D234" s="662" t="s">
        <v>6227</v>
      </c>
      <c r="E234" s="662" t="s">
        <v>6228</v>
      </c>
      <c r="F234" s="665">
        <v>559</v>
      </c>
      <c r="G234" s="665">
        <v>1115764</v>
      </c>
      <c r="H234" s="665">
        <v>1</v>
      </c>
      <c r="I234" s="665">
        <v>1996</v>
      </c>
      <c r="J234" s="665">
        <v>421</v>
      </c>
      <c r="K234" s="665">
        <v>841183</v>
      </c>
      <c r="L234" s="665">
        <v>0.75390763638188718</v>
      </c>
      <c r="M234" s="665">
        <v>1998.0593824228029</v>
      </c>
      <c r="N234" s="665">
        <v>439</v>
      </c>
      <c r="O234" s="665">
        <v>878439</v>
      </c>
      <c r="P234" s="678">
        <v>0.78729821001573808</v>
      </c>
      <c r="Q234" s="666">
        <v>2001</v>
      </c>
    </row>
    <row r="235" spans="1:17" ht="14.4" customHeight="1" x14ac:dyDescent="0.3">
      <c r="A235" s="661" t="s">
        <v>6085</v>
      </c>
      <c r="B235" s="662" t="s">
        <v>5590</v>
      </c>
      <c r="C235" s="662" t="s">
        <v>4730</v>
      </c>
      <c r="D235" s="662" t="s">
        <v>6229</v>
      </c>
      <c r="E235" s="662" t="s">
        <v>6230</v>
      </c>
      <c r="F235" s="665">
        <v>71</v>
      </c>
      <c r="G235" s="665">
        <v>191132</v>
      </c>
      <c r="H235" s="665">
        <v>1</v>
      </c>
      <c r="I235" s="665">
        <v>2692</v>
      </c>
      <c r="J235" s="665">
        <v>109</v>
      </c>
      <c r="K235" s="665">
        <v>293644</v>
      </c>
      <c r="L235" s="665">
        <v>1.5363413766402276</v>
      </c>
      <c r="M235" s="665">
        <v>2693.9816513761466</v>
      </c>
      <c r="N235" s="665">
        <v>112</v>
      </c>
      <c r="O235" s="665">
        <v>301952</v>
      </c>
      <c r="P235" s="678">
        <v>1.5798087185819225</v>
      </c>
      <c r="Q235" s="666">
        <v>2696</v>
      </c>
    </row>
    <row r="236" spans="1:17" ht="14.4" customHeight="1" x14ac:dyDescent="0.3">
      <c r="A236" s="661" t="s">
        <v>6085</v>
      </c>
      <c r="B236" s="662" t="s">
        <v>5590</v>
      </c>
      <c r="C236" s="662" t="s">
        <v>4730</v>
      </c>
      <c r="D236" s="662" t="s">
        <v>6231</v>
      </c>
      <c r="E236" s="662" t="s">
        <v>6232</v>
      </c>
      <c r="F236" s="665">
        <v>1</v>
      </c>
      <c r="G236" s="665">
        <v>5180</v>
      </c>
      <c r="H236" s="665">
        <v>1</v>
      </c>
      <c r="I236" s="665">
        <v>5180</v>
      </c>
      <c r="J236" s="665"/>
      <c r="K236" s="665"/>
      <c r="L236" s="665"/>
      <c r="M236" s="665"/>
      <c r="N236" s="665">
        <v>1</v>
      </c>
      <c r="O236" s="665">
        <v>5188</v>
      </c>
      <c r="P236" s="678">
        <v>1.0015444015444015</v>
      </c>
      <c r="Q236" s="666">
        <v>5188</v>
      </c>
    </row>
    <row r="237" spans="1:17" ht="14.4" customHeight="1" x14ac:dyDescent="0.3">
      <c r="A237" s="661" t="s">
        <v>6085</v>
      </c>
      <c r="B237" s="662" t="s">
        <v>5590</v>
      </c>
      <c r="C237" s="662" t="s">
        <v>4730</v>
      </c>
      <c r="D237" s="662" t="s">
        <v>6233</v>
      </c>
      <c r="E237" s="662" t="s">
        <v>6234</v>
      </c>
      <c r="F237" s="665">
        <v>2</v>
      </c>
      <c r="G237" s="665">
        <v>4152</v>
      </c>
      <c r="H237" s="665">
        <v>1</v>
      </c>
      <c r="I237" s="665">
        <v>2076</v>
      </c>
      <c r="J237" s="665">
        <v>2</v>
      </c>
      <c r="K237" s="665">
        <v>4152</v>
      </c>
      <c r="L237" s="665">
        <v>1</v>
      </c>
      <c r="M237" s="665">
        <v>2076</v>
      </c>
      <c r="N237" s="665">
        <v>3</v>
      </c>
      <c r="O237" s="665">
        <v>6246</v>
      </c>
      <c r="P237" s="678">
        <v>1.504335260115607</v>
      </c>
      <c r="Q237" s="666">
        <v>2082</v>
      </c>
    </row>
    <row r="238" spans="1:17" ht="14.4" customHeight="1" x14ac:dyDescent="0.3">
      <c r="A238" s="661" t="s">
        <v>6085</v>
      </c>
      <c r="B238" s="662" t="s">
        <v>5590</v>
      </c>
      <c r="C238" s="662" t="s">
        <v>4730</v>
      </c>
      <c r="D238" s="662" t="s">
        <v>6235</v>
      </c>
      <c r="E238" s="662" t="s">
        <v>6236</v>
      </c>
      <c r="F238" s="665">
        <v>6</v>
      </c>
      <c r="G238" s="665">
        <v>900</v>
      </c>
      <c r="H238" s="665">
        <v>1</v>
      </c>
      <c r="I238" s="665">
        <v>150</v>
      </c>
      <c r="J238" s="665">
        <v>10</v>
      </c>
      <c r="K238" s="665">
        <v>1509</v>
      </c>
      <c r="L238" s="665">
        <v>1.6766666666666667</v>
      </c>
      <c r="M238" s="665">
        <v>150.9</v>
      </c>
      <c r="N238" s="665">
        <v>18</v>
      </c>
      <c r="O238" s="665">
        <v>2718</v>
      </c>
      <c r="P238" s="678">
        <v>3.02</v>
      </c>
      <c r="Q238" s="666">
        <v>151</v>
      </c>
    </row>
    <row r="239" spans="1:17" ht="14.4" customHeight="1" x14ac:dyDescent="0.3">
      <c r="A239" s="661" t="s">
        <v>6085</v>
      </c>
      <c r="B239" s="662" t="s">
        <v>5590</v>
      </c>
      <c r="C239" s="662" t="s">
        <v>4730</v>
      </c>
      <c r="D239" s="662" t="s">
        <v>6237</v>
      </c>
      <c r="E239" s="662" t="s">
        <v>6238</v>
      </c>
      <c r="F239" s="665">
        <v>17</v>
      </c>
      <c r="G239" s="665">
        <v>3281</v>
      </c>
      <c r="H239" s="665">
        <v>1</v>
      </c>
      <c r="I239" s="665">
        <v>193</v>
      </c>
      <c r="J239" s="665">
        <v>8</v>
      </c>
      <c r="K239" s="665">
        <v>1552</v>
      </c>
      <c r="L239" s="665">
        <v>0.47302651630600429</v>
      </c>
      <c r="M239" s="665">
        <v>194</v>
      </c>
      <c r="N239" s="665">
        <v>16</v>
      </c>
      <c r="O239" s="665">
        <v>3120</v>
      </c>
      <c r="P239" s="678">
        <v>0.95092959463578175</v>
      </c>
      <c r="Q239" s="666">
        <v>195</v>
      </c>
    </row>
    <row r="240" spans="1:17" ht="14.4" customHeight="1" x14ac:dyDescent="0.3">
      <c r="A240" s="661" t="s">
        <v>6085</v>
      </c>
      <c r="B240" s="662" t="s">
        <v>5590</v>
      </c>
      <c r="C240" s="662" t="s">
        <v>4730</v>
      </c>
      <c r="D240" s="662" t="s">
        <v>6239</v>
      </c>
      <c r="E240" s="662" t="s">
        <v>6240</v>
      </c>
      <c r="F240" s="665">
        <v>2407</v>
      </c>
      <c r="G240" s="665">
        <v>476586</v>
      </c>
      <c r="H240" s="665">
        <v>1</v>
      </c>
      <c r="I240" s="665">
        <v>198</v>
      </c>
      <c r="J240" s="665">
        <v>3170</v>
      </c>
      <c r="K240" s="665">
        <v>629806</v>
      </c>
      <c r="L240" s="665">
        <v>1.3214949662810069</v>
      </c>
      <c r="M240" s="665">
        <v>198.67697160883282</v>
      </c>
      <c r="N240" s="665">
        <v>3530</v>
      </c>
      <c r="O240" s="665">
        <v>706000</v>
      </c>
      <c r="P240" s="678">
        <v>1.4813695744314772</v>
      </c>
      <c r="Q240" s="666">
        <v>200</v>
      </c>
    </row>
    <row r="241" spans="1:17" ht="14.4" customHeight="1" x14ac:dyDescent="0.3">
      <c r="A241" s="661" t="s">
        <v>6085</v>
      </c>
      <c r="B241" s="662" t="s">
        <v>5590</v>
      </c>
      <c r="C241" s="662" t="s">
        <v>4730</v>
      </c>
      <c r="D241" s="662" t="s">
        <v>6241</v>
      </c>
      <c r="E241" s="662" t="s">
        <v>6242</v>
      </c>
      <c r="F241" s="665">
        <v>16</v>
      </c>
      <c r="G241" s="665">
        <v>2528</v>
      </c>
      <c r="H241" s="665">
        <v>1</v>
      </c>
      <c r="I241" s="665">
        <v>158</v>
      </c>
      <c r="J241" s="665">
        <v>7</v>
      </c>
      <c r="K241" s="665">
        <v>1111</v>
      </c>
      <c r="L241" s="665">
        <v>0.43947784810126583</v>
      </c>
      <c r="M241" s="665">
        <v>158.71428571428572</v>
      </c>
      <c r="N241" s="665">
        <v>6</v>
      </c>
      <c r="O241" s="665">
        <v>954</v>
      </c>
      <c r="P241" s="678">
        <v>0.377373417721519</v>
      </c>
      <c r="Q241" s="666">
        <v>159</v>
      </c>
    </row>
    <row r="242" spans="1:17" ht="14.4" customHeight="1" x14ac:dyDescent="0.3">
      <c r="A242" s="661" t="s">
        <v>6085</v>
      </c>
      <c r="B242" s="662" t="s">
        <v>5590</v>
      </c>
      <c r="C242" s="662" t="s">
        <v>4730</v>
      </c>
      <c r="D242" s="662" t="s">
        <v>6243</v>
      </c>
      <c r="E242" s="662" t="s">
        <v>6244</v>
      </c>
      <c r="F242" s="665"/>
      <c r="G242" s="665"/>
      <c r="H242" s="665"/>
      <c r="I242" s="665"/>
      <c r="J242" s="665">
        <v>1</v>
      </c>
      <c r="K242" s="665">
        <v>427</v>
      </c>
      <c r="L242" s="665"/>
      <c r="M242" s="665">
        <v>427</v>
      </c>
      <c r="N242" s="665"/>
      <c r="O242" s="665"/>
      <c r="P242" s="678"/>
      <c r="Q242" s="666"/>
    </row>
    <row r="243" spans="1:17" ht="14.4" customHeight="1" x14ac:dyDescent="0.3">
      <c r="A243" s="661" t="s">
        <v>6085</v>
      </c>
      <c r="B243" s="662" t="s">
        <v>5590</v>
      </c>
      <c r="C243" s="662" t="s">
        <v>4730</v>
      </c>
      <c r="D243" s="662" t="s">
        <v>6245</v>
      </c>
      <c r="E243" s="662" t="s">
        <v>6246</v>
      </c>
      <c r="F243" s="665">
        <v>199</v>
      </c>
      <c r="G243" s="665">
        <v>421482</v>
      </c>
      <c r="H243" s="665">
        <v>1</v>
      </c>
      <c r="I243" s="665">
        <v>2118</v>
      </c>
      <c r="J243" s="665">
        <v>161</v>
      </c>
      <c r="K243" s="665">
        <v>341373</v>
      </c>
      <c r="L243" s="665">
        <v>0.80993494384101816</v>
      </c>
      <c r="M243" s="665">
        <v>2120.3291925465837</v>
      </c>
      <c r="N243" s="665">
        <v>231</v>
      </c>
      <c r="O243" s="665">
        <v>490413</v>
      </c>
      <c r="P243" s="678">
        <v>1.1635443506484262</v>
      </c>
      <c r="Q243" s="666">
        <v>2123</v>
      </c>
    </row>
    <row r="244" spans="1:17" ht="14.4" customHeight="1" x14ac:dyDescent="0.3">
      <c r="A244" s="661" t="s">
        <v>6085</v>
      </c>
      <c r="B244" s="662" t="s">
        <v>5590</v>
      </c>
      <c r="C244" s="662" t="s">
        <v>4730</v>
      </c>
      <c r="D244" s="662" t="s">
        <v>6247</v>
      </c>
      <c r="E244" s="662" t="s">
        <v>6214</v>
      </c>
      <c r="F244" s="665">
        <v>95</v>
      </c>
      <c r="G244" s="665">
        <v>177080</v>
      </c>
      <c r="H244" s="665">
        <v>1</v>
      </c>
      <c r="I244" s="665">
        <v>1864</v>
      </c>
      <c r="J244" s="665">
        <v>92</v>
      </c>
      <c r="K244" s="665">
        <v>171626</v>
      </c>
      <c r="L244" s="665">
        <v>0.96920036141856791</v>
      </c>
      <c r="M244" s="665">
        <v>1865.5</v>
      </c>
      <c r="N244" s="665">
        <v>51</v>
      </c>
      <c r="O244" s="665">
        <v>95319</v>
      </c>
      <c r="P244" s="678">
        <v>0.53828213236955047</v>
      </c>
      <c r="Q244" s="666">
        <v>1869</v>
      </c>
    </row>
    <row r="245" spans="1:17" ht="14.4" customHeight="1" x14ac:dyDescent="0.3">
      <c r="A245" s="661" t="s">
        <v>6085</v>
      </c>
      <c r="B245" s="662" t="s">
        <v>5590</v>
      </c>
      <c r="C245" s="662" t="s">
        <v>4730</v>
      </c>
      <c r="D245" s="662" t="s">
        <v>6248</v>
      </c>
      <c r="E245" s="662" t="s">
        <v>6249</v>
      </c>
      <c r="F245" s="665">
        <v>3</v>
      </c>
      <c r="G245" s="665">
        <v>474</v>
      </c>
      <c r="H245" s="665">
        <v>1</v>
      </c>
      <c r="I245" s="665">
        <v>158</v>
      </c>
      <c r="J245" s="665">
        <v>1</v>
      </c>
      <c r="K245" s="665">
        <v>159</v>
      </c>
      <c r="L245" s="665">
        <v>0.33544303797468356</v>
      </c>
      <c r="M245" s="665">
        <v>159</v>
      </c>
      <c r="N245" s="665">
        <v>4</v>
      </c>
      <c r="O245" s="665">
        <v>636</v>
      </c>
      <c r="P245" s="678">
        <v>1.3417721518987342</v>
      </c>
      <c r="Q245" s="666">
        <v>159</v>
      </c>
    </row>
    <row r="246" spans="1:17" ht="14.4" customHeight="1" x14ac:dyDescent="0.3">
      <c r="A246" s="661" t="s">
        <v>6085</v>
      </c>
      <c r="B246" s="662" t="s">
        <v>5590</v>
      </c>
      <c r="C246" s="662" t="s">
        <v>4730</v>
      </c>
      <c r="D246" s="662" t="s">
        <v>6250</v>
      </c>
      <c r="E246" s="662" t="s">
        <v>6251</v>
      </c>
      <c r="F246" s="665"/>
      <c r="G246" s="665"/>
      <c r="H246" s="665"/>
      <c r="I246" s="665"/>
      <c r="J246" s="665"/>
      <c r="K246" s="665"/>
      <c r="L246" s="665"/>
      <c r="M246" s="665"/>
      <c r="N246" s="665">
        <v>2</v>
      </c>
      <c r="O246" s="665">
        <v>19458</v>
      </c>
      <c r="P246" s="678"/>
      <c r="Q246" s="666">
        <v>9729</v>
      </c>
    </row>
    <row r="247" spans="1:17" ht="14.4" customHeight="1" x14ac:dyDescent="0.3">
      <c r="A247" s="661" t="s">
        <v>6085</v>
      </c>
      <c r="B247" s="662" t="s">
        <v>5590</v>
      </c>
      <c r="C247" s="662" t="s">
        <v>4730</v>
      </c>
      <c r="D247" s="662" t="s">
        <v>6252</v>
      </c>
      <c r="E247" s="662" t="s">
        <v>6253</v>
      </c>
      <c r="F247" s="665">
        <v>51</v>
      </c>
      <c r="G247" s="665">
        <v>427584</v>
      </c>
      <c r="H247" s="665">
        <v>1</v>
      </c>
      <c r="I247" s="665">
        <v>8384</v>
      </c>
      <c r="J247" s="665">
        <v>57</v>
      </c>
      <c r="K247" s="665">
        <v>478207</v>
      </c>
      <c r="L247" s="665">
        <v>1.1183931110612184</v>
      </c>
      <c r="M247" s="665">
        <v>8389.5964912280706</v>
      </c>
      <c r="N247" s="665">
        <v>31</v>
      </c>
      <c r="O247" s="665">
        <v>260369</v>
      </c>
      <c r="P247" s="678">
        <v>0.60893064286783416</v>
      </c>
      <c r="Q247" s="666">
        <v>8399</v>
      </c>
    </row>
    <row r="248" spans="1:17" ht="14.4" customHeight="1" x14ac:dyDescent="0.3">
      <c r="A248" s="661" t="s">
        <v>6085</v>
      </c>
      <c r="B248" s="662" t="s">
        <v>5590</v>
      </c>
      <c r="C248" s="662" t="s">
        <v>4730</v>
      </c>
      <c r="D248" s="662" t="s">
        <v>6254</v>
      </c>
      <c r="E248" s="662" t="s">
        <v>6255</v>
      </c>
      <c r="F248" s="665"/>
      <c r="G248" s="665"/>
      <c r="H248" s="665"/>
      <c r="I248" s="665"/>
      <c r="J248" s="665">
        <v>1</v>
      </c>
      <c r="K248" s="665">
        <v>1993</v>
      </c>
      <c r="L248" s="665"/>
      <c r="M248" s="665">
        <v>1993</v>
      </c>
      <c r="N248" s="665"/>
      <c r="O248" s="665"/>
      <c r="P248" s="678"/>
      <c r="Q248" s="666"/>
    </row>
    <row r="249" spans="1:17" ht="14.4" customHeight="1" x14ac:dyDescent="0.3">
      <c r="A249" s="661" t="s">
        <v>6256</v>
      </c>
      <c r="B249" s="662" t="s">
        <v>6257</v>
      </c>
      <c r="C249" s="662" t="s">
        <v>4730</v>
      </c>
      <c r="D249" s="662" t="s">
        <v>6258</v>
      </c>
      <c r="E249" s="662" t="s">
        <v>6259</v>
      </c>
      <c r="F249" s="665">
        <v>529</v>
      </c>
      <c r="G249" s="665">
        <v>107387</v>
      </c>
      <c r="H249" s="665">
        <v>1</v>
      </c>
      <c r="I249" s="665">
        <v>203</v>
      </c>
      <c r="J249" s="665">
        <v>611</v>
      </c>
      <c r="K249" s="665">
        <v>120801</v>
      </c>
      <c r="L249" s="665">
        <v>1.124912698930038</v>
      </c>
      <c r="M249" s="665">
        <v>197.71031096563013</v>
      </c>
      <c r="N249" s="665">
        <v>714</v>
      </c>
      <c r="O249" s="665">
        <v>147084</v>
      </c>
      <c r="P249" s="678">
        <v>1.3696629945896617</v>
      </c>
      <c r="Q249" s="666">
        <v>206</v>
      </c>
    </row>
    <row r="250" spans="1:17" ht="14.4" customHeight="1" x14ac:dyDescent="0.3">
      <c r="A250" s="661" t="s">
        <v>6256</v>
      </c>
      <c r="B250" s="662" t="s">
        <v>6257</v>
      </c>
      <c r="C250" s="662" t="s">
        <v>4730</v>
      </c>
      <c r="D250" s="662" t="s">
        <v>6260</v>
      </c>
      <c r="E250" s="662" t="s">
        <v>6259</v>
      </c>
      <c r="F250" s="665"/>
      <c r="G250" s="665"/>
      <c r="H250" s="665"/>
      <c r="I250" s="665"/>
      <c r="J250" s="665">
        <v>2</v>
      </c>
      <c r="K250" s="665">
        <v>168</v>
      </c>
      <c r="L250" s="665"/>
      <c r="M250" s="665">
        <v>84</v>
      </c>
      <c r="N250" s="665">
        <v>2</v>
      </c>
      <c r="O250" s="665">
        <v>170</v>
      </c>
      <c r="P250" s="678"/>
      <c r="Q250" s="666">
        <v>85</v>
      </c>
    </row>
    <row r="251" spans="1:17" ht="14.4" customHeight="1" x14ac:dyDescent="0.3">
      <c r="A251" s="661" t="s">
        <v>6256</v>
      </c>
      <c r="B251" s="662" t="s">
        <v>6257</v>
      </c>
      <c r="C251" s="662" t="s">
        <v>4730</v>
      </c>
      <c r="D251" s="662" t="s">
        <v>6261</v>
      </c>
      <c r="E251" s="662" t="s">
        <v>6262</v>
      </c>
      <c r="F251" s="665">
        <v>458</v>
      </c>
      <c r="G251" s="665">
        <v>133736</v>
      </c>
      <c r="H251" s="665">
        <v>1</v>
      </c>
      <c r="I251" s="665">
        <v>292</v>
      </c>
      <c r="J251" s="665">
        <v>487</v>
      </c>
      <c r="K251" s="665">
        <v>142872</v>
      </c>
      <c r="L251" s="665">
        <v>1.0683136926482024</v>
      </c>
      <c r="M251" s="665">
        <v>293.37166324435316</v>
      </c>
      <c r="N251" s="665">
        <v>496</v>
      </c>
      <c r="O251" s="665">
        <v>146320</v>
      </c>
      <c r="P251" s="678">
        <v>1.0940958305916133</v>
      </c>
      <c r="Q251" s="666">
        <v>295</v>
      </c>
    </row>
    <row r="252" spans="1:17" ht="14.4" customHeight="1" x14ac:dyDescent="0.3">
      <c r="A252" s="661" t="s">
        <v>6256</v>
      </c>
      <c r="B252" s="662" t="s">
        <v>6257</v>
      </c>
      <c r="C252" s="662" t="s">
        <v>4730</v>
      </c>
      <c r="D252" s="662" t="s">
        <v>6263</v>
      </c>
      <c r="E252" s="662" t="s">
        <v>6264</v>
      </c>
      <c r="F252" s="665">
        <v>9</v>
      </c>
      <c r="G252" s="665">
        <v>837</v>
      </c>
      <c r="H252" s="665">
        <v>1</v>
      </c>
      <c r="I252" s="665">
        <v>93</v>
      </c>
      <c r="J252" s="665">
        <v>6</v>
      </c>
      <c r="K252" s="665">
        <v>561</v>
      </c>
      <c r="L252" s="665">
        <v>0.67025089605734767</v>
      </c>
      <c r="M252" s="665">
        <v>93.5</v>
      </c>
      <c r="N252" s="665">
        <v>3</v>
      </c>
      <c r="O252" s="665">
        <v>285</v>
      </c>
      <c r="P252" s="678">
        <v>0.34050179211469533</v>
      </c>
      <c r="Q252" s="666">
        <v>95</v>
      </c>
    </row>
    <row r="253" spans="1:17" ht="14.4" customHeight="1" x14ac:dyDescent="0.3">
      <c r="A253" s="661" t="s">
        <v>6256</v>
      </c>
      <c r="B253" s="662" t="s">
        <v>6257</v>
      </c>
      <c r="C253" s="662" t="s">
        <v>4730</v>
      </c>
      <c r="D253" s="662" t="s">
        <v>6265</v>
      </c>
      <c r="E253" s="662" t="s">
        <v>6266</v>
      </c>
      <c r="F253" s="665">
        <v>444</v>
      </c>
      <c r="G253" s="665">
        <v>59496</v>
      </c>
      <c r="H253" s="665">
        <v>1</v>
      </c>
      <c r="I253" s="665">
        <v>134</v>
      </c>
      <c r="J253" s="665">
        <v>428</v>
      </c>
      <c r="K253" s="665">
        <v>57642</v>
      </c>
      <c r="L253" s="665">
        <v>0.96883824122630091</v>
      </c>
      <c r="M253" s="665">
        <v>134.67757009345794</v>
      </c>
      <c r="N253" s="665">
        <v>358</v>
      </c>
      <c r="O253" s="665">
        <v>48330</v>
      </c>
      <c r="P253" s="678">
        <v>0.81232351754739818</v>
      </c>
      <c r="Q253" s="666">
        <v>135</v>
      </c>
    </row>
    <row r="254" spans="1:17" ht="14.4" customHeight="1" x14ac:dyDescent="0.3">
      <c r="A254" s="661" t="s">
        <v>6256</v>
      </c>
      <c r="B254" s="662" t="s">
        <v>6257</v>
      </c>
      <c r="C254" s="662" t="s">
        <v>4730</v>
      </c>
      <c r="D254" s="662" t="s">
        <v>6267</v>
      </c>
      <c r="E254" s="662" t="s">
        <v>6266</v>
      </c>
      <c r="F254" s="665"/>
      <c r="G254" s="665"/>
      <c r="H254" s="665"/>
      <c r="I254" s="665"/>
      <c r="J254" s="665">
        <v>1</v>
      </c>
      <c r="K254" s="665">
        <v>175</v>
      </c>
      <c r="L254" s="665"/>
      <c r="M254" s="665">
        <v>175</v>
      </c>
      <c r="N254" s="665">
        <v>1</v>
      </c>
      <c r="O254" s="665">
        <v>178</v>
      </c>
      <c r="P254" s="678"/>
      <c r="Q254" s="666">
        <v>178</v>
      </c>
    </row>
    <row r="255" spans="1:17" ht="14.4" customHeight="1" x14ac:dyDescent="0.3">
      <c r="A255" s="661" t="s">
        <v>6256</v>
      </c>
      <c r="B255" s="662" t="s">
        <v>6257</v>
      </c>
      <c r="C255" s="662" t="s">
        <v>4730</v>
      </c>
      <c r="D255" s="662" t="s">
        <v>6268</v>
      </c>
      <c r="E255" s="662" t="s">
        <v>6269</v>
      </c>
      <c r="F255" s="665">
        <v>4</v>
      </c>
      <c r="G255" s="665">
        <v>2448</v>
      </c>
      <c r="H255" s="665">
        <v>1</v>
      </c>
      <c r="I255" s="665">
        <v>612</v>
      </c>
      <c r="J255" s="665">
        <v>2</v>
      </c>
      <c r="K255" s="665">
        <v>1224</v>
      </c>
      <c r="L255" s="665">
        <v>0.5</v>
      </c>
      <c r="M255" s="665">
        <v>612</v>
      </c>
      <c r="N255" s="665">
        <v>1</v>
      </c>
      <c r="O255" s="665">
        <v>620</v>
      </c>
      <c r="P255" s="678">
        <v>0.25326797385620914</v>
      </c>
      <c r="Q255" s="666">
        <v>620</v>
      </c>
    </row>
    <row r="256" spans="1:17" ht="14.4" customHeight="1" x14ac:dyDescent="0.3">
      <c r="A256" s="661" t="s">
        <v>6256</v>
      </c>
      <c r="B256" s="662" t="s">
        <v>6257</v>
      </c>
      <c r="C256" s="662" t="s">
        <v>4730</v>
      </c>
      <c r="D256" s="662" t="s">
        <v>6270</v>
      </c>
      <c r="E256" s="662" t="s">
        <v>6271</v>
      </c>
      <c r="F256" s="665">
        <v>21</v>
      </c>
      <c r="G256" s="665">
        <v>3339</v>
      </c>
      <c r="H256" s="665">
        <v>1</v>
      </c>
      <c r="I256" s="665">
        <v>159</v>
      </c>
      <c r="J256" s="665">
        <v>22</v>
      </c>
      <c r="K256" s="665">
        <v>3514</v>
      </c>
      <c r="L256" s="665">
        <v>1.0524109014675052</v>
      </c>
      <c r="M256" s="665">
        <v>159.72727272727272</v>
      </c>
      <c r="N256" s="665">
        <v>24</v>
      </c>
      <c r="O256" s="665">
        <v>3864</v>
      </c>
      <c r="P256" s="678">
        <v>1.1572327044025157</v>
      </c>
      <c r="Q256" s="666">
        <v>161</v>
      </c>
    </row>
    <row r="257" spans="1:17" ht="14.4" customHeight="1" x14ac:dyDescent="0.3">
      <c r="A257" s="661" t="s">
        <v>6256</v>
      </c>
      <c r="B257" s="662" t="s">
        <v>6257</v>
      </c>
      <c r="C257" s="662" t="s">
        <v>4730</v>
      </c>
      <c r="D257" s="662" t="s">
        <v>6272</v>
      </c>
      <c r="E257" s="662" t="s">
        <v>6273</v>
      </c>
      <c r="F257" s="665"/>
      <c r="G257" s="665"/>
      <c r="H257" s="665"/>
      <c r="I257" s="665"/>
      <c r="J257" s="665"/>
      <c r="K257" s="665"/>
      <c r="L257" s="665"/>
      <c r="M257" s="665"/>
      <c r="N257" s="665">
        <v>1</v>
      </c>
      <c r="O257" s="665">
        <v>383</v>
      </c>
      <c r="P257" s="678"/>
      <c r="Q257" s="666">
        <v>383</v>
      </c>
    </row>
    <row r="258" spans="1:17" ht="14.4" customHeight="1" x14ac:dyDescent="0.3">
      <c r="A258" s="661" t="s">
        <v>6256</v>
      </c>
      <c r="B258" s="662" t="s">
        <v>6257</v>
      </c>
      <c r="C258" s="662" t="s">
        <v>4730</v>
      </c>
      <c r="D258" s="662" t="s">
        <v>6274</v>
      </c>
      <c r="E258" s="662" t="s">
        <v>6275</v>
      </c>
      <c r="F258" s="665">
        <v>172</v>
      </c>
      <c r="G258" s="665">
        <v>45064</v>
      </c>
      <c r="H258" s="665">
        <v>1</v>
      </c>
      <c r="I258" s="665">
        <v>262</v>
      </c>
      <c r="J258" s="665">
        <v>178</v>
      </c>
      <c r="K258" s="665">
        <v>45957</v>
      </c>
      <c r="L258" s="665">
        <v>1.0198162613172377</v>
      </c>
      <c r="M258" s="665">
        <v>258.18539325842698</v>
      </c>
      <c r="N258" s="665">
        <v>220</v>
      </c>
      <c r="O258" s="665">
        <v>58520</v>
      </c>
      <c r="P258" s="678">
        <v>1.2985975501508964</v>
      </c>
      <c r="Q258" s="666">
        <v>266</v>
      </c>
    </row>
    <row r="259" spans="1:17" ht="14.4" customHeight="1" x14ac:dyDescent="0.3">
      <c r="A259" s="661" t="s">
        <v>6256</v>
      </c>
      <c r="B259" s="662" t="s">
        <v>6257</v>
      </c>
      <c r="C259" s="662" t="s">
        <v>4730</v>
      </c>
      <c r="D259" s="662" t="s">
        <v>6276</v>
      </c>
      <c r="E259" s="662" t="s">
        <v>6277</v>
      </c>
      <c r="F259" s="665">
        <v>175</v>
      </c>
      <c r="G259" s="665">
        <v>24675</v>
      </c>
      <c r="H259" s="665">
        <v>1</v>
      </c>
      <c r="I259" s="665">
        <v>141</v>
      </c>
      <c r="J259" s="665">
        <v>184</v>
      </c>
      <c r="K259" s="665">
        <v>25380</v>
      </c>
      <c r="L259" s="665">
        <v>1.0285714285714285</v>
      </c>
      <c r="M259" s="665">
        <v>137.93478260869566</v>
      </c>
      <c r="N259" s="665">
        <v>247</v>
      </c>
      <c r="O259" s="665">
        <v>34827</v>
      </c>
      <c r="P259" s="678">
        <v>1.4114285714285715</v>
      </c>
      <c r="Q259" s="666">
        <v>141</v>
      </c>
    </row>
    <row r="260" spans="1:17" ht="14.4" customHeight="1" x14ac:dyDescent="0.3">
      <c r="A260" s="661" t="s">
        <v>6256</v>
      </c>
      <c r="B260" s="662" t="s">
        <v>6257</v>
      </c>
      <c r="C260" s="662" t="s">
        <v>4730</v>
      </c>
      <c r="D260" s="662" t="s">
        <v>6278</v>
      </c>
      <c r="E260" s="662" t="s">
        <v>6277</v>
      </c>
      <c r="F260" s="665">
        <v>444</v>
      </c>
      <c r="G260" s="665">
        <v>34632</v>
      </c>
      <c r="H260" s="665">
        <v>1</v>
      </c>
      <c r="I260" s="665">
        <v>78</v>
      </c>
      <c r="J260" s="665">
        <v>428</v>
      </c>
      <c r="K260" s="665">
        <v>33384</v>
      </c>
      <c r="L260" s="665">
        <v>0.963963963963964</v>
      </c>
      <c r="M260" s="665">
        <v>78</v>
      </c>
      <c r="N260" s="665">
        <v>358</v>
      </c>
      <c r="O260" s="665">
        <v>27924</v>
      </c>
      <c r="P260" s="678">
        <v>0.80630630630630629</v>
      </c>
      <c r="Q260" s="666">
        <v>78</v>
      </c>
    </row>
    <row r="261" spans="1:17" ht="14.4" customHeight="1" x14ac:dyDescent="0.3">
      <c r="A261" s="661" t="s">
        <v>6256</v>
      </c>
      <c r="B261" s="662" t="s">
        <v>6257</v>
      </c>
      <c r="C261" s="662" t="s">
        <v>4730</v>
      </c>
      <c r="D261" s="662" t="s">
        <v>6279</v>
      </c>
      <c r="E261" s="662" t="s">
        <v>6280</v>
      </c>
      <c r="F261" s="665">
        <v>175</v>
      </c>
      <c r="G261" s="665">
        <v>53025</v>
      </c>
      <c r="H261" s="665">
        <v>1</v>
      </c>
      <c r="I261" s="665">
        <v>303</v>
      </c>
      <c r="J261" s="665">
        <v>184</v>
      </c>
      <c r="K261" s="665">
        <v>54927</v>
      </c>
      <c r="L261" s="665">
        <v>1.0358698727015558</v>
      </c>
      <c r="M261" s="665">
        <v>298.51630434782606</v>
      </c>
      <c r="N261" s="665">
        <v>247</v>
      </c>
      <c r="O261" s="665">
        <v>75829</v>
      </c>
      <c r="P261" s="678">
        <v>1.4300612918434701</v>
      </c>
      <c r="Q261" s="666">
        <v>307</v>
      </c>
    </row>
    <row r="262" spans="1:17" ht="14.4" customHeight="1" x14ac:dyDescent="0.3">
      <c r="A262" s="661" t="s">
        <v>6256</v>
      </c>
      <c r="B262" s="662" t="s">
        <v>6257</v>
      </c>
      <c r="C262" s="662" t="s">
        <v>4730</v>
      </c>
      <c r="D262" s="662" t="s">
        <v>6281</v>
      </c>
      <c r="E262" s="662" t="s">
        <v>6282</v>
      </c>
      <c r="F262" s="665"/>
      <c r="G262" s="665"/>
      <c r="H262" s="665"/>
      <c r="I262" s="665"/>
      <c r="J262" s="665"/>
      <c r="K262" s="665"/>
      <c r="L262" s="665"/>
      <c r="M262" s="665"/>
      <c r="N262" s="665">
        <v>1</v>
      </c>
      <c r="O262" s="665">
        <v>487</v>
      </c>
      <c r="P262" s="678"/>
      <c r="Q262" s="666">
        <v>487</v>
      </c>
    </row>
    <row r="263" spans="1:17" ht="14.4" customHeight="1" x14ac:dyDescent="0.3">
      <c r="A263" s="661" t="s">
        <v>6256</v>
      </c>
      <c r="B263" s="662" t="s">
        <v>6257</v>
      </c>
      <c r="C263" s="662" t="s">
        <v>4730</v>
      </c>
      <c r="D263" s="662" t="s">
        <v>6283</v>
      </c>
      <c r="E263" s="662" t="s">
        <v>6284</v>
      </c>
      <c r="F263" s="665">
        <v>401</v>
      </c>
      <c r="G263" s="665">
        <v>64160</v>
      </c>
      <c r="H263" s="665">
        <v>1</v>
      </c>
      <c r="I263" s="665">
        <v>160</v>
      </c>
      <c r="J263" s="665">
        <v>379</v>
      </c>
      <c r="K263" s="665">
        <v>60891</v>
      </c>
      <c r="L263" s="665">
        <v>0.94904925187032418</v>
      </c>
      <c r="M263" s="665">
        <v>160.66226912928761</v>
      </c>
      <c r="N263" s="665">
        <v>325</v>
      </c>
      <c r="O263" s="665">
        <v>52325</v>
      </c>
      <c r="P263" s="678">
        <v>0.81553927680798</v>
      </c>
      <c r="Q263" s="666">
        <v>161</v>
      </c>
    </row>
    <row r="264" spans="1:17" ht="14.4" customHeight="1" x14ac:dyDescent="0.3">
      <c r="A264" s="661" t="s">
        <v>6256</v>
      </c>
      <c r="B264" s="662" t="s">
        <v>6257</v>
      </c>
      <c r="C264" s="662" t="s">
        <v>4730</v>
      </c>
      <c r="D264" s="662" t="s">
        <v>6285</v>
      </c>
      <c r="E264" s="662" t="s">
        <v>6259</v>
      </c>
      <c r="F264" s="665">
        <v>656</v>
      </c>
      <c r="G264" s="665">
        <v>45920</v>
      </c>
      <c r="H264" s="665">
        <v>1</v>
      </c>
      <c r="I264" s="665">
        <v>70</v>
      </c>
      <c r="J264" s="665">
        <v>689</v>
      </c>
      <c r="K264" s="665">
        <v>48701</v>
      </c>
      <c r="L264" s="665">
        <v>1.0605618466898954</v>
      </c>
      <c r="M264" s="665">
        <v>70.68359941944847</v>
      </c>
      <c r="N264" s="665">
        <v>593</v>
      </c>
      <c r="O264" s="665">
        <v>42103</v>
      </c>
      <c r="P264" s="678">
        <v>0.91687717770034838</v>
      </c>
      <c r="Q264" s="666">
        <v>71</v>
      </c>
    </row>
    <row r="265" spans="1:17" ht="14.4" customHeight="1" x14ac:dyDescent="0.3">
      <c r="A265" s="661" t="s">
        <v>6256</v>
      </c>
      <c r="B265" s="662" t="s">
        <v>6257</v>
      </c>
      <c r="C265" s="662" t="s">
        <v>4730</v>
      </c>
      <c r="D265" s="662" t="s">
        <v>6286</v>
      </c>
      <c r="E265" s="662" t="s">
        <v>6287</v>
      </c>
      <c r="F265" s="665"/>
      <c r="G265" s="665"/>
      <c r="H265" s="665"/>
      <c r="I265" s="665"/>
      <c r="J265" s="665">
        <v>3</v>
      </c>
      <c r="K265" s="665">
        <v>648</v>
      </c>
      <c r="L265" s="665"/>
      <c r="M265" s="665">
        <v>216</v>
      </c>
      <c r="N265" s="665">
        <v>2</v>
      </c>
      <c r="O265" s="665">
        <v>440</v>
      </c>
      <c r="P265" s="678"/>
      <c r="Q265" s="666">
        <v>220</v>
      </c>
    </row>
    <row r="266" spans="1:17" ht="14.4" customHeight="1" x14ac:dyDescent="0.3">
      <c r="A266" s="661" t="s">
        <v>6256</v>
      </c>
      <c r="B266" s="662" t="s">
        <v>6257</v>
      </c>
      <c r="C266" s="662" t="s">
        <v>4730</v>
      </c>
      <c r="D266" s="662" t="s">
        <v>6288</v>
      </c>
      <c r="E266" s="662" t="s">
        <v>6289</v>
      </c>
      <c r="F266" s="665">
        <v>22</v>
      </c>
      <c r="G266" s="665">
        <v>26158</v>
      </c>
      <c r="H266" s="665">
        <v>1</v>
      </c>
      <c r="I266" s="665">
        <v>1189</v>
      </c>
      <c r="J266" s="665">
        <v>32</v>
      </c>
      <c r="K266" s="665">
        <v>38128</v>
      </c>
      <c r="L266" s="665">
        <v>1.4576037923388638</v>
      </c>
      <c r="M266" s="665">
        <v>1191.5</v>
      </c>
      <c r="N266" s="665">
        <v>31</v>
      </c>
      <c r="O266" s="665">
        <v>37045</v>
      </c>
      <c r="P266" s="678">
        <v>1.4162015444605858</v>
      </c>
      <c r="Q266" s="666">
        <v>1195</v>
      </c>
    </row>
    <row r="267" spans="1:17" ht="14.4" customHeight="1" x14ac:dyDescent="0.3">
      <c r="A267" s="661" t="s">
        <v>6256</v>
      </c>
      <c r="B267" s="662" t="s">
        <v>6257</v>
      </c>
      <c r="C267" s="662" t="s">
        <v>4730</v>
      </c>
      <c r="D267" s="662" t="s">
        <v>6290</v>
      </c>
      <c r="E267" s="662" t="s">
        <v>6291</v>
      </c>
      <c r="F267" s="665">
        <v>21</v>
      </c>
      <c r="G267" s="665">
        <v>2268</v>
      </c>
      <c r="H267" s="665">
        <v>1</v>
      </c>
      <c r="I267" s="665">
        <v>108</v>
      </c>
      <c r="J267" s="665">
        <v>20</v>
      </c>
      <c r="K267" s="665">
        <v>2173</v>
      </c>
      <c r="L267" s="665">
        <v>0.95811287477954143</v>
      </c>
      <c r="M267" s="665">
        <v>108.65</v>
      </c>
      <c r="N267" s="665">
        <v>25</v>
      </c>
      <c r="O267" s="665">
        <v>2750</v>
      </c>
      <c r="P267" s="678">
        <v>1.2125220458553791</v>
      </c>
      <c r="Q267" s="666">
        <v>110</v>
      </c>
    </row>
    <row r="268" spans="1:17" ht="14.4" customHeight="1" x14ac:dyDescent="0.3">
      <c r="A268" s="661" t="s">
        <v>6256</v>
      </c>
      <c r="B268" s="662" t="s">
        <v>6257</v>
      </c>
      <c r="C268" s="662" t="s">
        <v>4730</v>
      </c>
      <c r="D268" s="662" t="s">
        <v>6292</v>
      </c>
      <c r="E268" s="662" t="s">
        <v>6293</v>
      </c>
      <c r="F268" s="665">
        <v>2</v>
      </c>
      <c r="G268" s="665">
        <v>638</v>
      </c>
      <c r="H268" s="665">
        <v>1</v>
      </c>
      <c r="I268" s="665">
        <v>319</v>
      </c>
      <c r="J268" s="665">
        <v>2</v>
      </c>
      <c r="K268" s="665">
        <v>641</v>
      </c>
      <c r="L268" s="665">
        <v>1.0047021943573669</v>
      </c>
      <c r="M268" s="665">
        <v>320.5</v>
      </c>
      <c r="N268" s="665">
        <v>1</v>
      </c>
      <c r="O268" s="665">
        <v>323</v>
      </c>
      <c r="P268" s="678">
        <v>0.50626959247648906</v>
      </c>
      <c r="Q268" s="666">
        <v>323</v>
      </c>
    </row>
    <row r="269" spans="1:17" ht="14.4" customHeight="1" x14ac:dyDescent="0.3">
      <c r="A269" s="661" t="s">
        <v>6256</v>
      </c>
      <c r="B269" s="662" t="s">
        <v>6257</v>
      </c>
      <c r="C269" s="662" t="s">
        <v>4730</v>
      </c>
      <c r="D269" s="662" t="s">
        <v>6294</v>
      </c>
      <c r="E269" s="662" t="s">
        <v>6295</v>
      </c>
      <c r="F269" s="665"/>
      <c r="G269" s="665"/>
      <c r="H269" s="665"/>
      <c r="I269" s="665"/>
      <c r="J269" s="665">
        <v>1</v>
      </c>
      <c r="K269" s="665">
        <v>1020</v>
      </c>
      <c r="L269" s="665"/>
      <c r="M269" s="665">
        <v>1020</v>
      </c>
      <c r="N269" s="665"/>
      <c r="O269" s="665"/>
      <c r="P269" s="678"/>
      <c r="Q269" s="666"/>
    </row>
    <row r="270" spans="1:17" ht="14.4" customHeight="1" x14ac:dyDescent="0.3">
      <c r="A270" s="661" t="s">
        <v>6256</v>
      </c>
      <c r="B270" s="662" t="s">
        <v>6257</v>
      </c>
      <c r="C270" s="662" t="s">
        <v>4730</v>
      </c>
      <c r="D270" s="662" t="s">
        <v>6296</v>
      </c>
      <c r="E270" s="662" t="s">
        <v>6297</v>
      </c>
      <c r="F270" s="665"/>
      <c r="G270" s="665"/>
      <c r="H270" s="665"/>
      <c r="I270" s="665"/>
      <c r="J270" s="665">
        <v>1</v>
      </c>
      <c r="K270" s="665">
        <v>293</v>
      </c>
      <c r="L270" s="665"/>
      <c r="M270" s="665">
        <v>293</v>
      </c>
      <c r="N270" s="665"/>
      <c r="O270" s="665"/>
      <c r="P270" s="678"/>
      <c r="Q270" s="666"/>
    </row>
    <row r="271" spans="1:17" ht="14.4" customHeight="1" x14ac:dyDescent="0.3">
      <c r="A271" s="661" t="s">
        <v>6298</v>
      </c>
      <c r="B271" s="662" t="s">
        <v>6299</v>
      </c>
      <c r="C271" s="662" t="s">
        <v>4730</v>
      </c>
      <c r="D271" s="662" t="s">
        <v>6300</v>
      </c>
      <c r="E271" s="662" t="s">
        <v>6301</v>
      </c>
      <c r="F271" s="665">
        <v>128</v>
      </c>
      <c r="G271" s="665">
        <v>6784</v>
      </c>
      <c r="H271" s="665">
        <v>1</v>
      </c>
      <c r="I271" s="665">
        <v>53</v>
      </c>
      <c r="J271" s="665">
        <v>142</v>
      </c>
      <c r="K271" s="665">
        <v>7616</v>
      </c>
      <c r="L271" s="665">
        <v>1.1226415094339623</v>
      </c>
      <c r="M271" s="665">
        <v>53.633802816901408</v>
      </c>
      <c r="N271" s="665">
        <v>154</v>
      </c>
      <c r="O271" s="665">
        <v>8316</v>
      </c>
      <c r="P271" s="678">
        <v>1.2258254716981132</v>
      </c>
      <c r="Q271" s="666">
        <v>54</v>
      </c>
    </row>
    <row r="272" spans="1:17" ht="14.4" customHeight="1" x14ac:dyDescent="0.3">
      <c r="A272" s="661" t="s">
        <v>6298</v>
      </c>
      <c r="B272" s="662" t="s">
        <v>6299</v>
      </c>
      <c r="C272" s="662" t="s">
        <v>4730</v>
      </c>
      <c r="D272" s="662" t="s">
        <v>6302</v>
      </c>
      <c r="E272" s="662" t="s">
        <v>6303</v>
      </c>
      <c r="F272" s="665">
        <v>34</v>
      </c>
      <c r="G272" s="665">
        <v>4114</v>
      </c>
      <c r="H272" s="665">
        <v>1</v>
      </c>
      <c r="I272" s="665">
        <v>121</v>
      </c>
      <c r="J272" s="665">
        <v>16</v>
      </c>
      <c r="K272" s="665">
        <v>1946</v>
      </c>
      <c r="L272" s="665">
        <v>0.4730189596499757</v>
      </c>
      <c r="M272" s="665">
        <v>121.625</v>
      </c>
      <c r="N272" s="665">
        <v>24</v>
      </c>
      <c r="O272" s="665">
        <v>2952</v>
      </c>
      <c r="P272" s="678">
        <v>0.71754982984929505</v>
      </c>
      <c r="Q272" s="666">
        <v>123</v>
      </c>
    </row>
    <row r="273" spans="1:17" ht="14.4" customHeight="1" x14ac:dyDescent="0.3">
      <c r="A273" s="661" t="s">
        <v>6298</v>
      </c>
      <c r="B273" s="662" t="s">
        <v>6299</v>
      </c>
      <c r="C273" s="662" t="s">
        <v>4730</v>
      </c>
      <c r="D273" s="662" t="s">
        <v>6304</v>
      </c>
      <c r="E273" s="662" t="s">
        <v>6305</v>
      </c>
      <c r="F273" s="665">
        <v>4</v>
      </c>
      <c r="G273" s="665">
        <v>1520</v>
      </c>
      <c r="H273" s="665">
        <v>1</v>
      </c>
      <c r="I273" s="665">
        <v>380</v>
      </c>
      <c r="J273" s="665">
        <v>6</v>
      </c>
      <c r="K273" s="665">
        <v>2298</v>
      </c>
      <c r="L273" s="665">
        <v>1.5118421052631579</v>
      </c>
      <c r="M273" s="665">
        <v>383</v>
      </c>
      <c r="N273" s="665">
        <v>1</v>
      </c>
      <c r="O273" s="665">
        <v>384</v>
      </c>
      <c r="P273" s="678">
        <v>0.25263157894736843</v>
      </c>
      <c r="Q273" s="666">
        <v>384</v>
      </c>
    </row>
    <row r="274" spans="1:17" ht="14.4" customHeight="1" x14ac:dyDescent="0.3">
      <c r="A274" s="661" t="s">
        <v>6298</v>
      </c>
      <c r="B274" s="662" t="s">
        <v>6299</v>
      </c>
      <c r="C274" s="662" t="s">
        <v>4730</v>
      </c>
      <c r="D274" s="662" t="s">
        <v>6306</v>
      </c>
      <c r="E274" s="662" t="s">
        <v>6307</v>
      </c>
      <c r="F274" s="665">
        <v>28</v>
      </c>
      <c r="G274" s="665">
        <v>4704</v>
      </c>
      <c r="H274" s="665">
        <v>1</v>
      </c>
      <c r="I274" s="665">
        <v>168</v>
      </c>
      <c r="J274" s="665">
        <v>73</v>
      </c>
      <c r="K274" s="665">
        <v>12423</v>
      </c>
      <c r="L274" s="665">
        <v>2.6409438775510203</v>
      </c>
      <c r="M274" s="665">
        <v>170.17808219178082</v>
      </c>
      <c r="N274" s="665">
        <v>63</v>
      </c>
      <c r="O274" s="665">
        <v>10836</v>
      </c>
      <c r="P274" s="678">
        <v>2.3035714285714284</v>
      </c>
      <c r="Q274" s="666">
        <v>172</v>
      </c>
    </row>
    <row r="275" spans="1:17" ht="14.4" customHeight="1" x14ac:dyDescent="0.3">
      <c r="A275" s="661" t="s">
        <v>6298</v>
      </c>
      <c r="B275" s="662" t="s">
        <v>6299</v>
      </c>
      <c r="C275" s="662" t="s">
        <v>4730</v>
      </c>
      <c r="D275" s="662" t="s">
        <v>6308</v>
      </c>
      <c r="E275" s="662" t="s">
        <v>6309</v>
      </c>
      <c r="F275" s="665">
        <v>50</v>
      </c>
      <c r="G275" s="665">
        <v>15800</v>
      </c>
      <c r="H275" s="665">
        <v>1</v>
      </c>
      <c r="I275" s="665">
        <v>316</v>
      </c>
      <c r="J275" s="665">
        <v>36</v>
      </c>
      <c r="K275" s="665">
        <v>11472</v>
      </c>
      <c r="L275" s="665">
        <v>0.72607594936708864</v>
      </c>
      <c r="M275" s="665">
        <v>318.66666666666669</v>
      </c>
      <c r="N275" s="665">
        <v>34</v>
      </c>
      <c r="O275" s="665">
        <v>10948</v>
      </c>
      <c r="P275" s="678">
        <v>0.69291139240506328</v>
      </c>
      <c r="Q275" s="666">
        <v>322</v>
      </c>
    </row>
    <row r="276" spans="1:17" ht="14.4" customHeight="1" x14ac:dyDescent="0.3">
      <c r="A276" s="661" t="s">
        <v>6298</v>
      </c>
      <c r="B276" s="662" t="s">
        <v>6299</v>
      </c>
      <c r="C276" s="662" t="s">
        <v>4730</v>
      </c>
      <c r="D276" s="662" t="s">
        <v>6310</v>
      </c>
      <c r="E276" s="662" t="s">
        <v>6311</v>
      </c>
      <c r="F276" s="665">
        <v>1</v>
      </c>
      <c r="G276" s="665">
        <v>435</v>
      </c>
      <c r="H276" s="665">
        <v>1</v>
      </c>
      <c r="I276" s="665">
        <v>435</v>
      </c>
      <c r="J276" s="665"/>
      <c r="K276" s="665"/>
      <c r="L276" s="665"/>
      <c r="M276" s="665"/>
      <c r="N276" s="665"/>
      <c r="O276" s="665"/>
      <c r="P276" s="678"/>
      <c r="Q276" s="666"/>
    </row>
    <row r="277" spans="1:17" ht="14.4" customHeight="1" x14ac:dyDescent="0.3">
      <c r="A277" s="661" t="s">
        <v>6298</v>
      </c>
      <c r="B277" s="662" t="s">
        <v>6299</v>
      </c>
      <c r="C277" s="662" t="s">
        <v>4730</v>
      </c>
      <c r="D277" s="662" t="s">
        <v>6312</v>
      </c>
      <c r="E277" s="662" t="s">
        <v>6313</v>
      </c>
      <c r="F277" s="665">
        <v>649</v>
      </c>
      <c r="G277" s="665">
        <v>219362</v>
      </c>
      <c r="H277" s="665">
        <v>1</v>
      </c>
      <c r="I277" s="665">
        <v>338</v>
      </c>
      <c r="J277" s="665">
        <v>750</v>
      </c>
      <c r="K277" s="665">
        <v>254514</v>
      </c>
      <c r="L277" s="665">
        <v>1.1602465331278891</v>
      </c>
      <c r="M277" s="665">
        <v>339.35199999999998</v>
      </c>
      <c r="N277" s="665">
        <v>947</v>
      </c>
      <c r="O277" s="665">
        <v>322927</v>
      </c>
      <c r="P277" s="678">
        <v>1.4721191455220139</v>
      </c>
      <c r="Q277" s="666">
        <v>341</v>
      </c>
    </row>
    <row r="278" spans="1:17" ht="14.4" customHeight="1" x14ac:dyDescent="0.3">
      <c r="A278" s="661" t="s">
        <v>6298</v>
      </c>
      <c r="B278" s="662" t="s">
        <v>6299</v>
      </c>
      <c r="C278" s="662" t="s">
        <v>4730</v>
      </c>
      <c r="D278" s="662" t="s">
        <v>6314</v>
      </c>
      <c r="E278" s="662" t="s">
        <v>6315</v>
      </c>
      <c r="F278" s="665">
        <v>3</v>
      </c>
      <c r="G278" s="665">
        <v>324</v>
      </c>
      <c r="H278" s="665">
        <v>1</v>
      </c>
      <c r="I278" s="665">
        <v>108</v>
      </c>
      <c r="J278" s="665"/>
      <c r="K278" s="665"/>
      <c r="L278" s="665"/>
      <c r="M278" s="665"/>
      <c r="N278" s="665">
        <v>1</v>
      </c>
      <c r="O278" s="665">
        <v>109</v>
      </c>
      <c r="P278" s="678">
        <v>0.33641975308641975</v>
      </c>
      <c r="Q278" s="666">
        <v>109</v>
      </c>
    </row>
    <row r="279" spans="1:17" ht="14.4" customHeight="1" x14ac:dyDescent="0.3">
      <c r="A279" s="661" t="s">
        <v>6298</v>
      </c>
      <c r="B279" s="662" t="s">
        <v>6299</v>
      </c>
      <c r="C279" s="662" t="s">
        <v>4730</v>
      </c>
      <c r="D279" s="662" t="s">
        <v>6316</v>
      </c>
      <c r="E279" s="662" t="s">
        <v>6317</v>
      </c>
      <c r="F279" s="665">
        <v>3</v>
      </c>
      <c r="G279" s="665">
        <v>111</v>
      </c>
      <c r="H279" s="665">
        <v>1</v>
      </c>
      <c r="I279" s="665">
        <v>37</v>
      </c>
      <c r="J279" s="665"/>
      <c r="K279" s="665"/>
      <c r="L279" s="665"/>
      <c r="M279" s="665"/>
      <c r="N279" s="665">
        <v>1</v>
      </c>
      <c r="O279" s="665">
        <v>37</v>
      </c>
      <c r="P279" s="678">
        <v>0.33333333333333331</v>
      </c>
      <c r="Q279" s="666">
        <v>37</v>
      </c>
    </row>
    <row r="280" spans="1:17" ht="14.4" customHeight="1" x14ac:dyDescent="0.3">
      <c r="A280" s="661" t="s">
        <v>6298</v>
      </c>
      <c r="B280" s="662" t="s">
        <v>6299</v>
      </c>
      <c r="C280" s="662" t="s">
        <v>4730</v>
      </c>
      <c r="D280" s="662" t="s">
        <v>6318</v>
      </c>
      <c r="E280" s="662" t="s">
        <v>6319</v>
      </c>
      <c r="F280" s="665">
        <v>41</v>
      </c>
      <c r="G280" s="665">
        <v>11521</v>
      </c>
      <c r="H280" s="665">
        <v>1</v>
      </c>
      <c r="I280" s="665">
        <v>281</v>
      </c>
      <c r="J280" s="665">
        <v>34</v>
      </c>
      <c r="K280" s="665">
        <v>9623</v>
      </c>
      <c r="L280" s="665">
        <v>0.83525735613228014</v>
      </c>
      <c r="M280" s="665">
        <v>283.02941176470586</v>
      </c>
      <c r="N280" s="665">
        <v>32</v>
      </c>
      <c r="O280" s="665">
        <v>9120</v>
      </c>
      <c r="P280" s="678">
        <v>0.79159795156670432</v>
      </c>
      <c r="Q280" s="666">
        <v>285</v>
      </c>
    </row>
    <row r="281" spans="1:17" ht="14.4" customHeight="1" x14ac:dyDescent="0.3">
      <c r="A281" s="661" t="s">
        <v>6298</v>
      </c>
      <c r="B281" s="662" t="s">
        <v>6299</v>
      </c>
      <c r="C281" s="662" t="s">
        <v>4730</v>
      </c>
      <c r="D281" s="662" t="s">
        <v>6320</v>
      </c>
      <c r="E281" s="662" t="s">
        <v>6321</v>
      </c>
      <c r="F281" s="665">
        <v>108</v>
      </c>
      <c r="G281" s="665">
        <v>49248</v>
      </c>
      <c r="H281" s="665">
        <v>1</v>
      </c>
      <c r="I281" s="665">
        <v>456</v>
      </c>
      <c r="J281" s="665">
        <v>153</v>
      </c>
      <c r="K281" s="665">
        <v>70176</v>
      </c>
      <c r="L281" s="665">
        <v>1.4249512670565303</v>
      </c>
      <c r="M281" s="665">
        <v>458.66666666666669</v>
      </c>
      <c r="N281" s="665">
        <v>158</v>
      </c>
      <c r="O281" s="665">
        <v>72996</v>
      </c>
      <c r="P281" s="678">
        <v>1.4822124756335282</v>
      </c>
      <c r="Q281" s="666">
        <v>462</v>
      </c>
    </row>
    <row r="282" spans="1:17" ht="14.4" customHeight="1" x14ac:dyDescent="0.3">
      <c r="A282" s="661" t="s">
        <v>6298</v>
      </c>
      <c r="B282" s="662" t="s">
        <v>6299</v>
      </c>
      <c r="C282" s="662" t="s">
        <v>4730</v>
      </c>
      <c r="D282" s="662" t="s">
        <v>6322</v>
      </c>
      <c r="E282" s="662" t="s">
        <v>6323</v>
      </c>
      <c r="F282" s="665">
        <v>150</v>
      </c>
      <c r="G282" s="665">
        <v>52200</v>
      </c>
      <c r="H282" s="665">
        <v>1</v>
      </c>
      <c r="I282" s="665">
        <v>348</v>
      </c>
      <c r="J282" s="665">
        <v>197</v>
      </c>
      <c r="K282" s="665">
        <v>69342</v>
      </c>
      <c r="L282" s="665">
        <v>1.3283908045977011</v>
      </c>
      <c r="M282" s="665">
        <v>351.98984771573606</v>
      </c>
      <c r="N282" s="665">
        <v>188</v>
      </c>
      <c r="O282" s="665">
        <v>66928</v>
      </c>
      <c r="P282" s="678">
        <v>1.2821455938697317</v>
      </c>
      <c r="Q282" s="666">
        <v>356</v>
      </c>
    </row>
    <row r="283" spans="1:17" ht="14.4" customHeight="1" x14ac:dyDescent="0.3">
      <c r="A283" s="661" t="s">
        <v>6298</v>
      </c>
      <c r="B283" s="662" t="s">
        <v>6299</v>
      </c>
      <c r="C283" s="662" t="s">
        <v>4730</v>
      </c>
      <c r="D283" s="662" t="s">
        <v>6324</v>
      </c>
      <c r="E283" s="662" t="s">
        <v>6325</v>
      </c>
      <c r="F283" s="665"/>
      <c r="G283" s="665"/>
      <c r="H283" s="665"/>
      <c r="I283" s="665"/>
      <c r="J283" s="665">
        <v>1</v>
      </c>
      <c r="K283" s="665">
        <v>104</v>
      </c>
      <c r="L283" s="665"/>
      <c r="M283" s="665">
        <v>104</v>
      </c>
      <c r="N283" s="665">
        <v>1</v>
      </c>
      <c r="O283" s="665">
        <v>105</v>
      </c>
      <c r="P283" s="678"/>
      <c r="Q283" s="666">
        <v>105</v>
      </c>
    </row>
    <row r="284" spans="1:17" ht="14.4" customHeight="1" x14ac:dyDescent="0.3">
      <c r="A284" s="661" t="s">
        <v>6298</v>
      </c>
      <c r="B284" s="662" t="s">
        <v>6299</v>
      </c>
      <c r="C284" s="662" t="s">
        <v>4730</v>
      </c>
      <c r="D284" s="662" t="s">
        <v>6326</v>
      </c>
      <c r="E284" s="662" t="s">
        <v>6327</v>
      </c>
      <c r="F284" s="665">
        <v>1</v>
      </c>
      <c r="G284" s="665">
        <v>115</v>
      </c>
      <c r="H284" s="665">
        <v>1</v>
      </c>
      <c r="I284" s="665">
        <v>115</v>
      </c>
      <c r="J284" s="665">
        <v>12</v>
      </c>
      <c r="K284" s="665">
        <v>1387</v>
      </c>
      <c r="L284" s="665">
        <v>12.060869565217391</v>
      </c>
      <c r="M284" s="665">
        <v>115.58333333333333</v>
      </c>
      <c r="N284" s="665">
        <v>1</v>
      </c>
      <c r="O284" s="665">
        <v>117</v>
      </c>
      <c r="P284" s="678">
        <v>1.017391304347826</v>
      </c>
      <c r="Q284" s="666">
        <v>117</v>
      </c>
    </row>
    <row r="285" spans="1:17" ht="14.4" customHeight="1" x14ac:dyDescent="0.3">
      <c r="A285" s="661" t="s">
        <v>6298</v>
      </c>
      <c r="B285" s="662" t="s">
        <v>6299</v>
      </c>
      <c r="C285" s="662" t="s">
        <v>4730</v>
      </c>
      <c r="D285" s="662" t="s">
        <v>6328</v>
      </c>
      <c r="E285" s="662" t="s">
        <v>6329</v>
      </c>
      <c r="F285" s="665">
        <v>3</v>
      </c>
      <c r="G285" s="665">
        <v>1371</v>
      </c>
      <c r="H285" s="665">
        <v>1</v>
      </c>
      <c r="I285" s="665">
        <v>457</v>
      </c>
      <c r="J285" s="665"/>
      <c r="K285" s="665"/>
      <c r="L285" s="665"/>
      <c r="M285" s="665"/>
      <c r="N285" s="665">
        <v>1</v>
      </c>
      <c r="O285" s="665">
        <v>463</v>
      </c>
      <c r="P285" s="678">
        <v>0.33770970094821301</v>
      </c>
      <c r="Q285" s="666">
        <v>463</v>
      </c>
    </row>
    <row r="286" spans="1:17" ht="14.4" customHeight="1" x14ac:dyDescent="0.3">
      <c r="A286" s="661" t="s">
        <v>6298</v>
      </c>
      <c r="B286" s="662" t="s">
        <v>6299</v>
      </c>
      <c r="C286" s="662" t="s">
        <v>4730</v>
      </c>
      <c r="D286" s="662" t="s">
        <v>5822</v>
      </c>
      <c r="E286" s="662" t="s">
        <v>5823</v>
      </c>
      <c r="F286" s="665"/>
      <c r="G286" s="665"/>
      <c r="H286" s="665"/>
      <c r="I286" s="665"/>
      <c r="J286" s="665"/>
      <c r="K286" s="665"/>
      <c r="L286" s="665"/>
      <c r="M286" s="665"/>
      <c r="N286" s="665">
        <v>1</v>
      </c>
      <c r="O286" s="665">
        <v>1268</v>
      </c>
      <c r="P286" s="678"/>
      <c r="Q286" s="666">
        <v>1268</v>
      </c>
    </row>
    <row r="287" spans="1:17" ht="14.4" customHeight="1" x14ac:dyDescent="0.3">
      <c r="A287" s="661" t="s">
        <v>6298</v>
      </c>
      <c r="B287" s="662" t="s">
        <v>6299</v>
      </c>
      <c r="C287" s="662" t="s">
        <v>4730</v>
      </c>
      <c r="D287" s="662" t="s">
        <v>6330</v>
      </c>
      <c r="E287" s="662" t="s">
        <v>6331</v>
      </c>
      <c r="F287" s="665">
        <v>13</v>
      </c>
      <c r="G287" s="665">
        <v>5577</v>
      </c>
      <c r="H287" s="665">
        <v>1</v>
      </c>
      <c r="I287" s="665">
        <v>429</v>
      </c>
      <c r="J287" s="665">
        <v>24</v>
      </c>
      <c r="K287" s="665">
        <v>10366</v>
      </c>
      <c r="L287" s="665">
        <v>1.8587053971669356</v>
      </c>
      <c r="M287" s="665">
        <v>431.91666666666669</v>
      </c>
      <c r="N287" s="665">
        <v>22</v>
      </c>
      <c r="O287" s="665">
        <v>9614</v>
      </c>
      <c r="P287" s="678">
        <v>1.7238658777120315</v>
      </c>
      <c r="Q287" s="666">
        <v>437</v>
      </c>
    </row>
    <row r="288" spans="1:17" ht="14.4" customHeight="1" x14ac:dyDescent="0.3">
      <c r="A288" s="661" t="s">
        <v>6298</v>
      </c>
      <c r="B288" s="662" t="s">
        <v>6299</v>
      </c>
      <c r="C288" s="662" t="s">
        <v>4730</v>
      </c>
      <c r="D288" s="662" t="s">
        <v>6332</v>
      </c>
      <c r="E288" s="662" t="s">
        <v>6333</v>
      </c>
      <c r="F288" s="665">
        <v>352</v>
      </c>
      <c r="G288" s="665">
        <v>18656</v>
      </c>
      <c r="H288" s="665">
        <v>1</v>
      </c>
      <c r="I288" s="665">
        <v>53</v>
      </c>
      <c r="J288" s="665">
        <v>624</v>
      </c>
      <c r="K288" s="665">
        <v>33546</v>
      </c>
      <c r="L288" s="665">
        <v>1.7981346483704974</v>
      </c>
      <c r="M288" s="665">
        <v>53.759615384615387</v>
      </c>
      <c r="N288" s="665">
        <v>684</v>
      </c>
      <c r="O288" s="665">
        <v>36936</v>
      </c>
      <c r="P288" s="678">
        <v>1.9798456260720412</v>
      </c>
      <c r="Q288" s="666">
        <v>54</v>
      </c>
    </row>
    <row r="289" spans="1:17" ht="14.4" customHeight="1" x14ac:dyDescent="0.3">
      <c r="A289" s="661" t="s">
        <v>6298</v>
      </c>
      <c r="B289" s="662" t="s">
        <v>6299</v>
      </c>
      <c r="C289" s="662" t="s">
        <v>4730</v>
      </c>
      <c r="D289" s="662" t="s">
        <v>6334</v>
      </c>
      <c r="E289" s="662" t="s">
        <v>6335</v>
      </c>
      <c r="F289" s="665"/>
      <c r="G289" s="665"/>
      <c r="H289" s="665"/>
      <c r="I289" s="665"/>
      <c r="J289" s="665">
        <v>2</v>
      </c>
      <c r="K289" s="665">
        <v>4340</v>
      </c>
      <c r="L289" s="665"/>
      <c r="M289" s="665">
        <v>2170</v>
      </c>
      <c r="N289" s="665"/>
      <c r="O289" s="665"/>
      <c r="P289" s="678"/>
      <c r="Q289" s="666"/>
    </row>
    <row r="290" spans="1:17" ht="14.4" customHeight="1" x14ac:dyDescent="0.3">
      <c r="A290" s="661" t="s">
        <v>6298</v>
      </c>
      <c r="B290" s="662" t="s">
        <v>6299</v>
      </c>
      <c r="C290" s="662" t="s">
        <v>4730</v>
      </c>
      <c r="D290" s="662" t="s">
        <v>6336</v>
      </c>
      <c r="E290" s="662" t="s">
        <v>6337</v>
      </c>
      <c r="F290" s="665">
        <v>308</v>
      </c>
      <c r="G290" s="665">
        <v>50820</v>
      </c>
      <c r="H290" s="665">
        <v>1</v>
      </c>
      <c r="I290" s="665">
        <v>165</v>
      </c>
      <c r="J290" s="665">
        <v>319</v>
      </c>
      <c r="K290" s="665">
        <v>53283</v>
      </c>
      <c r="L290" s="665">
        <v>1.048465171192444</v>
      </c>
      <c r="M290" s="665">
        <v>167.03134796238245</v>
      </c>
      <c r="N290" s="665">
        <v>449</v>
      </c>
      <c r="O290" s="665">
        <v>75881</v>
      </c>
      <c r="P290" s="678">
        <v>1.4931326249508068</v>
      </c>
      <c r="Q290" s="666">
        <v>169</v>
      </c>
    </row>
    <row r="291" spans="1:17" ht="14.4" customHeight="1" x14ac:dyDescent="0.3">
      <c r="A291" s="661" t="s">
        <v>6298</v>
      </c>
      <c r="B291" s="662" t="s">
        <v>6299</v>
      </c>
      <c r="C291" s="662" t="s">
        <v>4730</v>
      </c>
      <c r="D291" s="662" t="s">
        <v>6338</v>
      </c>
      <c r="E291" s="662" t="s">
        <v>6339</v>
      </c>
      <c r="F291" s="665">
        <v>19</v>
      </c>
      <c r="G291" s="665">
        <v>3040</v>
      </c>
      <c r="H291" s="665">
        <v>1</v>
      </c>
      <c r="I291" s="665">
        <v>160</v>
      </c>
      <c r="J291" s="665">
        <v>29</v>
      </c>
      <c r="K291" s="665">
        <v>4678</v>
      </c>
      <c r="L291" s="665">
        <v>1.5388157894736842</v>
      </c>
      <c r="M291" s="665">
        <v>161.31034482758622</v>
      </c>
      <c r="N291" s="665">
        <v>12</v>
      </c>
      <c r="O291" s="665">
        <v>1956</v>
      </c>
      <c r="P291" s="678">
        <v>0.64342105263157889</v>
      </c>
      <c r="Q291" s="666">
        <v>163</v>
      </c>
    </row>
    <row r="292" spans="1:17" ht="14.4" customHeight="1" x14ac:dyDescent="0.3">
      <c r="A292" s="661" t="s">
        <v>6298</v>
      </c>
      <c r="B292" s="662" t="s">
        <v>6299</v>
      </c>
      <c r="C292" s="662" t="s">
        <v>4730</v>
      </c>
      <c r="D292" s="662" t="s">
        <v>5826</v>
      </c>
      <c r="E292" s="662" t="s">
        <v>5827</v>
      </c>
      <c r="F292" s="665"/>
      <c r="G292" s="665"/>
      <c r="H292" s="665"/>
      <c r="I292" s="665"/>
      <c r="J292" s="665"/>
      <c r="K292" s="665"/>
      <c r="L292" s="665"/>
      <c r="M292" s="665"/>
      <c r="N292" s="665">
        <v>7</v>
      </c>
      <c r="O292" s="665">
        <v>7056</v>
      </c>
      <c r="P292" s="678"/>
      <c r="Q292" s="666">
        <v>1008</v>
      </c>
    </row>
    <row r="293" spans="1:17" ht="14.4" customHeight="1" x14ac:dyDescent="0.3">
      <c r="A293" s="661" t="s">
        <v>6298</v>
      </c>
      <c r="B293" s="662" t="s">
        <v>6299</v>
      </c>
      <c r="C293" s="662" t="s">
        <v>4730</v>
      </c>
      <c r="D293" s="662" t="s">
        <v>5828</v>
      </c>
      <c r="E293" s="662" t="s">
        <v>5829</v>
      </c>
      <c r="F293" s="665"/>
      <c r="G293" s="665"/>
      <c r="H293" s="665"/>
      <c r="I293" s="665"/>
      <c r="J293" s="665"/>
      <c r="K293" s="665"/>
      <c r="L293" s="665"/>
      <c r="M293" s="665"/>
      <c r="N293" s="665">
        <v>7</v>
      </c>
      <c r="O293" s="665">
        <v>15848</v>
      </c>
      <c r="P293" s="678"/>
      <c r="Q293" s="666">
        <v>2264</v>
      </c>
    </row>
    <row r="294" spans="1:17" ht="14.4" customHeight="1" x14ac:dyDescent="0.3">
      <c r="A294" s="661" t="s">
        <v>6298</v>
      </c>
      <c r="B294" s="662" t="s">
        <v>6299</v>
      </c>
      <c r="C294" s="662" t="s">
        <v>4730</v>
      </c>
      <c r="D294" s="662" t="s">
        <v>6340</v>
      </c>
      <c r="E294" s="662" t="s">
        <v>6341</v>
      </c>
      <c r="F294" s="665">
        <v>115</v>
      </c>
      <c r="G294" s="665">
        <v>229195</v>
      </c>
      <c r="H294" s="665">
        <v>1</v>
      </c>
      <c r="I294" s="665">
        <v>1993</v>
      </c>
      <c r="J294" s="665">
        <v>148</v>
      </c>
      <c r="K294" s="665">
        <v>295666</v>
      </c>
      <c r="L294" s="665">
        <v>1.2900194157813216</v>
      </c>
      <c r="M294" s="665">
        <v>1997.7432432432433</v>
      </c>
      <c r="N294" s="665">
        <v>149</v>
      </c>
      <c r="O294" s="665">
        <v>299788</v>
      </c>
      <c r="P294" s="678">
        <v>1.3080041013111106</v>
      </c>
      <c r="Q294" s="666">
        <v>2012</v>
      </c>
    </row>
    <row r="295" spans="1:17" ht="14.4" customHeight="1" x14ac:dyDescent="0.3">
      <c r="A295" s="661" t="s">
        <v>6298</v>
      </c>
      <c r="B295" s="662" t="s">
        <v>6299</v>
      </c>
      <c r="C295" s="662" t="s">
        <v>4730</v>
      </c>
      <c r="D295" s="662" t="s">
        <v>6342</v>
      </c>
      <c r="E295" s="662" t="s">
        <v>6343</v>
      </c>
      <c r="F295" s="665">
        <v>3</v>
      </c>
      <c r="G295" s="665">
        <v>669</v>
      </c>
      <c r="H295" s="665">
        <v>1</v>
      </c>
      <c r="I295" s="665">
        <v>223</v>
      </c>
      <c r="J295" s="665"/>
      <c r="K295" s="665"/>
      <c r="L295" s="665"/>
      <c r="M295" s="665"/>
      <c r="N295" s="665">
        <v>1</v>
      </c>
      <c r="O295" s="665">
        <v>226</v>
      </c>
      <c r="P295" s="678">
        <v>0.33781763826606875</v>
      </c>
      <c r="Q295" s="666">
        <v>226</v>
      </c>
    </row>
    <row r="296" spans="1:17" ht="14.4" customHeight="1" x14ac:dyDescent="0.3">
      <c r="A296" s="661" t="s">
        <v>6298</v>
      </c>
      <c r="B296" s="662" t="s">
        <v>6299</v>
      </c>
      <c r="C296" s="662" t="s">
        <v>4730</v>
      </c>
      <c r="D296" s="662" t="s">
        <v>6344</v>
      </c>
      <c r="E296" s="662" t="s">
        <v>6345</v>
      </c>
      <c r="F296" s="665">
        <v>3</v>
      </c>
      <c r="G296" s="665">
        <v>1212</v>
      </c>
      <c r="H296" s="665">
        <v>1</v>
      </c>
      <c r="I296" s="665">
        <v>404</v>
      </c>
      <c r="J296" s="665">
        <v>3</v>
      </c>
      <c r="K296" s="665">
        <v>1232</v>
      </c>
      <c r="L296" s="665">
        <v>1.0165016501650166</v>
      </c>
      <c r="M296" s="665">
        <v>410.66666666666669</v>
      </c>
      <c r="N296" s="665">
        <v>2</v>
      </c>
      <c r="O296" s="665">
        <v>836</v>
      </c>
      <c r="P296" s="678">
        <v>0.68976897689768979</v>
      </c>
      <c r="Q296" s="666">
        <v>418</v>
      </c>
    </row>
    <row r="297" spans="1:17" ht="14.4" customHeight="1" x14ac:dyDescent="0.3">
      <c r="A297" s="661" t="s">
        <v>6298</v>
      </c>
      <c r="B297" s="662" t="s">
        <v>6299</v>
      </c>
      <c r="C297" s="662" t="s">
        <v>4730</v>
      </c>
      <c r="D297" s="662" t="s">
        <v>6346</v>
      </c>
      <c r="E297" s="662" t="s">
        <v>6347</v>
      </c>
      <c r="F297" s="665">
        <v>1</v>
      </c>
      <c r="G297" s="665">
        <v>266</v>
      </c>
      <c r="H297" s="665">
        <v>1</v>
      </c>
      <c r="I297" s="665">
        <v>266</v>
      </c>
      <c r="J297" s="665">
        <v>3</v>
      </c>
      <c r="K297" s="665">
        <v>804</v>
      </c>
      <c r="L297" s="665">
        <v>3.0225563909774436</v>
      </c>
      <c r="M297" s="665">
        <v>268</v>
      </c>
      <c r="N297" s="665">
        <v>1</v>
      </c>
      <c r="O297" s="665">
        <v>269</v>
      </c>
      <c r="P297" s="678">
        <v>1.0112781954887218</v>
      </c>
      <c r="Q297" s="666">
        <v>269</v>
      </c>
    </row>
    <row r="298" spans="1:17" ht="14.4" customHeight="1" x14ac:dyDescent="0.3">
      <c r="A298" s="661" t="s">
        <v>6298</v>
      </c>
      <c r="B298" s="662" t="s">
        <v>6348</v>
      </c>
      <c r="C298" s="662" t="s">
        <v>4730</v>
      </c>
      <c r="D298" s="662" t="s">
        <v>6349</v>
      </c>
      <c r="E298" s="662" t="s">
        <v>6350</v>
      </c>
      <c r="F298" s="665">
        <v>4</v>
      </c>
      <c r="G298" s="665">
        <v>4140</v>
      </c>
      <c r="H298" s="665">
        <v>1</v>
      </c>
      <c r="I298" s="665">
        <v>1035</v>
      </c>
      <c r="J298" s="665"/>
      <c r="K298" s="665"/>
      <c r="L298" s="665"/>
      <c r="M298" s="665"/>
      <c r="N298" s="665"/>
      <c r="O298" s="665"/>
      <c r="P298" s="678"/>
      <c r="Q298" s="666"/>
    </row>
    <row r="299" spans="1:17" ht="14.4" customHeight="1" x14ac:dyDescent="0.3">
      <c r="A299" s="661" t="s">
        <v>6298</v>
      </c>
      <c r="B299" s="662" t="s">
        <v>6348</v>
      </c>
      <c r="C299" s="662" t="s">
        <v>4730</v>
      </c>
      <c r="D299" s="662" t="s">
        <v>6351</v>
      </c>
      <c r="E299" s="662" t="s">
        <v>6352</v>
      </c>
      <c r="F299" s="665">
        <v>2</v>
      </c>
      <c r="G299" s="665">
        <v>434</v>
      </c>
      <c r="H299" s="665">
        <v>1</v>
      </c>
      <c r="I299" s="665">
        <v>217</v>
      </c>
      <c r="J299" s="665"/>
      <c r="K299" s="665"/>
      <c r="L299" s="665"/>
      <c r="M299" s="665"/>
      <c r="N299" s="665"/>
      <c r="O299" s="665"/>
      <c r="P299" s="678"/>
      <c r="Q299" s="666"/>
    </row>
    <row r="300" spans="1:17" ht="14.4" customHeight="1" x14ac:dyDescent="0.3">
      <c r="A300" s="661" t="s">
        <v>6353</v>
      </c>
      <c r="B300" s="662" t="s">
        <v>6354</v>
      </c>
      <c r="C300" s="662" t="s">
        <v>4730</v>
      </c>
      <c r="D300" s="662" t="s">
        <v>6355</v>
      </c>
      <c r="E300" s="662" t="s">
        <v>6356</v>
      </c>
      <c r="F300" s="665">
        <v>1345</v>
      </c>
      <c r="G300" s="665">
        <v>213855</v>
      </c>
      <c r="H300" s="665">
        <v>1</v>
      </c>
      <c r="I300" s="665">
        <v>159</v>
      </c>
      <c r="J300" s="665">
        <v>1486</v>
      </c>
      <c r="K300" s="665">
        <v>234759</v>
      </c>
      <c r="L300" s="665">
        <v>1.0977484744336115</v>
      </c>
      <c r="M300" s="665">
        <v>157.98048452220726</v>
      </c>
      <c r="N300" s="665">
        <v>1508</v>
      </c>
      <c r="O300" s="665">
        <v>242788</v>
      </c>
      <c r="P300" s="678">
        <v>1.1352926048023193</v>
      </c>
      <c r="Q300" s="666">
        <v>161</v>
      </c>
    </row>
    <row r="301" spans="1:17" ht="14.4" customHeight="1" x14ac:dyDescent="0.3">
      <c r="A301" s="661" t="s">
        <v>6353</v>
      </c>
      <c r="B301" s="662" t="s">
        <v>6354</v>
      </c>
      <c r="C301" s="662" t="s">
        <v>4730</v>
      </c>
      <c r="D301" s="662" t="s">
        <v>6357</v>
      </c>
      <c r="E301" s="662" t="s">
        <v>6358</v>
      </c>
      <c r="F301" s="665">
        <v>3</v>
      </c>
      <c r="G301" s="665">
        <v>3495</v>
      </c>
      <c r="H301" s="665">
        <v>1</v>
      </c>
      <c r="I301" s="665">
        <v>1165</v>
      </c>
      <c r="J301" s="665">
        <v>2</v>
      </c>
      <c r="K301" s="665">
        <v>2333</v>
      </c>
      <c r="L301" s="665">
        <v>0.66752503576537914</v>
      </c>
      <c r="M301" s="665">
        <v>1166.5</v>
      </c>
      <c r="N301" s="665">
        <v>1</v>
      </c>
      <c r="O301" s="665">
        <v>1169</v>
      </c>
      <c r="P301" s="678">
        <v>0.33447782546494992</v>
      </c>
      <c r="Q301" s="666">
        <v>1169</v>
      </c>
    </row>
    <row r="302" spans="1:17" ht="14.4" customHeight="1" x14ac:dyDescent="0.3">
      <c r="A302" s="661" t="s">
        <v>6353</v>
      </c>
      <c r="B302" s="662" t="s">
        <v>6354</v>
      </c>
      <c r="C302" s="662" t="s">
        <v>4730</v>
      </c>
      <c r="D302" s="662" t="s">
        <v>6359</v>
      </c>
      <c r="E302" s="662" t="s">
        <v>6360</v>
      </c>
      <c r="F302" s="665">
        <v>139</v>
      </c>
      <c r="G302" s="665">
        <v>5421</v>
      </c>
      <c r="H302" s="665">
        <v>1</v>
      </c>
      <c r="I302" s="665">
        <v>39</v>
      </c>
      <c r="J302" s="665">
        <v>123</v>
      </c>
      <c r="K302" s="665">
        <v>4887</v>
      </c>
      <c r="L302" s="665">
        <v>0.9014941892639734</v>
      </c>
      <c r="M302" s="665">
        <v>39.731707317073173</v>
      </c>
      <c r="N302" s="665">
        <v>83</v>
      </c>
      <c r="O302" s="665">
        <v>3320</v>
      </c>
      <c r="P302" s="678">
        <v>0.61243313041874192</v>
      </c>
      <c r="Q302" s="666">
        <v>40</v>
      </c>
    </row>
    <row r="303" spans="1:17" ht="14.4" customHeight="1" x14ac:dyDescent="0.3">
      <c r="A303" s="661" t="s">
        <v>6353</v>
      </c>
      <c r="B303" s="662" t="s">
        <v>6354</v>
      </c>
      <c r="C303" s="662" t="s">
        <v>4730</v>
      </c>
      <c r="D303" s="662" t="s">
        <v>6272</v>
      </c>
      <c r="E303" s="662" t="s">
        <v>6273</v>
      </c>
      <c r="F303" s="665">
        <v>8</v>
      </c>
      <c r="G303" s="665">
        <v>3056</v>
      </c>
      <c r="H303" s="665">
        <v>1</v>
      </c>
      <c r="I303" s="665">
        <v>382</v>
      </c>
      <c r="J303" s="665">
        <v>1</v>
      </c>
      <c r="K303" s="665">
        <v>383</v>
      </c>
      <c r="L303" s="665">
        <v>0.12532722513089006</v>
      </c>
      <c r="M303" s="665">
        <v>383</v>
      </c>
      <c r="N303" s="665">
        <v>7</v>
      </c>
      <c r="O303" s="665">
        <v>2681</v>
      </c>
      <c r="P303" s="678">
        <v>0.87729057591623039</v>
      </c>
      <c r="Q303" s="666">
        <v>383</v>
      </c>
    </row>
    <row r="304" spans="1:17" ht="14.4" customHeight="1" x14ac:dyDescent="0.3">
      <c r="A304" s="661" t="s">
        <v>6353</v>
      </c>
      <c r="B304" s="662" t="s">
        <v>6354</v>
      </c>
      <c r="C304" s="662" t="s">
        <v>4730</v>
      </c>
      <c r="D304" s="662" t="s">
        <v>6361</v>
      </c>
      <c r="E304" s="662" t="s">
        <v>6362</v>
      </c>
      <c r="F304" s="665">
        <v>12</v>
      </c>
      <c r="G304" s="665">
        <v>444</v>
      </c>
      <c r="H304" s="665">
        <v>1</v>
      </c>
      <c r="I304" s="665">
        <v>37</v>
      </c>
      <c r="J304" s="665">
        <v>17</v>
      </c>
      <c r="K304" s="665">
        <v>629</v>
      </c>
      <c r="L304" s="665">
        <v>1.4166666666666667</v>
      </c>
      <c r="M304" s="665">
        <v>37</v>
      </c>
      <c r="N304" s="665"/>
      <c r="O304" s="665"/>
      <c r="P304" s="678"/>
      <c r="Q304" s="666"/>
    </row>
    <row r="305" spans="1:17" ht="14.4" customHeight="1" x14ac:dyDescent="0.3">
      <c r="A305" s="661" t="s">
        <v>6353</v>
      </c>
      <c r="B305" s="662" t="s">
        <v>6354</v>
      </c>
      <c r="C305" s="662" t="s">
        <v>4730</v>
      </c>
      <c r="D305" s="662" t="s">
        <v>6363</v>
      </c>
      <c r="E305" s="662" t="s">
        <v>6364</v>
      </c>
      <c r="F305" s="665"/>
      <c r="G305" s="665"/>
      <c r="H305" s="665"/>
      <c r="I305" s="665"/>
      <c r="J305" s="665">
        <v>3</v>
      </c>
      <c r="K305" s="665">
        <v>1332</v>
      </c>
      <c r="L305" s="665"/>
      <c r="M305" s="665">
        <v>444</v>
      </c>
      <c r="N305" s="665">
        <v>3</v>
      </c>
      <c r="O305" s="665">
        <v>1335</v>
      </c>
      <c r="P305" s="678"/>
      <c r="Q305" s="666">
        <v>445</v>
      </c>
    </row>
    <row r="306" spans="1:17" ht="14.4" customHeight="1" x14ac:dyDescent="0.3">
      <c r="A306" s="661" t="s">
        <v>6353</v>
      </c>
      <c r="B306" s="662" t="s">
        <v>6354</v>
      </c>
      <c r="C306" s="662" t="s">
        <v>4730</v>
      </c>
      <c r="D306" s="662" t="s">
        <v>6365</v>
      </c>
      <c r="E306" s="662" t="s">
        <v>6366</v>
      </c>
      <c r="F306" s="665">
        <v>103</v>
      </c>
      <c r="G306" s="665">
        <v>4223</v>
      </c>
      <c r="H306" s="665">
        <v>1</v>
      </c>
      <c r="I306" s="665">
        <v>41</v>
      </c>
      <c r="J306" s="665">
        <v>96</v>
      </c>
      <c r="K306" s="665">
        <v>3936</v>
      </c>
      <c r="L306" s="665">
        <v>0.93203883495145634</v>
      </c>
      <c r="M306" s="665">
        <v>41</v>
      </c>
      <c r="N306" s="665">
        <v>93</v>
      </c>
      <c r="O306" s="665">
        <v>3813</v>
      </c>
      <c r="P306" s="678">
        <v>0.90291262135922334</v>
      </c>
      <c r="Q306" s="666">
        <v>41</v>
      </c>
    </row>
    <row r="307" spans="1:17" ht="14.4" customHeight="1" x14ac:dyDescent="0.3">
      <c r="A307" s="661" t="s">
        <v>6353</v>
      </c>
      <c r="B307" s="662" t="s">
        <v>6354</v>
      </c>
      <c r="C307" s="662" t="s">
        <v>4730</v>
      </c>
      <c r="D307" s="662" t="s">
        <v>6367</v>
      </c>
      <c r="E307" s="662" t="s">
        <v>6368</v>
      </c>
      <c r="F307" s="665">
        <v>4</v>
      </c>
      <c r="G307" s="665">
        <v>1960</v>
      </c>
      <c r="H307" s="665">
        <v>1</v>
      </c>
      <c r="I307" s="665">
        <v>490</v>
      </c>
      <c r="J307" s="665">
        <v>1</v>
      </c>
      <c r="K307" s="665">
        <v>490</v>
      </c>
      <c r="L307" s="665">
        <v>0.25</v>
      </c>
      <c r="M307" s="665">
        <v>490</v>
      </c>
      <c r="N307" s="665">
        <v>8</v>
      </c>
      <c r="O307" s="665">
        <v>3928</v>
      </c>
      <c r="P307" s="678">
        <v>2.0040816326530613</v>
      </c>
      <c r="Q307" s="666">
        <v>491</v>
      </c>
    </row>
    <row r="308" spans="1:17" ht="14.4" customHeight="1" x14ac:dyDescent="0.3">
      <c r="A308" s="661" t="s">
        <v>6353</v>
      </c>
      <c r="B308" s="662" t="s">
        <v>6354</v>
      </c>
      <c r="C308" s="662" t="s">
        <v>4730</v>
      </c>
      <c r="D308" s="662" t="s">
        <v>6369</v>
      </c>
      <c r="E308" s="662" t="s">
        <v>6370</v>
      </c>
      <c r="F308" s="665">
        <v>70</v>
      </c>
      <c r="G308" s="665">
        <v>2170</v>
      </c>
      <c r="H308" s="665">
        <v>1</v>
      </c>
      <c r="I308" s="665">
        <v>31</v>
      </c>
      <c r="J308" s="665">
        <v>48</v>
      </c>
      <c r="K308" s="665">
        <v>1488</v>
      </c>
      <c r="L308" s="665">
        <v>0.68571428571428572</v>
      </c>
      <c r="M308" s="665">
        <v>31</v>
      </c>
      <c r="N308" s="665">
        <v>46</v>
      </c>
      <c r="O308" s="665">
        <v>1426</v>
      </c>
      <c r="P308" s="678">
        <v>0.65714285714285714</v>
      </c>
      <c r="Q308" s="666">
        <v>31</v>
      </c>
    </row>
    <row r="309" spans="1:17" ht="14.4" customHeight="1" x14ac:dyDescent="0.3">
      <c r="A309" s="661" t="s">
        <v>6353</v>
      </c>
      <c r="B309" s="662" t="s">
        <v>6354</v>
      </c>
      <c r="C309" s="662" t="s">
        <v>4730</v>
      </c>
      <c r="D309" s="662" t="s">
        <v>6371</v>
      </c>
      <c r="E309" s="662" t="s">
        <v>6372</v>
      </c>
      <c r="F309" s="665">
        <v>3</v>
      </c>
      <c r="G309" s="665">
        <v>615</v>
      </c>
      <c r="H309" s="665">
        <v>1</v>
      </c>
      <c r="I309" s="665">
        <v>205</v>
      </c>
      <c r="J309" s="665">
        <v>4</v>
      </c>
      <c r="K309" s="665">
        <v>823</v>
      </c>
      <c r="L309" s="665">
        <v>1.3382113821138211</v>
      </c>
      <c r="M309" s="665">
        <v>205.75</v>
      </c>
      <c r="N309" s="665">
        <v>5</v>
      </c>
      <c r="O309" s="665">
        <v>1035</v>
      </c>
      <c r="P309" s="678">
        <v>1.6829268292682926</v>
      </c>
      <c r="Q309" s="666">
        <v>207</v>
      </c>
    </row>
    <row r="310" spans="1:17" ht="14.4" customHeight="1" x14ac:dyDescent="0.3">
      <c r="A310" s="661" t="s">
        <v>6353</v>
      </c>
      <c r="B310" s="662" t="s">
        <v>6354</v>
      </c>
      <c r="C310" s="662" t="s">
        <v>4730</v>
      </c>
      <c r="D310" s="662" t="s">
        <v>6373</v>
      </c>
      <c r="E310" s="662" t="s">
        <v>6374</v>
      </c>
      <c r="F310" s="665">
        <v>3</v>
      </c>
      <c r="G310" s="665">
        <v>1131</v>
      </c>
      <c r="H310" s="665">
        <v>1</v>
      </c>
      <c r="I310" s="665">
        <v>377</v>
      </c>
      <c r="J310" s="665">
        <v>4</v>
      </c>
      <c r="K310" s="665">
        <v>1514</v>
      </c>
      <c r="L310" s="665">
        <v>1.3386383731211318</v>
      </c>
      <c r="M310" s="665">
        <v>378.5</v>
      </c>
      <c r="N310" s="665">
        <v>5</v>
      </c>
      <c r="O310" s="665">
        <v>1900</v>
      </c>
      <c r="P310" s="678">
        <v>1.6799292661361627</v>
      </c>
      <c r="Q310" s="666">
        <v>380</v>
      </c>
    </row>
    <row r="311" spans="1:17" ht="14.4" customHeight="1" x14ac:dyDescent="0.3">
      <c r="A311" s="661" t="s">
        <v>6353</v>
      </c>
      <c r="B311" s="662" t="s">
        <v>6354</v>
      </c>
      <c r="C311" s="662" t="s">
        <v>4730</v>
      </c>
      <c r="D311" s="662" t="s">
        <v>6375</v>
      </c>
      <c r="E311" s="662" t="s">
        <v>6376</v>
      </c>
      <c r="F311" s="665">
        <v>517</v>
      </c>
      <c r="G311" s="665">
        <v>58421</v>
      </c>
      <c r="H311" s="665">
        <v>1</v>
      </c>
      <c r="I311" s="665">
        <v>113</v>
      </c>
      <c r="J311" s="665">
        <v>530</v>
      </c>
      <c r="K311" s="665">
        <v>60632</v>
      </c>
      <c r="L311" s="665">
        <v>1.0378459800414235</v>
      </c>
      <c r="M311" s="665">
        <v>114.4</v>
      </c>
      <c r="N311" s="665">
        <v>437</v>
      </c>
      <c r="O311" s="665">
        <v>50692</v>
      </c>
      <c r="P311" s="678">
        <v>0.8677016826141285</v>
      </c>
      <c r="Q311" s="666">
        <v>116</v>
      </c>
    </row>
    <row r="312" spans="1:17" ht="14.4" customHeight="1" x14ac:dyDescent="0.3">
      <c r="A312" s="661" t="s">
        <v>6353</v>
      </c>
      <c r="B312" s="662" t="s">
        <v>6354</v>
      </c>
      <c r="C312" s="662" t="s">
        <v>4730</v>
      </c>
      <c r="D312" s="662" t="s">
        <v>6377</v>
      </c>
      <c r="E312" s="662" t="s">
        <v>6378</v>
      </c>
      <c r="F312" s="665">
        <v>321</v>
      </c>
      <c r="G312" s="665">
        <v>26964</v>
      </c>
      <c r="H312" s="665">
        <v>1</v>
      </c>
      <c r="I312" s="665">
        <v>84</v>
      </c>
      <c r="J312" s="665">
        <v>339</v>
      </c>
      <c r="K312" s="665">
        <v>28038</v>
      </c>
      <c r="L312" s="665">
        <v>1.0398308856252783</v>
      </c>
      <c r="M312" s="665">
        <v>82.707964601769916</v>
      </c>
      <c r="N312" s="665">
        <v>274</v>
      </c>
      <c r="O312" s="665">
        <v>23290</v>
      </c>
      <c r="P312" s="678">
        <v>0.8637442515947189</v>
      </c>
      <c r="Q312" s="666">
        <v>85</v>
      </c>
    </row>
    <row r="313" spans="1:17" ht="14.4" customHeight="1" x14ac:dyDescent="0.3">
      <c r="A313" s="661" t="s">
        <v>6353</v>
      </c>
      <c r="B313" s="662" t="s">
        <v>6354</v>
      </c>
      <c r="C313" s="662" t="s">
        <v>4730</v>
      </c>
      <c r="D313" s="662" t="s">
        <v>6379</v>
      </c>
      <c r="E313" s="662" t="s">
        <v>6380</v>
      </c>
      <c r="F313" s="665">
        <v>1</v>
      </c>
      <c r="G313" s="665">
        <v>96</v>
      </c>
      <c r="H313" s="665">
        <v>1</v>
      </c>
      <c r="I313" s="665">
        <v>96</v>
      </c>
      <c r="J313" s="665">
        <v>2</v>
      </c>
      <c r="K313" s="665">
        <v>194</v>
      </c>
      <c r="L313" s="665">
        <v>2.0208333333333335</v>
      </c>
      <c r="M313" s="665">
        <v>97</v>
      </c>
      <c r="N313" s="665">
        <v>4</v>
      </c>
      <c r="O313" s="665">
        <v>392</v>
      </c>
      <c r="P313" s="678">
        <v>4.083333333333333</v>
      </c>
      <c r="Q313" s="666">
        <v>98</v>
      </c>
    </row>
    <row r="314" spans="1:17" ht="14.4" customHeight="1" x14ac:dyDescent="0.3">
      <c r="A314" s="661" t="s">
        <v>6353</v>
      </c>
      <c r="B314" s="662" t="s">
        <v>6354</v>
      </c>
      <c r="C314" s="662" t="s">
        <v>4730</v>
      </c>
      <c r="D314" s="662" t="s">
        <v>6381</v>
      </c>
      <c r="E314" s="662" t="s">
        <v>6382</v>
      </c>
      <c r="F314" s="665">
        <v>31</v>
      </c>
      <c r="G314" s="665">
        <v>651</v>
      </c>
      <c r="H314" s="665">
        <v>1</v>
      </c>
      <c r="I314" s="665">
        <v>21</v>
      </c>
      <c r="J314" s="665">
        <v>54</v>
      </c>
      <c r="K314" s="665">
        <v>1134</v>
      </c>
      <c r="L314" s="665">
        <v>1.7419354838709677</v>
      </c>
      <c r="M314" s="665">
        <v>21</v>
      </c>
      <c r="N314" s="665">
        <v>29</v>
      </c>
      <c r="O314" s="665">
        <v>609</v>
      </c>
      <c r="P314" s="678">
        <v>0.93548387096774188</v>
      </c>
      <c r="Q314" s="666">
        <v>21</v>
      </c>
    </row>
    <row r="315" spans="1:17" ht="14.4" customHeight="1" x14ac:dyDescent="0.3">
      <c r="A315" s="661" t="s">
        <v>6353</v>
      </c>
      <c r="B315" s="662" t="s">
        <v>6354</v>
      </c>
      <c r="C315" s="662" t="s">
        <v>4730</v>
      </c>
      <c r="D315" s="662" t="s">
        <v>6281</v>
      </c>
      <c r="E315" s="662" t="s">
        <v>6282</v>
      </c>
      <c r="F315" s="665">
        <v>50</v>
      </c>
      <c r="G315" s="665">
        <v>24300</v>
      </c>
      <c r="H315" s="665">
        <v>1</v>
      </c>
      <c r="I315" s="665">
        <v>486</v>
      </c>
      <c r="J315" s="665">
        <v>28</v>
      </c>
      <c r="K315" s="665">
        <v>13625</v>
      </c>
      <c r="L315" s="665">
        <v>0.56069958847736623</v>
      </c>
      <c r="M315" s="665">
        <v>486.60714285714283</v>
      </c>
      <c r="N315" s="665">
        <v>21</v>
      </c>
      <c r="O315" s="665">
        <v>10227</v>
      </c>
      <c r="P315" s="678">
        <v>0.42086419753086418</v>
      </c>
      <c r="Q315" s="666">
        <v>487</v>
      </c>
    </row>
    <row r="316" spans="1:17" ht="14.4" customHeight="1" x14ac:dyDescent="0.3">
      <c r="A316" s="661" t="s">
        <v>6353</v>
      </c>
      <c r="B316" s="662" t="s">
        <v>6354</v>
      </c>
      <c r="C316" s="662" t="s">
        <v>4730</v>
      </c>
      <c r="D316" s="662" t="s">
        <v>6383</v>
      </c>
      <c r="E316" s="662" t="s">
        <v>6384</v>
      </c>
      <c r="F316" s="665">
        <v>62</v>
      </c>
      <c r="G316" s="665">
        <v>2480</v>
      </c>
      <c r="H316" s="665">
        <v>1</v>
      </c>
      <c r="I316" s="665">
        <v>40</v>
      </c>
      <c r="J316" s="665">
        <v>56</v>
      </c>
      <c r="K316" s="665">
        <v>2285</v>
      </c>
      <c r="L316" s="665">
        <v>0.9213709677419355</v>
      </c>
      <c r="M316" s="665">
        <v>40.803571428571431</v>
      </c>
      <c r="N316" s="665">
        <v>55</v>
      </c>
      <c r="O316" s="665">
        <v>2255</v>
      </c>
      <c r="P316" s="678">
        <v>0.90927419354838712</v>
      </c>
      <c r="Q316" s="666">
        <v>41</v>
      </c>
    </row>
    <row r="317" spans="1:17" ht="14.4" customHeight="1" x14ac:dyDescent="0.3">
      <c r="A317" s="661" t="s">
        <v>6353</v>
      </c>
      <c r="B317" s="662" t="s">
        <v>6354</v>
      </c>
      <c r="C317" s="662" t="s">
        <v>4730</v>
      </c>
      <c r="D317" s="662" t="s">
        <v>6385</v>
      </c>
      <c r="E317" s="662" t="s">
        <v>6386</v>
      </c>
      <c r="F317" s="665"/>
      <c r="G317" s="665"/>
      <c r="H317" s="665"/>
      <c r="I317" s="665"/>
      <c r="J317" s="665"/>
      <c r="K317" s="665"/>
      <c r="L317" s="665"/>
      <c r="M317" s="665"/>
      <c r="N317" s="665">
        <v>2</v>
      </c>
      <c r="O317" s="665">
        <v>1216</v>
      </c>
      <c r="P317" s="678"/>
      <c r="Q317" s="666">
        <v>608</v>
      </c>
    </row>
    <row r="318" spans="1:17" ht="14.4" customHeight="1" x14ac:dyDescent="0.3">
      <c r="A318" s="661" t="s">
        <v>6353</v>
      </c>
      <c r="B318" s="662" t="s">
        <v>6354</v>
      </c>
      <c r="C318" s="662" t="s">
        <v>4730</v>
      </c>
      <c r="D318" s="662" t="s">
        <v>6387</v>
      </c>
      <c r="E318" s="662" t="s">
        <v>6388</v>
      </c>
      <c r="F318" s="665"/>
      <c r="G318" s="665"/>
      <c r="H318" s="665"/>
      <c r="I318" s="665"/>
      <c r="J318" s="665">
        <v>1</v>
      </c>
      <c r="K318" s="665">
        <v>962</v>
      </c>
      <c r="L318" s="665"/>
      <c r="M318" s="665">
        <v>962</v>
      </c>
      <c r="N318" s="665"/>
      <c r="O318" s="665"/>
      <c r="P318" s="678"/>
      <c r="Q318" s="666"/>
    </row>
    <row r="319" spans="1:17" ht="14.4" customHeight="1" x14ac:dyDescent="0.3">
      <c r="A319" s="661" t="s">
        <v>6353</v>
      </c>
      <c r="B319" s="662" t="s">
        <v>6354</v>
      </c>
      <c r="C319" s="662" t="s">
        <v>4730</v>
      </c>
      <c r="D319" s="662" t="s">
        <v>6389</v>
      </c>
      <c r="E319" s="662" t="s">
        <v>6390</v>
      </c>
      <c r="F319" s="665"/>
      <c r="G319" s="665"/>
      <c r="H319" s="665"/>
      <c r="I319" s="665"/>
      <c r="J319" s="665">
        <v>1</v>
      </c>
      <c r="K319" s="665">
        <v>27</v>
      </c>
      <c r="L319" s="665"/>
      <c r="M319" s="665">
        <v>27</v>
      </c>
      <c r="N319" s="665"/>
      <c r="O319" s="665"/>
      <c r="P319" s="678"/>
      <c r="Q319" s="666"/>
    </row>
    <row r="320" spans="1:17" ht="14.4" customHeight="1" x14ac:dyDescent="0.3">
      <c r="A320" s="661" t="s">
        <v>6391</v>
      </c>
      <c r="B320" s="662" t="s">
        <v>6348</v>
      </c>
      <c r="C320" s="662" t="s">
        <v>4730</v>
      </c>
      <c r="D320" s="662" t="s">
        <v>6392</v>
      </c>
      <c r="E320" s="662" t="s">
        <v>6393</v>
      </c>
      <c r="F320" s="665"/>
      <c r="G320" s="665"/>
      <c r="H320" s="665"/>
      <c r="I320" s="665"/>
      <c r="J320" s="665"/>
      <c r="K320" s="665"/>
      <c r="L320" s="665"/>
      <c r="M320" s="665"/>
      <c r="N320" s="665">
        <v>1</v>
      </c>
      <c r="O320" s="665">
        <v>3881</v>
      </c>
      <c r="P320" s="678"/>
      <c r="Q320" s="666">
        <v>3881</v>
      </c>
    </row>
    <row r="321" spans="1:17" ht="14.4" customHeight="1" x14ac:dyDescent="0.3">
      <c r="A321" s="661" t="s">
        <v>6391</v>
      </c>
      <c r="B321" s="662" t="s">
        <v>6348</v>
      </c>
      <c r="C321" s="662" t="s">
        <v>4730</v>
      </c>
      <c r="D321" s="662" t="s">
        <v>6394</v>
      </c>
      <c r="E321" s="662" t="s">
        <v>6395</v>
      </c>
      <c r="F321" s="665"/>
      <c r="G321" s="665"/>
      <c r="H321" s="665"/>
      <c r="I321" s="665"/>
      <c r="J321" s="665">
        <v>1</v>
      </c>
      <c r="K321" s="665">
        <v>653</v>
      </c>
      <c r="L321" s="665"/>
      <c r="M321" s="665">
        <v>653</v>
      </c>
      <c r="N321" s="665"/>
      <c r="O321" s="665"/>
      <c r="P321" s="678"/>
      <c r="Q321" s="666"/>
    </row>
    <row r="322" spans="1:17" ht="14.4" customHeight="1" x14ac:dyDescent="0.3">
      <c r="A322" s="661" t="s">
        <v>6391</v>
      </c>
      <c r="B322" s="662" t="s">
        <v>6348</v>
      </c>
      <c r="C322" s="662" t="s">
        <v>4730</v>
      </c>
      <c r="D322" s="662" t="s">
        <v>6396</v>
      </c>
      <c r="E322" s="662" t="s">
        <v>6397</v>
      </c>
      <c r="F322" s="665"/>
      <c r="G322" s="665"/>
      <c r="H322" s="665"/>
      <c r="I322" s="665"/>
      <c r="J322" s="665">
        <v>2</v>
      </c>
      <c r="K322" s="665">
        <v>1652</v>
      </c>
      <c r="L322" s="665"/>
      <c r="M322" s="665">
        <v>826</v>
      </c>
      <c r="N322" s="665"/>
      <c r="O322" s="665"/>
      <c r="P322" s="678"/>
      <c r="Q322" s="666"/>
    </row>
    <row r="323" spans="1:17" ht="14.4" customHeight="1" x14ac:dyDescent="0.3">
      <c r="A323" s="661" t="s">
        <v>6391</v>
      </c>
      <c r="B323" s="662" t="s">
        <v>6348</v>
      </c>
      <c r="C323" s="662" t="s">
        <v>4730</v>
      </c>
      <c r="D323" s="662" t="s">
        <v>6398</v>
      </c>
      <c r="E323" s="662" t="s">
        <v>6399</v>
      </c>
      <c r="F323" s="665"/>
      <c r="G323" s="665"/>
      <c r="H323" s="665"/>
      <c r="I323" s="665"/>
      <c r="J323" s="665"/>
      <c r="K323" s="665"/>
      <c r="L323" s="665"/>
      <c r="M323" s="665"/>
      <c r="N323" s="665">
        <v>1</v>
      </c>
      <c r="O323" s="665">
        <v>812</v>
      </c>
      <c r="P323" s="678"/>
      <c r="Q323" s="666">
        <v>812</v>
      </c>
    </row>
    <row r="324" spans="1:17" ht="14.4" customHeight="1" x14ac:dyDescent="0.3">
      <c r="A324" s="661" t="s">
        <v>6391</v>
      </c>
      <c r="B324" s="662" t="s">
        <v>6348</v>
      </c>
      <c r="C324" s="662" t="s">
        <v>4730</v>
      </c>
      <c r="D324" s="662" t="s">
        <v>6400</v>
      </c>
      <c r="E324" s="662" t="s">
        <v>6401</v>
      </c>
      <c r="F324" s="665"/>
      <c r="G324" s="665"/>
      <c r="H324" s="665"/>
      <c r="I324" s="665"/>
      <c r="J324" s="665"/>
      <c r="K324" s="665"/>
      <c r="L324" s="665"/>
      <c r="M324" s="665"/>
      <c r="N324" s="665">
        <v>1</v>
      </c>
      <c r="O324" s="665">
        <v>812</v>
      </c>
      <c r="P324" s="678"/>
      <c r="Q324" s="666">
        <v>812</v>
      </c>
    </row>
    <row r="325" spans="1:17" ht="14.4" customHeight="1" x14ac:dyDescent="0.3">
      <c r="A325" s="661" t="s">
        <v>6391</v>
      </c>
      <c r="B325" s="662" t="s">
        <v>6348</v>
      </c>
      <c r="C325" s="662" t="s">
        <v>4730</v>
      </c>
      <c r="D325" s="662" t="s">
        <v>6402</v>
      </c>
      <c r="E325" s="662" t="s">
        <v>6403</v>
      </c>
      <c r="F325" s="665"/>
      <c r="G325" s="665"/>
      <c r="H325" s="665"/>
      <c r="I325" s="665"/>
      <c r="J325" s="665"/>
      <c r="K325" s="665"/>
      <c r="L325" s="665"/>
      <c r="M325" s="665"/>
      <c r="N325" s="665">
        <v>1</v>
      </c>
      <c r="O325" s="665">
        <v>167</v>
      </c>
      <c r="P325" s="678"/>
      <c r="Q325" s="666">
        <v>167</v>
      </c>
    </row>
    <row r="326" spans="1:17" ht="14.4" customHeight="1" x14ac:dyDescent="0.3">
      <c r="A326" s="661" t="s">
        <v>6391</v>
      </c>
      <c r="B326" s="662" t="s">
        <v>6348</v>
      </c>
      <c r="C326" s="662" t="s">
        <v>4730</v>
      </c>
      <c r="D326" s="662" t="s">
        <v>6404</v>
      </c>
      <c r="E326" s="662" t="s">
        <v>6405</v>
      </c>
      <c r="F326" s="665"/>
      <c r="G326" s="665"/>
      <c r="H326" s="665"/>
      <c r="I326" s="665"/>
      <c r="J326" s="665"/>
      <c r="K326" s="665"/>
      <c r="L326" s="665"/>
      <c r="M326" s="665"/>
      <c r="N326" s="665">
        <v>1</v>
      </c>
      <c r="O326" s="665">
        <v>173</v>
      </c>
      <c r="P326" s="678"/>
      <c r="Q326" s="666">
        <v>173</v>
      </c>
    </row>
    <row r="327" spans="1:17" ht="14.4" customHeight="1" x14ac:dyDescent="0.3">
      <c r="A327" s="661" t="s">
        <v>6391</v>
      </c>
      <c r="B327" s="662" t="s">
        <v>6348</v>
      </c>
      <c r="C327" s="662" t="s">
        <v>4730</v>
      </c>
      <c r="D327" s="662" t="s">
        <v>6406</v>
      </c>
      <c r="E327" s="662" t="s">
        <v>6407</v>
      </c>
      <c r="F327" s="665"/>
      <c r="G327" s="665"/>
      <c r="H327" s="665"/>
      <c r="I327" s="665"/>
      <c r="J327" s="665"/>
      <c r="K327" s="665"/>
      <c r="L327" s="665"/>
      <c r="M327" s="665"/>
      <c r="N327" s="665">
        <v>1</v>
      </c>
      <c r="O327" s="665">
        <v>547</v>
      </c>
      <c r="P327" s="678"/>
      <c r="Q327" s="666">
        <v>547</v>
      </c>
    </row>
    <row r="328" spans="1:17" ht="14.4" customHeight="1" x14ac:dyDescent="0.3">
      <c r="A328" s="661" t="s">
        <v>6391</v>
      </c>
      <c r="B328" s="662" t="s">
        <v>6348</v>
      </c>
      <c r="C328" s="662" t="s">
        <v>4730</v>
      </c>
      <c r="D328" s="662" t="s">
        <v>6408</v>
      </c>
      <c r="E328" s="662" t="s">
        <v>6409</v>
      </c>
      <c r="F328" s="665"/>
      <c r="G328" s="665"/>
      <c r="H328" s="665"/>
      <c r="I328" s="665"/>
      <c r="J328" s="665"/>
      <c r="K328" s="665"/>
      <c r="L328" s="665"/>
      <c r="M328" s="665"/>
      <c r="N328" s="665">
        <v>1</v>
      </c>
      <c r="O328" s="665">
        <v>347</v>
      </c>
      <c r="P328" s="678"/>
      <c r="Q328" s="666">
        <v>347</v>
      </c>
    </row>
    <row r="329" spans="1:17" ht="14.4" customHeight="1" x14ac:dyDescent="0.3">
      <c r="A329" s="661" t="s">
        <v>6391</v>
      </c>
      <c r="B329" s="662" t="s">
        <v>6348</v>
      </c>
      <c r="C329" s="662" t="s">
        <v>4730</v>
      </c>
      <c r="D329" s="662" t="s">
        <v>6351</v>
      </c>
      <c r="E329" s="662" t="s">
        <v>6352</v>
      </c>
      <c r="F329" s="665"/>
      <c r="G329" s="665"/>
      <c r="H329" s="665"/>
      <c r="I329" s="665"/>
      <c r="J329" s="665">
        <v>1</v>
      </c>
      <c r="K329" s="665">
        <v>218</v>
      </c>
      <c r="L329" s="665"/>
      <c r="M329" s="665">
        <v>218</v>
      </c>
      <c r="N329" s="665">
        <v>1</v>
      </c>
      <c r="O329" s="665">
        <v>219</v>
      </c>
      <c r="P329" s="678"/>
      <c r="Q329" s="666">
        <v>219</v>
      </c>
    </row>
    <row r="330" spans="1:17" ht="14.4" customHeight="1" x14ac:dyDescent="0.3">
      <c r="A330" s="661" t="s">
        <v>6391</v>
      </c>
      <c r="B330" s="662" t="s">
        <v>6348</v>
      </c>
      <c r="C330" s="662" t="s">
        <v>4730</v>
      </c>
      <c r="D330" s="662" t="s">
        <v>5853</v>
      </c>
      <c r="E330" s="662" t="s">
        <v>5854</v>
      </c>
      <c r="F330" s="665"/>
      <c r="G330" s="665"/>
      <c r="H330" s="665"/>
      <c r="I330" s="665"/>
      <c r="J330" s="665"/>
      <c r="K330" s="665"/>
      <c r="L330" s="665"/>
      <c r="M330" s="665"/>
      <c r="N330" s="665">
        <v>5</v>
      </c>
      <c r="O330" s="665">
        <v>1745</v>
      </c>
      <c r="P330" s="678"/>
      <c r="Q330" s="666">
        <v>349</v>
      </c>
    </row>
    <row r="331" spans="1:17" ht="14.4" customHeight="1" x14ac:dyDescent="0.3">
      <c r="A331" s="661" t="s">
        <v>6391</v>
      </c>
      <c r="B331" s="662" t="s">
        <v>6348</v>
      </c>
      <c r="C331" s="662" t="s">
        <v>4730</v>
      </c>
      <c r="D331" s="662" t="s">
        <v>6410</v>
      </c>
      <c r="E331" s="662" t="s">
        <v>6411</v>
      </c>
      <c r="F331" s="665"/>
      <c r="G331" s="665"/>
      <c r="H331" s="665"/>
      <c r="I331" s="665"/>
      <c r="J331" s="665"/>
      <c r="K331" s="665"/>
      <c r="L331" s="665"/>
      <c r="M331" s="665"/>
      <c r="N331" s="665">
        <v>1</v>
      </c>
      <c r="O331" s="665">
        <v>207</v>
      </c>
      <c r="P331" s="678"/>
      <c r="Q331" s="666">
        <v>207</v>
      </c>
    </row>
    <row r="332" spans="1:17" ht="14.4" customHeight="1" x14ac:dyDescent="0.3">
      <c r="A332" s="661" t="s">
        <v>6391</v>
      </c>
      <c r="B332" s="662" t="s">
        <v>6348</v>
      </c>
      <c r="C332" s="662" t="s">
        <v>4730</v>
      </c>
      <c r="D332" s="662" t="s">
        <v>6412</v>
      </c>
      <c r="E332" s="662" t="s">
        <v>6413</v>
      </c>
      <c r="F332" s="665"/>
      <c r="G332" s="665"/>
      <c r="H332" s="665"/>
      <c r="I332" s="665"/>
      <c r="J332" s="665"/>
      <c r="K332" s="665"/>
      <c r="L332" s="665"/>
      <c r="M332" s="665"/>
      <c r="N332" s="665">
        <v>1</v>
      </c>
      <c r="O332" s="665">
        <v>39</v>
      </c>
      <c r="P332" s="678"/>
      <c r="Q332" s="666">
        <v>39</v>
      </c>
    </row>
    <row r="333" spans="1:17" ht="14.4" customHeight="1" x14ac:dyDescent="0.3">
      <c r="A333" s="661" t="s">
        <v>6391</v>
      </c>
      <c r="B333" s="662" t="s">
        <v>6348</v>
      </c>
      <c r="C333" s="662" t="s">
        <v>4730</v>
      </c>
      <c r="D333" s="662" t="s">
        <v>6414</v>
      </c>
      <c r="E333" s="662" t="s">
        <v>6415</v>
      </c>
      <c r="F333" s="665"/>
      <c r="G333" s="665"/>
      <c r="H333" s="665"/>
      <c r="I333" s="665"/>
      <c r="J333" s="665">
        <v>1</v>
      </c>
      <c r="K333" s="665">
        <v>169</v>
      </c>
      <c r="L333" s="665"/>
      <c r="M333" s="665">
        <v>169</v>
      </c>
      <c r="N333" s="665">
        <v>2</v>
      </c>
      <c r="O333" s="665">
        <v>340</v>
      </c>
      <c r="P333" s="678"/>
      <c r="Q333" s="666">
        <v>170</v>
      </c>
    </row>
    <row r="334" spans="1:17" ht="14.4" customHeight="1" x14ac:dyDescent="0.3">
      <c r="A334" s="661" t="s">
        <v>6391</v>
      </c>
      <c r="B334" s="662" t="s">
        <v>6348</v>
      </c>
      <c r="C334" s="662" t="s">
        <v>4730</v>
      </c>
      <c r="D334" s="662" t="s">
        <v>6416</v>
      </c>
      <c r="E334" s="662" t="s">
        <v>6417</v>
      </c>
      <c r="F334" s="665"/>
      <c r="G334" s="665"/>
      <c r="H334" s="665"/>
      <c r="I334" s="665"/>
      <c r="J334" s="665"/>
      <c r="K334" s="665"/>
      <c r="L334" s="665"/>
      <c r="M334" s="665"/>
      <c r="N334" s="665">
        <v>1</v>
      </c>
      <c r="O334" s="665">
        <v>348</v>
      </c>
      <c r="P334" s="678"/>
      <c r="Q334" s="666">
        <v>348</v>
      </c>
    </row>
    <row r="335" spans="1:17" ht="14.4" customHeight="1" x14ac:dyDescent="0.3">
      <c r="A335" s="661" t="s">
        <v>6391</v>
      </c>
      <c r="B335" s="662" t="s">
        <v>6348</v>
      </c>
      <c r="C335" s="662" t="s">
        <v>4730</v>
      </c>
      <c r="D335" s="662" t="s">
        <v>6418</v>
      </c>
      <c r="E335" s="662" t="s">
        <v>6419</v>
      </c>
      <c r="F335" s="665"/>
      <c r="G335" s="665"/>
      <c r="H335" s="665"/>
      <c r="I335" s="665"/>
      <c r="J335" s="665">
        <v>1</v>
      </c>
      <c r="K335" s="665">
        <v>172</v>
      </c>
      <c r="L335" s="665"/>
      <c r="M335" s="665">
        <v>172</v>
      </c>
      <c r="N335" s="665">
        <v>2</v>
      </c>
      <c r="O335" s="665">
        <v>346</v>
      </c>
      <c r="P335" s="678"/>
      <c r="Q335" s="666">
        <v>173</v>
      </c>
    </row>
    <row r="336" spans="1:17" ht="14.4" customHeight="1" x14ac:dyDescent="0.3">
      <c r="A336" s="661" t="s">
        <v>6391</v>
      </c>
      <c r="B336" s="662" t="s">
        <v>6348</v>
      </c>
      <c r="C336" s="662" t="s">
        <v>4730</v>
      </c>
      <c r="D336" s="662" t="s">
        <v>6420</v>
      </c>
      <c r="E336" s="662" t="s">
        <v>6421</v>
      </c>
      <c r="F336" s="665"/>
      <c r="G336" s="665"/>
      <c r="H336" s="665"/>
      <c r="I336" s="665"/>
      <c r="J336" s="665"/>
      <c r="K336" s="665"/>
      <c r="L336" s="665"/>
      <c r="M336" s="665"/>
      <c r="N336" s="665">
        <v>1</v>
      </c>
      <c r="O336" s="665">
        <v>812</v>
      </c>
      <c r="P336" s="678"/>
      <c r="Q336" s="666">
        <v>812</v>
      </c>
    </row>
    <row r="337" spans="1:17" ht="14.4" customHeight="1" x14ac:dyDescent="0.3">
      <c r="A337" s="661" t="s">
        <v>6391</v>
      </c>
      <c r="B337" s="662" t="s">
        <v>6348</v>
      </c>
      <c r="C337" s="662" t="s">
        <v>4730</v>
      </c>
      <c r="D337" s="662" t="s">
        <v>6422</v>
      </c>
      <c r="E337" s="662" t="s">
        <v>6423</v>
      </c>
      <c r="F337" s="665"/>
      <c r="G337" s="665"/>
      <c r="H337" s="665"/>
      <c r="I337" s="665"/>
      <c r="J337" s="665"/>
      <c r="K337" s="665"/>
      <c r="L337" s="665"/>
      <c r="M337" s="665"/>
      <c r="N337" s="665">
        <v>1</v>
      </c>
      <c r="O337" s="665">
        <v>167</v>
      </c>
      <c r="P337" s="678"/>
      <c r="Q337" s="666">
        <v>167</v>
      </c>
    </row>
    <row r="338" spans="1:17" ht="14.4" customHeight="1" x14ac:dyDescent="0.3">
      <c r="A338" s="661" t="s">
        <v>6391</v>
      </c>
      <c r="B338" s="662" t="s">
        <v>6348</v>
      </c>
      <c r="C338" s="662" t="s">
        <v>4730</v>
      </c>
      <c r="D338" s="662" t="s">
        <v>6424</v>
      </c>
      <c r="E338" s="662" t="s">
        <v>6425</v>
      </c>
      <c r="F338" s="665"/>
      <c r="G338" s="665"/>
      <c r="H338" s="665"/>
      <c r="I338" s="665"/>
      <c r="J338" s="665"/>
      <c r="K338" s="665"/>
      <c r="L338" s="665"/>
      <c r="M338" s="665"/>
      <c r="N338" s="665">
        <v>1</v>
      </c>
      <c r="O338" s="665">
        <v>812</v>
      </c>
      <c r="P338" s="678"/>
      <c r="Q338" s="666">
        <v>812</v>
      </c>
    </row>
    <row r="339" spans="1:17" ht="14.4" customHeight="1" x14ac:dyDescent="0.3">
      <c r="A339" s="661" t="s">
        <v>6391</v>
      </c>
      <c r="B339" s="662" t="s">
        <v>6348</v>
      </c>
      <c r="C339" s="662" t="s">
        <v>4730</v>
      </c>
      <c r="D339" s="662" t="s">
        <v>6426</v>
      </c>
      <c r="E339" s="662" t="s">
        <v>6427</v>
      </c>
      <c r="F339" s="665"/>
      <c r="G339" s="665"/>
      <c r="H339" s="665"/>
      <c r="I339" s="665"/>
      <c r="J339" s="665"/>
      <c r="K339" s="665"/>
      <c r="L339" s="665"/>
      <c r="M339" s="665"/>
      <c r="N339" s="665">
        <v>1</v>
      </c>
      <c r="O339" s="665">
        <v>1668</v>
      </c>
      <c r="P339" s="678"/>
      <c r="Q339" s="666">
        <v>1668</v>
      </c>
    </row>
    <row r="340" spans="1:17" ht="14.4" customHeight="1" x14ac:dyDescent="0.3">
      <c r="A340" s="661" t="s">
        <v>6428</v>
      </c>
      <c r="B340" s="662" t="s">
        <v>5821</v>
      </c>
      <c r="C340" s="662" t="s">
        <v>4730</v>
      </c>
      <c r="D340" s="662" t="s">
        <v>6429</v>
      </c>
      <c r="E340" s="662" t="s">
        <v>6430</v>
      </c>
      <c r="F340" s="665"/>
      <c r="G340" s="665"/>
      <c r="H340" s="665"/>
      <c r="I340" s="665"/>
      <c r="J340" s="665"/>
      <c r="K340" s="665"/>
      <c r="L340" s="665"/>
      <c r="M340" s="665"/>
      <c r="N340" s="665">
        <v>3</v>
      </c>
      <c r="O340" s="665">
        <v>38376</v>
      </c>
      <c r="P340" s="678"/>
      <c r="Q340" s="666">
        <v>12792</v>
      </c>
    </row>
    <row r="341" spans="1:17" ht="14.4" customHeight="1" x14ac:dyDescent="0.3">
      <c r="A341" s="661" t="s">
        <v>6428</v>
      </c>
      <c r="B341" s="662" t="s">
        <v>5821</v>
      </c>
      <c r="C341" s="662" t="s">
        <v>4730</v>
      </c>
      <c r="D341" s="662" t="s">
        <v>5822</v>
      </c>
      <c r="E341" s="662" t="s">
        <v>5823</v>
      </c>
      <c r="F341" s="665">
        <v>25</v>
      </c>
      <c r="G341" s="665">
        <v>31125</v>
      </c>
      <c r="H341" s="665">
        <v>1</v>
      </c>
      <c r="I341" s="665">
        <v>1245</v>
      </c>
      <c r="J341" s="665">
        <v>33</v>
      </c>
      <c r="K341" s="665">
        <v>39011</v>
      </c>
      <c r="L341" s="665">
        <v>1.2533654618473895</v>
      </c>
      <c r="M341" s="665">
        <v>1182.1515151515152</v>
      </c>
      <c r="N341" s="665">
        <v>36</v>
      </c>
      <c r="O341" s="665">
        <v>45648</v>
      </c>
      <c r="P341" s="678">
        <v>1.4666024096385541</v>
      </c>
      <c r="Q341" s="666">
        <v>1268</v>
      </c>
    </row>
    <row r="342" spans="1:17" ht="14.4" customHeight="1" x14ac:dyDescent="0.3">
      <c r="A342" s="661" t="s">
        <v>6428</v>
      </c>
      <c r="B342" s="662" t="s">
        <v>5821</v>
      </c>
      <c r="C342" s="662" t="s">
        <v>4730</v>
      </c>
      <c r="D342" s="662" t="s">
        <v>5824</v>
      </c>
      <c r="E342" s="662" t="s">
        <v>5825</v>
      </c>
      <c r="F342" s="665">
        <v>280</v>
      </c>
      <c r="G342" s="665">
        <v>2614360</v>
      </c>
      <c r="H342" s="665">
        <v>1</v>
      </c>
      <c r="I342" s="665">
        <v>9337</v>
      </c>
      <c r="J342" s="665">
        <v>490</v>
      </c>
      <c r="K342" s="665">
        <v>3403994</v>
      </c>
      <c r="L342" s="665">
        <v>1.302037209871632</v>
      </c>
      <c r="M342" s="665">
        <v>6946.9265306122452</v>
      </c>
      <c r="N342" s="665">
        <v>286</v>
      </c>
      <c r="O342" s="665">
        <v>2701556</v>
      </c>
      <c r="P342" s="678">
        <v>1.0333527134748084</v>
      </c>
      <c r="Q342" s="666">
        <v>9446</v>
      </c>
    </row>
    <row r="343" spans="1:17" ht="14.4" customHeight="1" x14ac:dyDescent="0.3">
      <c r="A343" s="661" t="s">
        <v>6428</v>
      </c>
      <c r="B343" s="662" t="s">
        <v>5821</v>
      </c>
      <c r="C343" s="662" t="s">
        <v>4730</v>
      </c>
      <c r="D343" s="662" t="s">
        <v>5828</v>
      </c>
      <c r="E343" s="662" t="s">
        <v>5829</v>
      </c>
      <c r="F343" s="665">
        <v>75</v>
      </c>
      <c r="G343" s="665">
        <v>167475</v>
      </c>
      <c r="H343" s="665">
        <v>1</v>
      </c>
      <c r="I343" s="665">
        <v>2233</v>
      </c>
      <c r="J343" s="665">
        <v>93</v>
      </c>
      <c r="K343" s="665">
        <v>195783</v>
      </c>
      <c r="L343" s="665">
        <v>1.1690282131661442</v>
      </c>
      <c r="M343" s="665">
        <v>2105.1935483870966</v>
      </c>
      <c r="N343" s="665">
        <v>110</v>
      </c>
      <c r="O343" s="665">
        <v>249040</v>
      </c>
      <c r="P343" s="678">
        <v>1.4870279146141214</v>
      </c>
      <c r="Q343" s="666">
        <v>2264</v>
      </c>
    </row>
    <row r="344" spans="1:17" ht="14.4" customHeight="1" x14ac:dyDescent="0.3">
      <c r="A344" s="661" t="s">
        <v>6428</v>
      </c>
      <c r="B344" s="662" t="s">
        <v>5821</v>
      </c>
      <c r="C344" s="662" t="s">
        <v>4730</v>
      </c>
      <c r="D344" s="662" t="s">
        <v>6431</v>
      </c>
      <c r="E344" s="662" t="s">
        <v>6432</v>
      </c>
      <c r="F344" s="665"/>
      <c r="G344" s="665"/>
      <c r="H344" s="665"/>
      <c r="I344" s="665"/>
      <c r="J344" s="665">
        <v>5</v>
      </c>
      <c r="K344" s="665">
        <v>37765</v>
      </c>
      <c r="L344" s="665"/>
      <c r="M344" s="665">
        <v>7553</v>
      </c>
      <c r="N344" s="665">
        <v>4</v>
      </c>
      <c r="O344" s="665">
        <v>30220</v>
      </c>
      <c r="P344" s="678"/>
      <c r="Q344" s="666">
        <v>7555</v>
      </c>
    </row>
    <row r="345" spans="1:17" ht="14.4" customHeight="1" x14ac:dyDescent="0.3">
      <c r="A345" s="661" t="s">
        <v>6428</v>
      </c>
      <c r="B345" s="662" t="s">
        <v>5821</v>
      </c>
      <c r="C345" s="662" t="s">
        <v>4730</v>
      </c>
      <c r="D345" s="662" t="s">
        <v>6433</v>
      </c>
      <c r="E345" s="662" t="s">
        <v>6434</v>
      </c>
      <c r="F345" s="665"/>
      <c r="G345" s="665"/>
      <c r="H345" s="665"/>
      <c r="I345" s="665"/>
      <c r="J345" s="665"/>
      <c r="K345" s="665"/>
      <c r="L345" s="665"/>
      <c r="M345" s="665"/>
      <c r="N345" s="665">
        <v>1</v>
      </c>
      <c r="O345" s="665">
        <v>0</v>
      </c>
      <c r="P345" s="678"/>
      <c r="Q345" s="666">
        <v>0</v>
      </c>
    </row>
    <row r="346" spans="1:17" ht="14.4" customHeight="1" x14ac:dyDescent="0.3">
      <c r="A346" s="661" t="s">
        <v>6428</v>
      </c>
      <c r="B346" s="662" t="s">
        <v>5821</v>
      </c>
      <c r="C346" s="662" t="s">
        <v>4730</v>
      </c>
      <c r="D346" s="662" t="s">
        <v>6435</v>
      </c>
      <c r="E346" s="662" t="s">
        <v>6436</v>
      </c>
      <c r="F346" s="665"/>
      <c r="G346" s="665"/>
      <c r="H346" s="665"/>
      <c r="I346" s="665"/>
      <c r="J346" s="665"/>
      <c r="K346" s="665"/>
      <c r="L346" s="665"/>
      <c r="M346" s="665"/>
      <c r="N346" s="665">
        <v>2</v>
      </c>
      <c r="O346" s="665">
        <v>0</v>
      </c>
      <c r="P346" s="678"/>
      <c r="Q346" s="666">
        <v>0</v>
      </c>
    </row>
    <row r="347" spans="1:17" ht="14.4" customHeight="1" thickBot="1" x14ac:dyDescent="0.35">
      <c r="A347" s="667" t="s">
        <v>6428</v>
      </c>
      <c r="B347" s="668" t="s">
        <v>5821</v>
      </c>
      <c r="C347" s="668" t="s">
        <v>4730</v>
      </c>
      <c r="D347" s="668" t="s">
        <v>6437</v>
      </c>
      <c r="E347" s="668" t="s">
        <v>6438</v>
      </c>
      <c r="F347" s="671"/>
      <c r="G347" s="671"/>
      <c r="H347" s="671"/>
      <c r="I347" s="671"/>
      <c r="J347" s="671"/>
      <c r="K347" s="671"/>
      <c r="L347" s="671"/>
      <c r="M347" s="671"/>
      <c r="N347" s="671">
        <v>3</v>
      </c>
      <c r="O347" s="671">
        <v>0</v>
      </c>
      <c r="P347" s="679"/>
      <c r="Q347" s="672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6520</v>
      </c>
      <c r="D3" s="197">
        <f>SUBTOTAL(9,D6:D1048576)</f>
        <v>6537</v>
      </c>
      <c r="E3" s="197">
        <f>SUBTOTAL(9,E6:E1048576)</f>
        <v>6538</v>
      </c>
      <c r="F3" s="198">
        <f>IF(OR(E3=0,C3=0),"",E3/C3)</f>
        <v>1.0027607361963191</v>
      </c>
      <c r="G3" s="451">
        <f>SUBTOTAL(9,G6:G1048576)</f>
        <v>30527.780400000007</v>
      </c>
      <c r="H3" s="452">
        <f>SUBTOTAL(9,H6:H1048576)</f>
        <v>28168.551199999998</v>
      </c>
      <c r="I3" s="452">
        <f>SUBTOTAL(9,I6:I1048576)</f>
        <v>27413.1757</v>
      </c>
      <c r="J3" s="198">
        <f>IF(OR(I3=0,G3=0),"",I3/G3)</f>
        <v>0.89797474106568176</v>
      </c>
      <c r="K3" s="451">
        <f>SUBTOTAL(9,K6:K1048576)</f>
        <v>8044.9</v>
      </c>
      <c r="L3" s="452">
        <f>SUBTOTAL(9,L6:L1048576)</f>
        <v>7329.33</v>
      </c>
      <c r="M3" s="452">
        <f>SUBTOTAL(9,M6:M1048576)</f>
        <v>6890.63</v>
      </c>
      <c r="N3" s="199">
        <f>IF(OR(M3=0,E3=0),"",M3/E3)</f>
        <v>1.05393545426736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7"/>
      <c r="B5" s="908"/>
      <c r="C5" s="915">
        <v>2013</v>
      </c>
      <c r="D5" s="915">
        <v>2014</v>
      </c>
      <c r="E5" s="915">
        <v>2015</v>
      </c>
      <c r="F5" s="916" t="s">
        <v>2</v>
      </c>
      <c r="G5" s="926">
        <v>2013</v>
      </c>
      <c r="H5" s="915">
        <v>2014</v>
      </c>
      <c r="I5" s="915">
        <v>2015</v>
      </c>
      <c r="J5" s="916" t="s">
        <v>2</v>
      </c>
      <c r="K5" s="926">
        <v>2013</v>
      </c>
      <c r="L5" s="915">
        <v>2014</v>
      </c>
      <c r="M5" s="915">
        <v>2015</v>
      </c>
      <c r="N5" s="927" t="s">
        <v>93</v>
      </c>
    </row>
    <row r="6" spans="1:14" ht="14.4" customHeight="1" x14ac:dyDescent="0.3">
      <c r="A6" s="909" t="s">
        <v>5294</v>
      </c>
      <c r="B6" s="912" t="s">
        <v>6440</v>
      </c>
      <c r="C6" s="917">
        <v>4840</v>
      </c>
      <c r="D6" s="918">
        <v>4953</v>
      </c>
      <c r="E6" s="918">
        <v>4933</v>
      </c>
      <c r="F6" s="923">
        <v>1.0192148760330579</v>
      </c>
      <c r="G6" s="917">
        <v>4777.9101000000001</v>
      </c>
      <c r="H6" s="918">
        <v>4882.1518999999998</v>
      </c>
      <c r="I6" s="918">
        <v>4905.8193000000001</v>
      </c>
      <c r="J6" s="923">
        <v>1.0267709515924128</v>
      </c>
      <c r="K6" s="917">
        <v>532.4</v>
      </c>
      <c r="L6" s="918">
        <v>544.83000000000004</v>
      </c>
      <c r="M6" s="918">
        <v>542.63</v>
      </c>
      <c r="N6" s="928">
        <v>110</v>
      </c>
    </row>
    <row r="7" spans="1:14" ht="14.4" customHeight="1" x14ac:dyDescent="0.3">
      <c r="A7" s="910" t="s">
        <v>5499</v>
      </c>
      <c r="B7" s="913" t="s">
        <v>6441</v>
      </c>
      <c r="C7" s="919">
        <v>40</v>
      </c>
      <c r="D7" s="920">
        <v>45</v>
      </c>
      <c r="E7" s="920">
        <v>31</v>
      </c>
      <c r="F7" s="924">
        <v>0.77500000000000002</v>
      </c>
      <c r="G7" s="919">
        <v>1150.7724000000001</v>
      </c>
      <c r="H7" s="920">
        <v>1294.6229999999998</v>
      </c>
      <c r="I7" s="920">
        <v>895.048</v>
      </c>
      <c r="J7" s="924">
        <v>0.77778021092615701</v>
      </c>
      <c r="K7" s="919">
        <v>440</v>
      </c>
      <c r="L7" s="920">
        <v>495</v>
      </c>
      <c r="M7" s="920">
        <v>341</v>
      </c>
      <c r="N7" s="929">
        <v>11000</v>
      </c>
    </row>
    <row r="8" spans="1:14" ht="14.4" customHeight="1" x14ac:dyDescent="0.3">
      <c r="A8" s="910" t="s">
        <v>5515</v>
      </c>
      <c r="B8" s="913" t="s">
        <v>6441</v>
      </c>
      <c r="C8" s="919">
        <v>312</v>
      </c>
      <c r="D8" s="920">
        <v>336</v>
      </c>
      <c r="E8" s="920">
        <v>239</v>
      </c>
      <c r="F8" s="924">
        <v>0.76602564102564108</v>
      </c>
      <c r="G8" s="919">
        <v>7852.8168000000005</v>
      </c>
      <c r="H8" s="920">
        <v>8456.9183999999987</v>
      </c>
      <c r="I8" s="920">
        <v>6023.876400000001</v>
      </c>
      <c r="J8" s="924">
        <v>0.76709753371554534</v>
      </c>
      <c r="K8" s="919">
        <v>2808</v>
      </c>
      <c r="L8" s="920">
        <v>3024</v>
      </c>
      <c r="M8" s="920">
        <v>2151</v>
      </c>
      <c r="N8" s="929">
        <v>9000</v>
      </c>
    </row>
    <row r="9" spans="1:14" ht="14.4" customHeight="1" x14ac:dyDescent="0.3">
      <c r="A9" s="910" t="s">
        <v>5510</v>
      </c>
      <c r="B9" s="913" t="s">
        <v>6441</v>
      </c>
      <c r="C9" s="919">
        <v>408</v>
      </c>
      <c r="D9" s="920">
        <v>276</v>
      </c>
      <c r="E9" s="920">
        <v>363</v>
      </c>
      <c r="F9" s="924">
        <v>0.88970588235294112</v>
      </c>
      <c r="G9" s="919">
        <v>8800.2216000000044</v>
      </c>
      <c r="H9" s="920">
        <v>5953.1544000000013</v>
      </c>
      <c r="I9" s="920">
        <v>7839.2785999999996</v>
      </c>
      <c r="J9" s="924">
        <v>0.89080468155483672</v>
      </c>
      <c r="K9" s="919">
        <v>2856</v>
      </c>
      <c r="L9" s="920">
        <v>1932</v>
      </c>
      <c r="M9" s="920">
        <v>2541</v>
      </c>
      <c r="N9" s="929">
        <v>7000</v>
      </c>
    </row>
    <row r="10" spans="1:14" ht="14.4" customHeight="1" x14ac:dyDescent="0.3">
      <c r="A10" s="910" t="s">
        <v>5501</v>
      </c>
      <c r="B10" s="913" t="s">
        <v>6441</v>
      </c>
      <c r="C10" s="919">
        <v>537</v>
      </c>
      <c r="D10" s="920">
        <v>475</v>
      </c>
      <c r="E10" s="920">
        <v>457</v>
      </c>
      <c r="F10" s="924">
        <v>0.85102420856610805</v>
      </c>
      <c r="G10" s="919">
        <v>5749.7048999999997</v>
      </c>
      <c r="H10" s="920">
        <v>5085.9674999999988</v>
      </c>
      <c r="I10" s="920">
        <v>4899.1845999999996</v>
      </c>
      <c r="J10" s="924">
        <v>0.85207583436151646</v>
      </c>
      <c r="K10" s="919">
        <v>1074</v>
      </c>
      <c r="L10" s="920">
        <v>950</v>
      </c>
      <c r="M10" s="920">
        <v>914</v>
      </c>
      <c r="N10" s="929">
        <v>2000</v>
      </c>
    </row>
    <row r="11" spans="1:14" ht="14.4" customHeight="1" x14ac:dyDescent="0.3">
      <c r="A11" s="910" t="s">
        <v>5512</v>
      </c>
      <c r="B11" s="913" t="s">
        <v>6441</v>
      </c>
      <c r="C11" s="919">
        <v>286</v>
      </c>
      <c r="D11" s="920">
        <v>315</v>
      </c>
      <c r="E11" s="920">
        <v>287</v>
      </c>
      <c r="F11" s="924">
        <v>1.0034965034965035</v>
      </c>
      <c r="G11" s="919">
        <v>1718.3070000000002</v>
      </c>
      <c r="H11" s="920">
        <v>1820.5452</v>
      </c>
      <c r="I11" s="920">
        <v>1725.7459999999994</v>
      </c>
      <c r="J11" s="924">
        <v>1.0043292613019672</v>
      </c>
      <c r="K11" s="919">
        <v>286</v>
      </c>
      <c r="L11" s="920">
        <v>315</v>
      </c>
      <c r="M11" s="920">
        <v>287</v>
      </c>
      <c r="N11" s="929">
        <v>1000</v>
      </c>
    </row>
    <row r="12" spans="1:14" ht="14.4" customHeight="1" thickBot="1" x14ac:dyDescent="0.35">
      <c r="A12" s="911" t="s">
        <v>5508</v>
      </c>
      <c r="B12" s="914" t="s">
        <v>6441</v>
      </c>
      <c r="C12" s="921">
        <v>97</v>
      </c>
      <c r="D12" s="922">
        <v>137</v>
      </c>
      <c r="E12" s="922">
        <v>228</v>
      </c>
      <c r="F12" s="925">
        <v>2.3505154639175259</v>
      </c>
      <c r="G12" s="921">
        <v>478.04760000000005</v>
      </c>
      <c r="H12" s="922">
        <v>675.19080000000019</v>
      </c>
      <c r="I12" s="922">
        <v>1124.2228</v>
      </c>
      <c r="J12" s="925">
        <v>2.351696358270599</v>
      </c>
      <c r="K12" s="921">
        <v>48.5</v>
      </c>
      <c r="L12" s="922">
        <v>68.5</v>
      </c>
      <c r="M12" s="922">
        <v>114</v>
      </c>
      <c r="N12" s="93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2015-10-26T15:04:11Z</dcterms:modified>
</cp:coreProperties>
</file>