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0" i="371" l="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I11" i="431"/>
  <c r="I19" i="431"/>
  <c r="J16" i="431"/>
  <c r="K13" i="431"/>
  <c r="L10" i="431"/>
  <c r="M15" i="431"/>
  <c r="N12" i="431"/>
  <c r="O9" i="431"/>
  <c r="P10" i="431"/>
  <c r="P22" i="431"/>
  <c r="Q23" i="431"/>
  <c r="C18" i="431"/>
  <c r="D23" i="431"/>
  <c r="F9" i="431"/>
  <c r="F21" i="431"/>
  <c r="G18" i="431"/>
  <c r="H19" i="431"/>
  <c r="I16" i="431"/>
  <c r="J13" i="431"/>
  <c r="K10" i="431"/>
  <c r="K22" i="431"/>
  <c r="L19" i="431"/>
  <c r="M20" i="431"/>
  <c r="N17" i="431"/>
  <c r="O18" i="431"/>
  <c r="P15" i="431"/>
  <c r="Q1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H22" i="431"/>
  <c r="I23" i="431"/>
  <c r="K9" i="431"/>
  <c r="K21" i="431"/>
  <c r="L14" i="431"/>
  <c r="M11" i="431"/>
  <c r="M23" i="431"/>
  <c r="N20" i="431"/>
  <c r="O17" i="431"/>
  <c r="P14" i="431"/>
  <c r="Q11" i="431"/>
  <c r="Q19" i="431"/>
  <c r="C10" i="431"/>
  <c r="D11" i="431"/>
  <c r="D19" i="431"/>
  <c r="E16" i="431"/>
  <c r="F13" i="431"/>
  <c r="G10" i="431"/>
  <c r="G22" i="431"/>
  <c r="H15" i="431"/>
  <c r="I12" i="431"/>
  <c r="J9" i="431"/>
  <c r="J21" i="431"/>
  <c r="K18" i="431"/>
  <c r="L15" i="431"/>
  <c r="M12" i="431"/>
  <c r="N9" i="431"/>
  <c r="N21" i="431"/>
  <c r="O14" i="431"/>
  <c r="P11" i="431"/>
  <c r="P23" i="431"/>
  <c r="Q20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H18" i="431"/>
  <c r="I15" i="431"/>
  <c r="J12" i="431"/>
  <c r="J20" i="431"/>
  <c r="K17" i="431"/>
  <c r="L18" i="431"/>
  <c r="L22" i="431"/>
  <c r="M19" i="431"/>
  <c r="N16" i="431"/>
  <c r="O13" i="431"/>
  <c r="O21" i="431"/>
  <c r="P18" i="431"/>
  <c r="Q15" i="431"/>
  <c r="C14" i="431"/>
  <c r="C22" i="431"/>
  <c r="D15" i="431"/>
  <c r="E12" i="431"/>
  <c r="E20" i="431"/>
  <c r="F17" i="431"/>
  <c r="G14" i="431"/>
  <c r="H11" i="431"/>
  <c r="H23" i="431"/>
  <c r="I20" i="431"/>
  <c r="J17" i="431"/>
  <c r="K14" i="431"/>
  <c r="L11" i="431"/>
  <c r="L23" i="431"/>
  <c r="M16" i="431"/>
  <c r="N13" i="431"/>
  <c r="O10" i="431"/>
  <c r="O22" i="431"/>
  <c r="P19" i="431"/>
  <c r="Q16" i="431"/>
  <c r="F8" i="431"/>
  <c r="M8" i="431"/>
  <c r="K8" i="431"/>
  <c r="D8" i="431"/>
  <c r="C8" i="431"/>
  <c r="E8" i="431"/>
  <c r="N8" i="431"/>
  <c r="Q8" i="431"/>
  <c r="H8" i="431"/>
  <c r="L8" i="431"/>
  <c r="O8" i="431"/>
  <c r="J8" i="431"/>
  <c r="G8" i="431"/>
  <c r="P8" i="431"/>
  <c r="I8" i="431"/>
  <c r="R16" i="431" l="1"/>
  <c r="S16" i="431"/>
  <c r="S15" i="431"/>
  <c r="R15" i="431"/>
  <c r="R22" i="431"/>
  <c r="S22" i="431"/>
  <c r="S18" i="431"/>
  <c r="R18" i="431"/>
  <c r="R14" i="431"/>
  <c r="S14" i="431"/>
  <c r="R10" i="431"/>
  <c r="S10" i="431"/>
  <c r="S20" i="431"/>
  <c r="R20" i="431"/>
  <c r="S19" i="431"/>
  <c r="R19" i="431"/>
  <c r="S11" i="431"/>
  <c r="R11" i="431"/>
  <c r="R21" i="431"/>
  <c r="S21" i="431"/>
  <c r="S17" i="431"/>
  <c r="R17" i="431"/>
  <c r="S13" i="431"/>
  <c r="R13" i="431"/>
  <c r="S9" i="431"/>
  <c r="R9" i="431"/>
  <c r="S12" i="431"/>
  <c r="R12" i="431"/>
  <c r="S23" i="431"/>
  <c r="R2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<sst xmlns="http://schemas.openxmlformats.org/spreadsheetml/2006/main" count="29583" uniqueCount="6249">
  <si>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</si>
  <si>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</si>
  <si>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</si>
  <si>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</si>
  <si>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</si>
  <si>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</si>
  <si>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</si>
  <si>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</si>
  <si>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</si>
  <si>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</si>
  <si>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</si>
  <si>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</si>
  <si>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</si>
  <si>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</si>
  <si>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</si>
  <si>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</si>
  <si>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</si>
  <si>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</si>
  <si>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</si>
  <si>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</si>
  <si>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</si>
  <si>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</si>
  <si>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</si>
  <si>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</si>
  <si>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</si>
  <si>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</si>
  <si>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</si>
  <si>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</si>
  <si>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</si>
  <si>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</si>
  <si>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</si>
  <si>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</si>
  <si>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</si>
  <si>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</si>
  <si>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</si>
  <si>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</si>
  <si>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</si>
  <si>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</si>
  <si>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</si>
  <si>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</si>
  <si>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</si>
  <si>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</si>
  <si>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</si>
  <si>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</si>
  <si>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</si>
  <si>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</si>
  <si>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</si>
  <si>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</si>
  <si>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</si>
  <si>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</si>
  <si>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</si>
  <si>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</si>
  <si>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</si>
  <si>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</si>
  <si>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</si>
  <si>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</si>
  <si>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</si>
  <si>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</si>
  <si>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</si>
  <si>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</si>
  <si>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</si>
  <si>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</si>
  <si>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</si>
  <si>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</si>
  <si>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</si>
  <si>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</si>
  <si>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</si>
  <si>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</si>
  <si>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</si>
  <si>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</si>
  <si>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</si>
  <si>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</si>
  <si>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</si>
  <si>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</si>
  <si>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</si>
  <si>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</si>
  <si>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</si>
  <si>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</si>
  <si>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</si>
  <si>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</si>
  <si>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</si>
  <si>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</si>
  <si>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</si>
  <si>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</si>
  <si>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</si>
  <si>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</si>
  <si>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</si>
  <si>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</si>
  <si>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</si>
  <si>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</si>
  <si>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</si>
  <si>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</si>
  <si>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</si>
  <si>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</si>
  <si>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</si>
  <si>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</si>
  <si>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</si>
  <si>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</si>
  <si>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</si>
  <si>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</si>
  <si>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</si>
  <si>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</si>
  <si>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</si>
  <si>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</si>
  <si>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</si>
  <si>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</si>
  <si>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</si>
  <si>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</si>
  <si>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</si>
  <si>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</si>
  <si>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</si>
  <si>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</si>
  <si>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</si>
  <si>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</si>
  <si>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</si>
  <si>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</si>
  <si>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</si>
  <si>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</si>
  <si>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</si>
  <si>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</si>
  <si>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</si>
  <si>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</si>
  <si>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</si>
  <si>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</si>
  <si>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</si>
  <si>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</si>
  <si>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</si>
  <si>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</si>
  <si>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</si>
  <si>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</si>
  <si>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</si>
  <si>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</si>
  <si>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</si>
  <si>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</si>
  <si>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</si>
  <si>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</si>
  <si>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</si>
  <si>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</si>
  <si>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</si>
  <si>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</si>
  <si>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</si>
  <si>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</si>
  <si>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</si>
  <si>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</si>
  <si>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</si>
  <si>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</si>
  <si>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</si>
  <si>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</si>
  <si>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</si>
  <si>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</si>
  <si>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</si>
  <si>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</si>
  <si>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</si>
  <si>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</si>
  <si>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</si>
  <si>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</si>
  <si>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</si>
  <si>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</si>
  <si>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</si>
  <si>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</si>
  <si>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</si>
  <si>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</si>
  <si>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</si>
  <si>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</si>
  <si>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</si>
  <si>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</si>
  <si>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</si>
  <si>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</si>
  <si>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</si>
  <si>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</si>
  <si>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</si>
  <si>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</si>
  <si>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</si>
  <si>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</si>
  <si>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</si>
  <si>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</si>
  <si>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</si>
  <si>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</si>
  <si>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</si>
  <si>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</si>
  <si>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</si>
  <si>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</si>
  <si>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</si>
  <si>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</si>
  <si>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</si>
  <si>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</si>
  <si>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</si>
  <si>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</si>
  <si>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</si>
  <si>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</si>
  <si>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</si>
  <si>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</si>
  <si>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</si>
  <si>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</si>
  <si>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</si>
  <si>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</si>
  <si>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</si>
  <si>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</si>
  <si>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</si>
  <si>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</si>
  <si>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</si>
  <si>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</si>
  <si>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</si>
  <si>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</si>
  <si>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</si>
  <si>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</si>
  <si>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</si>
  <si>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</si>
  <si>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</si>
  <si>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</si>
  <si>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</si>
  <si>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</si>
  <si>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</si>
  <si>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</si>
  <si>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</si>
  <si>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</si>
  <si>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</si>
  <si>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</si>
  <si>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</si>
  <si>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</si>
  <si>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</si>
  <si>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</si>
  <si>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</si>
  <si>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</si>
  <si>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</si>
  <si>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</si>
  <si>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</si>
  <si>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</si>
  <si>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</si>
  <si>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</si>
  <si>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</si>
  <si>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</si>
  <si>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</si>
  <si>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</si>
  <si>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</si>
  <si>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</si>
  <si>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</si>
  <si>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</si>
  <si>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</si>
  <si>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</si>
  <si>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</si>
  <si>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</si>
  <si>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</si>
  <si>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</si>
  <si>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</si>
  <si>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</si>
  <si>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</si>
  <si>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</si>
  <si>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</si>
  <si>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</si>
  <si>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</si>
  <si>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</si>
  <si>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</si>
  <si>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</si>
  <si>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</si>
  <si>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</si>
  <si>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</si>
  <si>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</si>
  <si>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</si>
  <si>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</si>
  <si>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</si>
  <si>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</si>
  <si>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</si>
  <si>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</si>
  <si>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</si>
  <si>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</si>
  <si>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</si>
  <si>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</si>
  <si>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</si>
  <si>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</si>
  <si>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</si>
  <si>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</si>
  <si>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</si>
  <si>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</si>
  <si>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</si>
  <si>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</si>
  <si>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</si>
  <si>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</si>
  <si>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</si>
  <si>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</si>
  <si>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</si>
  <si>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</si>
  <si>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</si>
  <si>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</si>
  <si>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</si>
  <si>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</si>
  <si>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</si>
  <si>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</si>
  <si>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</si>
  <si>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</si>
  <si>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</si>
  <si>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</si>
  <si>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</si>
  <si>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</si>
  <si>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</si>
  <si>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</si>
  <si>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</si>
  <si>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</si>
  <si>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</si>
  <si>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</si>
  <si>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</si>
  <si>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</si>
  <si>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</si>
  <si>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</si>
  <si>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</si>
  <si>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</si>
  <si>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</si>
  <si>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</si>
  <si>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</si>
  <si>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</si>
  <si>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</si>
  <si>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</si>
  <si>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</si>
  <si>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</si>
  <si>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</si>
  <si>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</si>
  <si>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</si>
  <si>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</si>
  <si>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</si>
  <si>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</si>
  <si>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</si>
  <si>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</si>
  <si>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</si>
  <si>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</si>
  <si>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</si>
  <si>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</si>
  <si>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</si>
  <si>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</si>
  <si>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</si>
  <si>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</si>
  <si>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</si>
  <si>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</si>
  <si>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</si>
  <si>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</si>
  <si>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</si>
  <si>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</si>
  <si>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</si>
  <si>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</si>
  <si>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</si>
  <si>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</si>
  <si>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</si>
  <si>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</si>
  <si>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</si>
  <si>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</si>
  <si>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</si>
  <si>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</si>
  <si>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</si>
  <si>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</si>
  <si>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</si>
  <si>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</si>
  <si>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</si>
  <si>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</si>
  <si>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</si>
  <si>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</si>
  <si>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</si>
  <si>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</si>
  <si>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</si>
  <si>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</si>
  <si>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</si>
  <si>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</si>
  <si>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</si>
  <si>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</si>
  <si>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</si>
  <si>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</si>
  <si>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</si>
  <si>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</si>
  <si>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</si>
  <si>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</si>
  <si>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</si>
  <si>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</si>
  <si>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</si>
  <si>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</si>
  <si>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</si>
  <si>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</si>
  <si>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</si>
  <si>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</si>
  <si>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</si>
  <si>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</si>
  <si>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</si>
  <si>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</si>
  <si>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</si>
  <si>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</si>
  <si>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</si>
  <si>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</si>
  <si>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</si>
  <si>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</si>
  <si>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</si>
  <si>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</si>
  <si>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</si>
  <si>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</si>
  <si>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</si>
  <si>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</si>
  <si>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</si>
  <si>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</si>
  <si>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</si>
  <si>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</si>
  <si>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</si>
  <si>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</si>
  <si>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</si>
  <si>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</si>
  <si>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</si>
  <si>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</si>
  <si>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</si>
  <si>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</si>
  <si>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</si>
  <si>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</si>
  <si>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</si>
  <si>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</si>
  <si>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</si>
  <si>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</si>
  <si>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</si>
  <si>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</si>
  <si>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</si>
  <si>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</si>
  <si>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</si>
  <si>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</si>
  <si>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</si>
  <si>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</si>
  <si>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</si>
  <si>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</si>
  <si>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</si>
  <si>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</si>
  <si>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</si>
  <si>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</si>
  <si>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</si>
  <si>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</si>
  <si>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</si>
  <si>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</si>
  <si>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</si>
  <si>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</si>
  <si>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</si>
  <si>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</si>
  <si>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</si>
  <si>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</si>
  <si>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</si>
  <si>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</si>
  <si>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</si>
  <si>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</si>
  <si>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</si>
  <si>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</si>
  <si>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</si>
  <si>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</si>
  <si>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</si>
  <si>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</si>
  <si>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</si>
  <si>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</si>
  <si>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</si>
  <si>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</si>
  <si>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</si>
  <si>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</si>
  <si>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</si>
  <si>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</si>
  <si>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</si>
  <si>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</si>
  <si>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</si>
  <si>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</si>
  <si>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</si>
  <si>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</si>
  <si>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</si>
  <si>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</si>
  <si>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</si>
  <si>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</si>
  <si>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</si>
  <si>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</si>
  <si>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</si>
  <si>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</si>
  <si>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</si>
  <si>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</si>
  <si>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</si>
  <si>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</si>
  <si>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</si>
  <si>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</si>
  <si>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</si>
  <si>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</si>
  <si>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</si>
  <si>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</si>
  <si>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</si>
  <si>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</si>
  <si>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</si>
  <si>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</si>
  <si>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</si>
  <si>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</si>
  <si>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</si>
  <si>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</si>
  <si>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</si>
  <si>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</si>
  <si>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</si>
  <si>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</si>
  <si>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</si>
  <si>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</si>
  <si>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</si>
  <si>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</si>
  <si>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</si>
  <si>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</si>
  <si>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</si>
  <si>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</si>
  <si>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</si>
  <si>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</si>
  <si>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</si>
  <si>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</si>
  <si>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</si>
  <si>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</si>
  <si>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</si>
  <si>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</si>
  <si>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</si>
  <si>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</si>
  <si>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</si>
  <si>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</si>
  <si>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</si>
  <si>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</si>
  <si>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</si>
  <si>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</si>
  <si>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</si>
  <si>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</si>
  <si>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</si>
  <si>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</si>
  <si>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</si>
  <si>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</si>
  <si>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</si>
  <si>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</si>
  <si>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</si>
  <si>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</si>
  <si>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</si>
  <si>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</si>
  <si>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</si>
  <si>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</si>
  <si>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</si>
  <si>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</si>
  <si>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</si>
  <si>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</si>
  <si>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</si>
  <si>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</si>
  <si>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</si>
  <si>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</si>
  <si>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</si>
  <si>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</si>
  <si>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</si>
  <si>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</si>
  <si>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</si>
  <si>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</si>
  <si>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</si>
  <si>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</si>
  <si>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</si>
  <si>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</si>
  <si>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</si>
  <si>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</si>
  <si>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</si>
  <si>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</si>
  <si>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</si>
  <si>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</si>
  <si>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</si>
  <si>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</si>
  <si>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</si>
  <si>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</si>
  <si>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</si>
  <si>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</si>
  <si>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</si>
  <si>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</si>
  <si>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</si>
  <si>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</si>
  <si>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</si>
  <si>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</si>
  <si>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</si>
  <si>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</si>
  <si>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</si>
  <si>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</si>
  <si>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</si>
  <si>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</si>
  <si>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</si>
  <si>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</si>
  <si>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</si>
  <si>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</si>
  <si>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</si>
  <si>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</si>
  <si>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</si>
  <si>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</si>
  <si>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</si>
  <si>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</si>
  <si>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</si>
  <si>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</si>
  <si>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</si>
  <si>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</si>
  <si>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</si>
  <si>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</si>
  <si>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</si>
  <si>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</si>
  <si>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</si>
  <si>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</si>
  <si>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</si>
  <si>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</si>
  <si>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</si>
  <si>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</si>
  <si>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</si>
  <si>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</si>
  <si>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</si>
  <si>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</si>
  <si>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</si>
  <si>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</si>
  <si>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</si>
  <si>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</si>
  <si>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</si>
  <si>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</si>
  <si>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</si>
  <si>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</si>
  <si>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</si>
  <si>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</si>
  <si>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</si>
  <si>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</si>
  <si>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</si>
  <si>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</si>
  <si>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</si>
  <si>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</si>
  <si>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</si>
  <si>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</si>
  <si>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 VULM tbl.20</t>
  </si>
  <si>
    <t>AESCIN-TEVA</t>
  </si>
  <si>
    <t>POR TBL FLM 30X20MG</t>
  </si>
  <si>
    <t>POR TBL ENT 90X20MG</t>
  </si>
  <si>
    <t>ALMIRAL</t>
  </si>
  <si>
    <t>INJ 10X3ML/75MG</t>
  </si>
  <si>
    <t>APAURIN</t>
  </si>
  <si>
    <t>INJ 10X2ML/10MG</t>
  </si>
  <si>
    <t>APO-IBUPROFEN 400 MG</t>
  </si>
  <si>
    <t>POR TBL FLM 30X400MG</t>
  </si>
  <si>
    <t>ARDEANUTRISOL G 40</t>
  </si>
  <si>
    <t>400G/L INF SOL 20X80ML</t>
  </si>
  <si>
    <t>ARDEAOSMOSOL MA 15</t>
  </si>
  <si>
    <t>150G/L INF SOL 20X80ML</t>
  </si>
  <si>
    <t>ARDEAOSMOSOL MA 15 (Mannitol)</t>
  </si>
  <si>
    <t>INF 1X80ML</t>
  </si>
  <si>
    <t>P</t>
  </si>
  <si>
    <t>AULIN</t>
  </si>
  <si>
    <t>TBL 15X100MG</t>
  </si>
  <si>
    <t>POR TBL NOB 30X100MG</t>
  </si>
  <si>
    <t>BETADINE - zelená</t>
  </si>
  <si>
    <t>LIQ 1X30ML</t>
  </si>
  <si>
    <t>Biopron9  Premium tob.60</t>
  </si>
  <si>
    <t>BISACODYL</t>
  </si>
  <si>
    <t>DRG 105X5MG</t>
  </si>
  <si>
    <t>BISEPTOL 480</t>
  </si>
  <si>
    <t>POR TBL NOB 28X480MG</t>
  </si>
  <si>
    <t>CARAMLO 5 MG/8 MG TABLETY</t>
  </si>
  <si>
    <t>POR TBL NOB 28</t>
  </si>
  <si>
    <t>CARZAP HCT 16 MG/12,5 MG  TABLETY</t>
  </si>
  <si>
    <t>CAVINTON FORTE</t>
  </si>
  <si>
    <t>POR TBL NOB 30X10MG</t>
  </si>
  <si>
    <t>CITALEC 10 ZENTIVA</t>
  </si>
  <si>
    <t>POR TBL FLM30X10MG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</si>
  <si>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</si>
  <si>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</si>
  <si>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</si>
  <si>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</si>
  <si>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</si>
  <si>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</si>
  <si>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</si>
  <si>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</si>
  <si>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</si>
  <si>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</si>
  <si>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Delmar nosní sprej 50ml</t>
  </si>
  <si>
    <t>DETRALEX</t>
  </si>
  <si>
    <t>TBL OBD 30</t>
  </si>
  <si>
    <t>DEXAMED</t>
  </si>
  <si>
    <t>INJ 10X2ML/8MG</t>
  </si>
  <si>
    <t>DIAZEPAM SLOVAKOFARMA</t>
  </si>
  <si>
    <t>TBL 20X5MG</t>
  </si>
  <si>
    <t>TBL 20X10MG</t>
  </si>
  <si>
    <t>DIMEXOL</t>
  </si>
  <si>
    <t>TBL 30X200MG</t>
  </si>
  <si>
    <t>DIPIDOLOR</t>
  </si>
  <si>
    <t>INJ 5X2ML 7.5MG/ML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</si>
  <si>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</si>
  <si>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</si>
  <si>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</si>
  <si>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</si>
  <si>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</si>
  <si>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</si>
  <si>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</si>
  <si>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</si>
  <si>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</si>
  <si>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DUPHALAC</t>
  </si>
  <si>
    <t>667MG/ML POR SOL 1X200ML HDP</t>
  </si>
  <si>
    <t>667MG/ML POR SOL 1X500ML HDP</t>
  </si>
  <si>
    <t>DZ OCTENISEPT drm. sol. 250 ml</t>
  </si>
  <si>
    <t>DRM SOL 1X250ML</t>
  </si>
  <si>
    <t>DZ PRONTODERM GEL-STRONG 100ML</t>
  </si>
  <si>
    <t>ENDIARON</t>
  </si>
  <si>
    <t>POR TBL FLM 10X250MG</t>
  </si>
  <si>
    <t>TBL OBD 20X250MG</t>
  </si>
  <si>
    <t>ERDOMED 300MG</t>
  </si>
  <si>
    <t>CPS 10X300MG</t>
  </si>
  <si>
    <t>FAKTU 50MG/G+20MG/G</t>
  </si>
  <si>
    <t>RCT UNG 20G</t>
  </si>
  <si>
    <t>FOKUSIN</t>
  </si>
  <si>
    <t>POR CPS RDR30X0.4MG</t>
  </si>
  <si>
    <t>FORMANO</t>
  </si>
  <si>
    <t>INH PLV CPS 60X12RG</t>
  </si>
  <si>
    <t>FORTECORTIN 4</t>
  </si>
  <si>
    <t>POR TBL NOB 20X4MG</t>
  </si>
  <si>
    <t>FRAXIPARIN MULTI</t>
  </si>
  <si>
    <t>INJ 10X5ML/47.5KU</t>
  </si>
  <si>
    <t>FRAXIPARINE</t>
  </si>
  <si>
    <t>INJ SOL 10X0.3ML</t>
  </si>
  <si>
    <t>FURORESE 40</t>
  </si>
  <si>
    <t>TBL 50X40MG</t>
  </si>
  <si>
    <t>GERATAM 800MG</t>
  </si>
  <si>
    <t>TBL OBD 60X800MG</t>
  </si>
  <si>
    <t>GLUKÓZA 10 BRAUN</t>
  </si>
  <si>
    <t>INF SOL 10X500ML-PE</t>
  </si>
  <si>
    <t>GLUKÓZA 5 BRAUN</t>
  </si>
  <si>
    <t>GUAJACURAN « 5 % INJ</t>
  </si>
  <si>
    <t>HELICID 10 ZENTIVA</t>
  </si>
  <si>
    <t>10MG CPS ETD 28</t>
  </si>
  <si>
    <t>HELICID 20 ZENTIVA</t>
  </si>
  <si>
    <t>POR CPS ETD 28X20MG</t>
  </si>
  <si>
    <t>HEPAROID LECIVA</t>
  </si>
  <si>
    <t>UNG 1X30GM</t>
  </si>
  <si>
    <t>HIRUDOID</t>
  </si>
  <si>
    <t>DRM CRM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</si>
  <si>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</si>
  <si>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</si>
  <si>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</si>
  <si>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</si>
  <si>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</si>
  <si>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</si>
  <si>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</si>
  <si>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</si>
  <si>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</si>
  <si>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10X500MLPELAH</t>
  </si>
  <si>
    <t>IBALGIN 400 (IBUPROFEN 400)</t>
  </si>
  <si>
    <t>TBL OBD 100X400MG</t>
  </si>
  <si>
    <t>IMODIUM</t>
  </si>
  <si>
    <t>2MG CPS DUR 20</t>
  </si>
  <si>
    <t>IR OG. OPHTHALMO-SEPTONEX</t>
  </si>
  <si>
    <t>GTT OPH 1X10ML</t>
  </si>
  <si>
    <t>KALIUM CHLORATUM LECIVA 7.5%</t>
  </si>
  <si>
    <t>INJ 5X10ML 7.5%</t>
  </si>
  <si>
    <t>KANAVIT</t>
  </si>
  <si>
    <t>INJ 5X1ML/10MG</t>
  </si>
  <si>
    <t>KL AQUA PURIF. BAG IN BOX 5 l</t>
  </si>
  <si>
    <t>KL SOL.BORGLYCEROLI  3% 100 G</t>
  </si>
  <si>
    <t>KL SOL.BORGLYCEROLI 3% 200 G</t>
  </si>
  <si>
    <t>KL SOL.BORGLYCEROLI 3% 500 G</t>
  </si>
  <si>
    <t>KL SUPP.BISACODYLI 0,01G  30KS</t>
  </si>
  <si>
    <t>KL SUPP.BISACODYLI 0,01G  40KS</t>
  </si>
  <si>
    <t>KORYLAN</t>
  </si>
  <si>
    <t>TBL 10</t>
  </si>
  <si>
    <t>LAMICTAL 100 MG</t>
  </si>
  <si>
    <t>POR TBL NOB 42X100MG</t>
  </si>
  <si>
    <t>LEXAURIN 1,5</t>
  </si>
  <si>
    <t>POR TBL NOB 30X1.5MG</t>
  </si>
  <si>
    <t>LOZAP 50 ZENTIVA</t>
  </si>
  <si>
    <t>POR TBL FLM 30X50MG</t>
  </si>
  <si>
    <t>MABRON</t>
  </si>
  <si>
    <t>INJ SOL 5X2ML</t>
  </si>
  <si>
    <t>MAGNESII LACTICI 0,5 TBL. MEDICAMENTA</t>
  </si>
  <si>
    <t>TBL NOB 50X0,5GM</t>
  </si>
  <si>
    <t>MAGNESIUM SULFURICUM BIOTIKA</t>
  </si>
  <si>
    <t>INJ 5X10ML 10%</t>
  </si>
  <si>
    <t>INJ 5X10ML 20%</t>
  </si>
  <si>
    <t>MESOCAIN</t>
  </si>
  <si>
    <t>INJ 10X10ML 1%</t>
  </si>
  <si>
    <t>GEL 1X20GM</t>
  </si>
  <si>
    <t>MOTILIUM</t>
  </si>
  <si>
    <t>TBL OBD 30X10MG</t>
  </si>
  <si>
    <t>NASIVIN Sensitive 0,025%</t>
  </si>
  <si>
    <t>nas.spr.sol.1x10ml</t>
  </si>
  <si>
    <t>NATRIUM SALICYLICUM BIOTIKA</t>
  </si>
  <si>
    <t>INJ 10X10ML 10%</t>
  </si>
  <si>
    <t>NEODOLPASSE</t>
  </si>
  <si>
    <t>INF 10X250ML</t>
  </si>
  <si>
    <t>NEUROL 0.25</t>
  </si>
  <si>
    <t>TBL 30X0.25MG</t>
  </si>
  <si>
    <t>NEURONTIN 100MG</t>
  </si>
  <si>
    <t>CPS 100X100MG</t>
  </si>
  <si>
    <t>NEURONTIN 300MG</t>
  </si>
  <si>
    <t>CPS 50X300MG</t>
  </si>
  <si>
    <t>NORETHISTERON ZENTIVA</t>
  </si>
  <si>
    <t>TBL NOB 45X5MG</t>
  </si>
  <si>
    <t>NOVALGIN</t>
  </si>
  <si>
    <t>TBL OBD 20X500MG</t>
  </si>
  <si>
    <t>INJ 5X5ML/2500MG</t>
  </si>
  <si>
    <t>INJ 10X2ML/1000MG</t>
  </si>
  <si>
    <t>ONDANSETRON ACCORD</t>
  </si>
  <si>
    <t>2MG/ML INJ+INF SOL 5X4ML</t>
  </si>
  <si>
    <t>ONDANSETRON KABI 2 MG/ML</t>
  </si>
  <si>
    <t>INJ SOL 5X4ML</t>
  </si>
  <si>
    <t>OPHTHALMO-AZULEN</t>
  </si>
  <si>
    <t>UNG OPH 1X5GM</t>
  </si>
  <si>
    <t>OPHTHALMO-SEPTONEX</t>
  </si>
  <si>
    <t>PANADOL JUNIOR ČÍPKY</t>
  </si>
  <si>
    <t>RCT SUP 10X250MG</t>
  </si>
  <si>
    <t>PARALEN 500</t>
  </si>
  <si>
    <t>POR TBL NOB 24X500MG</t>
  </si>
  <si>
    <t>POR TBL NOB 12X500MG</t>
  </si>
  <si>
    <t>PEROXID VODÍKU 3% COO</t>
  </si>
  <si>
    <t>DRM SOL 1X100ML 3%</t>
  </si>
  <si>
    <t>PREDNISON 20 LECIVA</t>
  </si>
  <si>
    <t>TBL 20X20MG(BLISTR)</t>
  </si>
  <si>
    <t>PRESID 5 MG</t>
  </si>
  <si>
    <t>TBL RET 30X5MG</t>
  </si>
  <si>
    <t>PRESTARIUM NEO COMBI 5mg/1,25mg</t>
  </si>
  <si>
    <t>POR TBL FLM 30</t>
  </si>
  <si>
    <t>QUETIAPINE POLPHARMA 100 MG POTAHOVANÉ TABLETY</t>
  </si>
  <si>
    <t>POR TBL FLM 60X100MG</t>
  </si>
  <si>
    <t>RINGERFUNDIN B.BRAUN</t>
  </si>
  <si>
    <t>INF SOL10X1000ML PE</t>
  </si>
  <si>
    <t>RP UNG.MUPIROCINI 2%</t>
  </si>
  <si>
    <t>Bactroban ung.</t>
  </si>
  <si>
    <t>SANORIN 1 PM</t>
  </si>
  <si>
    <t>NAS SPR SOL 1X10ML</t>
  </si>
  <si>
    <t>SEPTONEX</t>
  </si>
  <si>
    <t>DRM. SPR. SOL. 1x100ml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</si>
  <si>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</si>
  <si>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</si>
  <si>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</si>
  <si>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</si>
  <si>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</si>
  <si>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</si>
  <si>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</si>
  <si>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</si>
  <si>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SORTIS 10MG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</si>
  <si>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</si>
  <si>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</si>
  <si>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</si>
  <si>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</si>
  <si>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</si>
  <si>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</si>
  <si>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TACHOSIL</t>
  </si>
  <si>
    <t>DRM SPO 3.0X2.5CM</t>
  </si>
  <si>
    <t>TELMISARTAN SANDOZ 80 MG</t>
  </si>
  <si>
    <t>POR TBL NOB 30X80MG</t>
  </si>
  <si>
    <t>TENSIOMIN</t>
  </si>
  <si>
    <t>TBL 30X25MG</t>
  </si>
  <si>
    <t>TBL 30X12.5MG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</si>
  <si>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</si>
  <si>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</si>
  <si>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</si>
  <si>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</si>
  <si>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</si>
  <si>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</si>
  <si>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</si>
  <si>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</si>
  <si>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</si>
  <si>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</si>
  <si>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UBRETID</t>
  </si>
  <si>
    <t>ULTRACOD</t>
  </si>
  <si>
    <t>POR TBL NOB 10</t>
  </si>
  <si>
    <t>POR TBL NOB 30</t>
  </si>
  <si>
    <t>Vincentka nosní sprej  25ml (30ml)</t>
  </si>
  <si>
    <t>VITAMIN B12 LECIVA 1000RG</t>
  </si>
  <si>
    <t>INJ 5X1ML/1000RG</t>
  </si>
  <si>
    <t>ZODAC</t>
  </si>
  <si>
    <t>ZOLPIDEM MYLAN</t>
  </si>
  <si>
    <t>POR TBL FLM 20X10MG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</si>
  <si>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</si>
  <si>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</si>
  <si>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</si>
  <si>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</si>
  <si>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</si>
  <si>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</si>
  <si>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</si>
  <si>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</si>
  <si>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</si>
  <si>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</si>
  <si>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</si>
  <si>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</si>
  <si>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</si>
  <si>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</si>
  <si>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</si>
  <si>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</si>
  <si>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CEFUROXIM KABI 750 MG</t>
  </si>
  <si>
    <t>INJ+INF PLV SOL 10X750MG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</si>
  <si>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</si>
  <si>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</si>
  <si>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</si>
  <si>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</si>
  <si>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</si>
  <si>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</si>
  <si>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</si>
  <si>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</si>
  <si>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PLV ADS 1X5GM</t>
  </si>
  <si>
    <t>UNG 1X10GM</t>
  </si>
  <si>
    <t xml:space="preserve">GENTAMICIN B.BRAUN 3 MG/ML INFUZNÍ ROZTOK </t>
  </si>
  <si>
    <t>INF SOL 20X80ML</t>
  </si>
  <si>
    <t>METRONIDAZOLE 0.5% POLFA</t>
  </si>
  <si>
    <t>INJ 1X100ML 5MG/1ML</t>
  </si>
  <si>
    <t>OFLOXIN 200</t>
  </si>
  <si>
    <t>TBL OBD 10X200MG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</si>
  <si>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</si>
  <si>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</si>
  <si>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</si>
  <si>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</si>
  <si>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</si>
  <si>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</si>
  <si>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</si>
  <si>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</si>
  <si>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</si>
  <si>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</si>
  <si>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VANCOMYCIN MYLAN 500 MG</t>
  </si>
  <si>
    <t>INF PLV SOL 1X500MG</t>
  </si>
  <si>
    <t>XORIMAX 500 MG POTAH.TABLETY</t>
  </si>
  <si>
    <t>PORTBLFLM10X500MG</t>
  </si>
  <si>
    <t>XORIMAX 500 MG POTAHOVANÉ TABLETY</t>
  </si>
  <si>
    <t>POR TBL FLM 16X500MG</t>
  </si>
  <si>
    <t>ZINNAT 250 MG</t>
  </si>
  <si>
    <t>TBL OBD 10X250MG</t>
  </si>
  <si>
    <t>léky - antimykotika (LEK)</t>
  </si>
  <si>
    <t>DIFLUCAN 100 MG</t>
  </si>
  <si>
    <t>POR CPS DUR 28X100MG</t>
  </si>
  <si>
    <t>ACIDUM FOLICUM LECIVA</t>
  </si>
  <si>
    <t>DRG 30X10MG</t>
  </si>
  <si>
    <t>ALGIFEN NEO</t>
  </si>
  <si>
    <t>POR GTT SOL 1X50ML</t>
  </si>
  <si>
    <t>ALOPURINOL SANDOZ</t>
  </si>
  <si>
    <t>100MG TBL NOB 30</t>
  </si>
  <si>
    <t>100MG TBL NOB 100</t>
  </si>
  <si>
    <t>AMESOS 10 MG/5 MG TABLETY</t>
  </si>
  <si>
    <t>ANOPYRIN 100MG</t>
  </si>
  <si>
    <t>TBL 60X100 MG</t>
  </si>
  <si>
    <t>APO-ALLOPURINOL</t>
  </si>
  <si>
    <t>POR TBL NOB 100X100MG</t>
  </si>
  <si>
    <t>APO-DICLO SR 100</t>
  </si>
  <si>
    <t>POR TBL RET 100X100MG</t>
  </si>
  <si>
    <t>POR TBL FLM 100X400MG</t>
  </si>
  <si>
    <t>ARDEAOSMOSOL MA 20</t>
  </si>
  <si>
    <t>200G/L INF SOL 20X100ML</t>
  </si>
  <si>
    <t>ARDEAOSMOSOL MA 20 (Mannitol)</t>
  </si>
  <si>
    <t>INF 1X100 ML</t>
  </si>
  <si>
    <t>ATARALGIN</t>
  </si>
  <si>
    <t>POR TBL NOB 20</t>
  </si>
  <si>
    <t>ATROPIN BIOTIKA 1MG</t>
  </si>
  <si>
    <t>INJ 10X1ML/1MG</t>
  </si>
  <si>
    <t>GRA 15X100MG(SACKY)</t>
  </si>
  <si>
    <t>LIQ 1X120ML</t>
  </si>
  <si>
    <t>Biopron9 tob.60</t>
  </si>
  <si>
    <t>BURONIL 25 MG</t>
  </si>
  <si>
    <t>POR TBL OBD 50X25MG</t>
  </si>
  <si>
    <t>CADUET 10MG/10MG</t>
  </si>
  <si>
    <t>CIPRALEX 20 MG/ML</t>
  </si>
  <si>
    <t>POR GTT SOL 1X15ML</t>
  </si>
  <si>
    <t>CORYOL 3.125</t>
  </si>
  <si>
    <t>PORTBLNOB30X3.125MG</t>
  </si>
  <si>
    <t>INJ 50X2ML/10MG</t>
  </si>
  <si>
    <t>DEPAKINE CHRONO 500MG SECABLE</t>
  </si>
  <si>
    <t>TBL RET 100X500MG</t>
  </si>
  <si>
    <t>DEPREX LÉČIVA</t>
  </si>
  <si>
    <t>POR CPS DUR 30X20MG</t>
  </si>
  <si>
    <t>POR TBL FLM 60</t>
  </si>
  <si>
    <t>DICYNONE 250</t>
  </si>
  <si>
    <t>INJ SOL 4X2ML/250MG</t>
  </si>
  <si>
    <t>DITROPAN</t>
  </si>
  <si>
    <t>TBL 30X5MG</t>
  </si>
  <si>
    <t>DORMICUM 7.5 MG</t>
  </si>
  <si>
    <t>TBL OBD 10X7.5MG</t>
  </si>
  <si>
    <t>DRETACEN 250 MG</t>
  </si>
  <si>
    <t>POR TBL FLM 50X250MG</t>
  </si>
  <si>
    <t>DUSPATALIN RETARD</t>
  </si>
  <si>
    <t>POR CPS RDR 30X200MG</t>
  </si>
  <si>
    <t>DZ OCTENISEPT 1 l</t>
  </si>
  <si>
    <t>DZ OCTENISEPT 250 ml</t>
  </si>
  <si>
    <t>sprej</t>
  </si>
  <si>
    <t>DZ TRIXO LIND 500ML</t>
  </si>
  <si>
    <t>EBRANTIL 30 RETARD</t>
  </si>
  <si>
    <t>POR CPS PRO 50X30MG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</si>
  <si>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</si>
  <si>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</si>
  <si>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</si>
  <si>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</si>
  <si>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</si>
  <si>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</si>
  <si>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EUPHYLLIN CR N 200</t>
  </si>
  <si>
    <t>POR CPS PRO 50X200MG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</si>
  <si>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</si>
  <si>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</si>
  <si>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</si>
  <si>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</si>
  <si>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</si>
  <si>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</si>
  <si>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FAKTU</t>
  </si>
  <si>
    <t>UNG 1X20GM</t>
  </si>
  <si>
    <t>FAMOSAN</t>
  </si>
  <si>
    <t>TBL OBD 20X40MG</t>
  </si>
  <si>
    <t>INJ SOL 10X0.6ML</t>
  </si>
  <si>
    <t>INJ SOL 10X0.4ML</t>
  </si>
  <si>
    <t>INJ SOL 10X0.8ML</t>
  </si>
  <si>
    <t>FRAXIPARINE FORTE</t>
  </si>
  <si>
    <t>INJ SOL 2X0.8ML</t>
  </si>
  <si>
    <t>INJ 10X0.8ML/15.2KU</t>
  </si>
  <si>
    <t>INJ SOL 2X0.6ML</t>
  </si>
  <si>
    <t>INJ SOL 10X1ML</t>
  </si>
  <si>
    <t>FURON</t>
  </si>
  <si>
    <t>GALANTAMIN MYLAN 8 MG</t>
  </si>
  <si>
    <t>POR CPS PRO 30X8MG I</t>
  </si>
  <si>
    <t>GERATAM 1200</t>
  </si>
  <si>
    <t>TBL OBD 60X1200MG</t>
  </si>
  <si>
    <t>TBL OBD 100X1200MG</t>
  </si>
  <si>
    <t>GLICLAZID MYLAN 30 MG</t>
  </si>
  <si>
    <t>POR TBL RET 60X30MG</t>
  </si>
  <si>
    <t>GLIMEPIRID SANDOZ 1 MG TABLETY</t>
  </si>
  <si>
    <t>POR TBL NOB 30X1MG</t>
  </si>
  <si>
    <t>GLURENORM</t>
  </si>
  <si>
    <t>TBL 30X30MG</t>
  </si>
  <si>
    <t>GOPTEN</t>
  </si>
  <si>
    <t>2MG CPS DUR 28</t>
  </si>
  <si>
    <t>GUTRON 2.5MG</t>
  </si>
  <si>
    <t>TBL 20X2.5MG</t>
  </si>
  <si>
    <t>POR CPS ETD 90X20MG</t>
  </si>
  <si>
    <t>HEMINEVRIN 300 MG</t>
  </si>
  <si>
    <t>POR CPS MOL 100X300MG</t>
  </si>
  <si>
    <t>HYDROCHLOROTHIAZID LECIVA</t>
  </si>
  <si>
    <t>TBL 20X25MG</t>
  </si>
  <si>
    <t>HYLAK FORTE</t>
  </si>
  <si>
    <t>GTT 1X100ML</t>
  </si>
  <si>
    <t>INF SOL 10X250MLPELAH</t>
  </si>
  <si>
    <t>IFIRMACOMBI 150 MG/12,5 MG</t>
  </si>
  <si>
    <t>POR TBL FLM 28</t>
  </si>
  <si>
    <t>INJ PROCAINII CHLORATI 0,2% ARD 10x200ml</t>
  </si>
  <si>
    <t>2MG/ML INJ SOL 10X200ML</t>
  </si>
  <si>
    <t>INJECTIO PROCAIN.CHLOR.0.2% ARD</t>
  </si>
  <si>
    <t>INJ 1X200ML 0.2%</t>
  </si>
  <si>
    <t>ISOPTIN 80 MG</t>
  </si>
  <si>
    <t>POR TBL FLM 50X80MG</t>
  </si>
  <si>
    <t>KALIUM CHLORATUM BIOMEDICA</t>
  </si>
  <si>
    <t>POR TBLFLM100X500MG</t>
  </si>
  <si>
    <t>KL SOL.BORGLYCEROLI 3% 1000 G</t>
  </si>
  <si>
    <t>KL SOL.HYD.PEROX.3% 100G</t>
  </si>
  <si>
    <t>Lactobacillus acidophil.cps.75 bez laktózy</t>
  </si>
  <si>
    <t>LANZUL</t>
  </si>
  <si>
    <t>CPS 28X30MG</t>
  </si>
  <si>
    <t>LETROX 50</t>
  </si>
  <si>
    <t>POR TBL NOB 100X50RG II</t>
  </si>
  <si>
    <t>LEXAURIN 3</t>
  </si>
  <si>
    <t>3MG TBL NOB 30</t>
  </si>
  <si>
    <t>LIOTON 100000 GEL</t>
  </si>
  <si>
    <t>GEL 1X50GM</t>
  </si>
  <si>
    <t>LYRICA 150 MG</t>
  </si>
  <si>
    <t>POR CPSDUR14X150MG</t>
  </si>
  <si>
    <t>MAGNE B6</t>
  </si>
  <si>
    <t>DRG 50</t>
  </si>
  <si>
    <t>TBL NOB 100X0,5GM</t>
  </si>
  <si>
    <t>MAGNOSOLV</t>
  </si>
  <si>
    <t>GRA 30X6.1GM(SACKY)</t>
  </si>
  <si>
    <t>MEDRACET 37,5 MG/325 MG</t>
  </si>
  <si>
    <t>MILURIT 300</t>
  </si>
  <si>
    <t>TBL 30X300MG</t>
  </si>
  <si>
    <t>MINIRIN MELT 60 MCG</t>
  </si>
  <si>
    <t>POR LYO 30X60RG</t>
  </si>
  <si>
    <t>MO LAHEV NA OXIPER 1 l</t>
  </si>
  <si>
    <t>MODURETIC</t>
  </si>
  <si>
    <t>MUCOSOLVAN</t>
  </si>
  <si>
    <t>POR GTT SOL+INH SOL 60ML</t>
  </si>
  <si>
    <t>NATRIUM CHLORATUM BIOTIKA 10%</t>
  </si>
  <si>
    <t>INJ 10X5ML 10%</t>
  </si>
  <si>
    <t>NEBIVOLOL SANDOZ 5 MG</t>
  </si>
  <si>
    <t>POR TBL NOB 28X5MG</t>
  </si>
  <si>
    <t>NIMOTOP S</t>
  </si>
  <si>
    <t>POR TBL FLM 100X30MG</t>
  </si>
  <si>
    <t>NO-SPA</t>
  </si>
  <si>
    <t>POR TBL NOB 24X40MG</t>
  </si>
  <si>
    <t>OXYPHYLLIN</t>
  </si>
  <si>
    <t>TBL 50X100MG</t>
  </si>
  <si>
    <t>PLAQUENIL</t>
  </si>
  <si>
    <t>TBL OBD 60X200MG</t>
  </si>
  <si>
    <t>PREDNISON 5 LECIVA</t>
  </si>
  <si>
    <t>PREGABALIN SANDOZ 150 MG</t>
  </si>
  <si>
    <t>POR CPS DUR 14X150MG</t>
  </si>
  <si>
    <t>PRESTANCE 5 MG/5 MG</t>
  </si>
  <si>
    <t>POR TBL NOB 90</t>
  </si>
  <si>
    <t>PRESTARIUM NEO</t>
  </si>
  <si>
    <t>POR TBL FLM 30X5MG</t>
  </si>
  <si>
    <t>POR TBL FLM 90X5MG</t>
  </si>
  <si>
    <t>PROTHIADEN</t>
  </si>
  <si>
    <t>DRG 30X25MG</t>
  </si>
  <si>
    <t>PULMORAN LEROS</t>
  </si>
  <si>
    <t>SPC 1X100GM</t>
  </si>
  <si>
    <t>RANITAL</t>
  </si>
  <si>
    <t>TBL 30X150MG</t>
  </si>
  <si>
    <t>REASEC</t>
  </si>
  <si>
    <t>RECOXA 15</t>
  </si>
  <si>
    <t>POR TBL NOB20X15MG</t>
  </si>
  <si>
    <t>RINGERUV ROZTOK BRAUN</t>
  </si>
  <si>
    <t>INF 10X500ML(LDPE)</t>
  </si>
  <si>
    <t>RIVOCOR 10</t>
  </si>
  <si>
    <t>POR TBL FLM 30X10MG</t>
  </si>
  <si>
    <t>ROSUCARD 20 MG POTAHOVANÉ TABLETY</t>
  </si>
  <si>
    <t>SANORIN</t>
  </si>
  <si>
    <t>LIQ 10ML 0.1%</t>
  </si>
  <si>
    <t>SANORIN EMULSIO</t>
  </si>
  <si>
    <t>GTT NAS 10ML 0.1%</t>
  </si>
  <si>
    <t>SIMBRINZA 10 MG/ML + 2 MG/ML</t>
  </si>
  <si>
    <t>OPH GTT SUS 1X5ML</t>
  </si>
  <si>
    <t>SIOFOR 500</t>
  </si>
  <si>
    <t>TBL OBD 60X500MG</t>
  </si>
  <si>
    <t>SIRDALUD 2 MG</t>
  </si>
  <si>
    <t>POR TBL NOB 30X2MG</t>
  </si>
  <si>
    <t>SOLIAN 200 MG</t>
  </si>
  <si>
    <t>POR TBL FLM 100X100MG</t>
  </si>
  <si>
    <t>SORTIS 80 MG</t>
  </si>
  <si>
    <t>POR TBL FLM 30X80MG</t>
  </si>
  <si>
    <t>STOPTUSSIN</t>
  </si>
  <si>
    <t>POR GTT SOL 1X25ML</t>
  </si>
  <si>
    <t>TBL.MAGNESII LACTICI 0.5 GLO</t>
  </si>
  <si>
    <t>TBL 100X500MG</t>
  </si>
  <si>
    <t>TENAXUM</t>
  </si>
  <si>
    <t>TBL 30X1MG</t>
  </si>
  <si>
    <t>TOLUCOMBI 80 MG/25 MG</t>
  </si>
  <si>
    <t>SUP 6X6.5MG</t>
  </si>
  <si>
    <t>POR TBL RET50X100MG</t>
  </si>
  <si>
    <t>TRALGIT SR 150</t>
  </si>
  <si>
    <t>POR TBL RET30X150MG</t>
  </si>
  <si>
    <t>TRIAMCINOLON S LECIVA</t>
  </si>
  <si>
    <t>UNG 30GM</t>
  </si>
  <si>
    <t>TRIPLIXAM 10 MG/2,5 MG/5 MG</t>
  </si>
  <si>
    <t>TRIPLIXAM 5 MG/1,25 MG/10 MG</t>
  </si>
  <si>
    <t>TRITACE 2,5 MG</t>
  </si>
  <si>
    <t>POR TBL NOB 20X2.5MG</t>
  </si>
  <si>
    <t>TRITACE 5</t>
  </si>
  <si>
    <t>TRITTICO AC 75</t>
  </si>
  <si>
    <t>TBL RET 30X75MG</t>
  </si>
  <si>
    <t>TRUND 500 MG POTAHOVANÉ TABLETY</t>
  </si>
  <si>
    <t>POR TBL FLM 100X500MG</t>
  </si>
  <si>
    <t>VALSACOR 160 MG</t>
  </si>
  <si>
    <t>POR TBL FLM 28X160MG</t>
  </si>
  <si>
    <t>XANAX</t>
  </si>
  <si>
    <t>POR TBL FLM 90X10MG</t>
  </si>
  <si>
    <t>ZOLOFT 50MG</t>
  </si>
  <si>
    <t>TBL OBD 28X50MG</t>
  </si>
  <si>
    <t>POR TBL FLM 50X10MG</t>
  </si>
  <si>
    <t>ZYLLT 75 MG</t>
  </si>
  <si>
    <t>POR TBL FLM 28X75MG</t>
  </si>
  <si>
    <t>POR TBL FLM 56X75MG</t>
  </si>
  <si>
    <t>AMOKSIKLAV</t>
  </si>
  <si>
    <t>TBL OBD 21X625MG</t>
  </si>
  <si>
    <t>ARCHIFAR 500 MG</t>
  </si>
  <si>
    <t>INJ+INF PLV SOL 10X500MG</t>
  </si>
  <si>
    <t>AXETINE 750MG</t>
  </si>
  <si>
    <t>INJ SIC 10X750MG</t>
  </si>
  <si>
    <t>CIPLOX 250</t>
  </si>
  <si>
    <t>CIPRINOL 500</t>
  </si>
  <si>
    <t>TBL 10X500MG</t>
  </si>
  <si>
    <t>COTRIMOXAZOL AL FORTE</t>
  </si>
  <si>
    <t>TBL 20X960MG</t>
  </si>
  <si>
    <t>FUROLIN TABLETY</t>
  </si>
  <si>
    <t>GENTAMICIN LEK 80 MG/2 ML</t>
  </si>
  <si>
    <t>INJ SOL 10X2ML/80MG</t>
  </si>
  <si>
    <t>KLACID 500</t>
  </si>
  <si>
    <t>POR TBL FLM 14X500MG</t>
  </si>
  <si>
    <t>KLACID I.V.</t>
  </si>
  <si>
    <t xml:space="preserve">LINEZOLID SANDOZ 600 MG </t>
  </si>
  <si>
    <t>POR TBL FLM 10X600MG</t>
  </si>
  <si>
    <t>VANCOMYCIN MYLAN 1000 MG</t>
  </si>
  <si>
    <t>INF PLV SOL 1X1GM</t>
  </si>
  <si>
    <t>ZINNAT 500 MG</t>
  </si>
  <si>
    <t>TBL OBD 10X500MG</t>
  </si>
  <si>
    <t>DIPROPHOS</t>
  </si>
  <si>
    <t>INJ SUS 5X1ML/7MG</t>
  </si>
  <si>
    <t>ECOLAV Výplach očí 100ml</t>
  </si>
  <si>
    <t>100 ml</t>
  </si>
  <si>
    <t>KL ETHER 130G</t>
  </si>
  <si>
    <t>MARCAINE 0.5%</t>
  </si>
  <si>
    <t>INJ SOL5X20ML/100MG</t>
  </si>
  <si>
    <t>SPR 1X45ML</t>
  </si>
  <si>
    <t>léky - dle §16 (LEK)</t>
  </si>
  <si>
    <t>LIORESAL INJ.10mg/5ml - MIMOŘ.DOVOZ!!</t>
  </si>
  <si>
    <t>ACC INJEKT</t>
  </si>
  <si>
    <t>INJ SOL 5X3ML/300MG</t>
  </si>
  <si>
    <t>ACIDUM ASCORBICUM</t>
  </si>
  <si>
    <t>INJ 5X5ML</t>
  </si>
  <si>
    <t>INJ 50X5ML</t>
  </si>
  <si>
    <t>AKNEMYCIN 2000</t>
  </si>
  <si>
    <t>UNG 1X25GM</t>
  </si>
  <si>
    <t>AMARYL 3 MG</t>
  </si>
  <si>
    <t>POR TBL NOB 30X3MG</t>
  </si>
  <si>
    <t>AMBROBENE</t>
  </si>
  <si>
    <t>INJ 5X2ML/15MG</t>
  </si>
  <si>
    <t>AMBROBENE 75 MG</t>
  </si>
  <si>
    <t>POR CPS PRO 20X75MG</t>
  </si>
  <si>
    <t>ANALGIN</t>
  </si>
  <si>
    <t>INJ SOL 5X5ML</t>
  </si>
  <si>
    <t>ANESIA 10MG/ML</t>
  </si>
  <si>
    <t>INJ+INF EML 1X100ML</t>
  </si>
  <si>
    <t>ANEXATE</t>
  </si>
  <si>
    <t>INJ 5X5ML/0.5MG</t>
  </si>
  <si>
    <t>TBL 20X100MG</t>
  </si>
  <si>
    <t>APO-AMLO 10</t>
  </si>
  <si>
    <t>POR TBL NOB 100X10MG</t>
  </si>
  <si>
    <t>APO-AMLO 5</t>
  </si>
  <si>
    <t>POR TBL NOB 100X5MG</t>
  </si>
  <si>
    <t>AQUA PRO INJECTIONE ARDEAPHARMA</t>
  </si>
  <si>
    <t>INF 1X250ML</t>
  </si>
  <si>
    <t>AQUA PRO INJECTIONE BRAUN</t>
  </si>
  <si>
    <t>PAR LQF 20X100ML-PE</t>
  </si>
  <si>
    <t>ARDEAELYTOSOL NA.HYDR.CARB. 8,4%</t>
  </si>
  <si>
    <t>84MG/ML INF CNC SOL 10X200ML</t>
  </si>
  <si>
    <t>ARDUAN</t>
  </si>
  <si>
    <t>INJ SIC 25X4MG+2ML</t>
  </si>
  <si>
    <t>ASCORUTIN (BLISTR)</t>
  </si>
  <si>
    <t>TBL OBD 50</t>
  </si>
  <si>
    <t>ATROPIN BIOTIKA 0.5MG</t>
  </si>
  <si>
    <t>ATROVENT N</t>
  </si>
  <si>
    <t>INH SOL PSS200X20RG</t>
  </si>
  <si>
    <t>AUGMENTIN 1 G</t>
  </si>
  <si>
    <t>POR TBL FLM 14X1GM+SÁČ</t>
  </si>
  <si>
    <t>POR GRA SOL30SÁČKŮ</t>
  </si>
  <si>
    <t>BEPANTHEN PLUS</t>
  </si>
  <si>
    <t>CRM 1X30GM</t>
  </si>
  <si>
    <t>BERODUAL N</t>
  </si>
  <si>
    <t>INH SOL PSS 200DÁV</t>
  </si>
  <si>
    <t>BETADINE</t>
  </si>
  <si>
    <t>BETADINE (CHIRURG.) - hnědá</t>
  </si>
  <si>
    <t>BETALOC</t>
  </si>
  <si>
    <t>INJ 5X5ML/5MG</t>
  </si>
  <si>
    <t>BETALOC SR 200MG</t>
  </si>
  <si>
    <t>TBL RET 100X200MG</t>
  </si>
  <si>
    <t>BETALOC ZOK 100 MG</t>
  </si>
  <si>
    <t>TBL RET 30X100MG</t>
  </si>
  <si>
    <t>POR TBL PRO 100X100MG</t>
  </si>
  <si>
    <t>BETALOC ZOK 25 MG</t>
  </si>
  <si>
    <t>TBL RET 28X25MG</t>
  </si>
  <si>
    <t>TBL RET 100X25MG</t>
  </si>
  <si>
    <t>Biopron Forte Box tbl.10x10</t>
  </si>
  <si>
    <t>Biopron9    PREMIUM tob.120</t>
  </si>
  <si>
    <t>Biopron9 tob.120</t>
  </si>
  <si>
    <t>BROMHEXIN 8</t>
  </si>
  <si>
    <t>GTT 20ML 8MG/ML</t>
  </si>
  <si>
    <t>BRUMARE 1 MG/ML NOSNÍ SPREJ, ROZTOK</t>
  </si>
  <si>
    <t>NAS SPR SOL 1X10ML/10MG</t>
  </si>
  <si>
    <t>CALCICHEW D3</t>
  </si>
  <si>
    <t>CTB 60</t>
  </si>
  <si>
    <t>CALCIUM GLUCONICUM 10% B.BRAUN</t>
  </si>
  <si>
    <t>INJ SOL 20X10ML</t>
  </si>
  <si>
    <t>CARAMLO 10 MG/16 MG TABLETY</t>
  </si>
  <si>
    <t>CARDILAN</t>
  </si>
  <si>
    <t>TBL 100X175MG</t>
  </si>
  <si>
    <t>INJ 10X10ML</t>
  </si>
  <si>
    <t>CARVESAN 6,25</t>
  </si>
  <si>
    <t>POR TBL NOB 30X6,25MG</t>
  </si>
  <si>
    <t>POR TBL NOB 100X6,25MG</t>
  </si>
  <si>
    <t>CEREBROLYSIN</t>
  </si>
  <si>
    <t>INJ SOL 5X10ML</t>
  </si>
  <si>
    <t>CERNEVIT</t>
  </si>
  <si>
    <t>INJ PLV SOL10X750MG</t>
  </si>
  <si>
    <t>CEZERA 5 MG</t>
  </si>
  <si>
    <t>CILOXAN</t>
  </si>
  <si>
    <t>3MG/ML AUR/OPH GTT SOL 1X5ML</t>
  </si>
  <si>
    <t>CITALEC 20 ZENTIVA</t>
  </si>
  <si>
    <t>POR TBL FLM 60X20MG</t>
  </si>
  <si>
    <t>CORDARONE</t>
  </si>
  <si>
    <t>INJ SOL 6X3ML/150MG</t>
  </si>
  <si>
    <t>POR TBL NOB60X200MG</t>
  </si>
  <si>
    <t>CORVATON FORTE</t>
  </si>
  <si>
    <t>TBL 30X4MG</t>
  </si>
  <si>
    <t>CYTEAL</t>
  </si>
  <si>
    <t>LIQ 1X250ML</t>
  </si>
  <si>
    <t>Deca durabolin 50mg amp.1x1ml - MIMOŘÁDNÝ DOVOZ!!</t>
  </si>
  <si>
    <t>DEPAKINE</t>
  </si>
  <si>
    <t>INJ PSO LQF 4X4ML/400MG</t>
  </si>
  <si>
    <t>POR TBL FLM 120X500MG</t>
  </si>
  <si>
    <t>DICLOFENAC AL 25</t>
  </si>
  <si>
    <t>TBL OBD 20X25MG</t>
  </si>
  <si>
    <t>DICLOFENAC DUO PHARMASWISS 75 MG</t>
  </si>
  <si>
    <t>POR CPS RDR 30X75MG</t>
  </si>
  <si>
    <t>DIGOXIN 0.250 LECIVA</t>
  </si>
  <si>
    <t>DILCEREN PRO INFUSIONE</t>
  </si>
  <si>
    <t>INF 1X50ML/10MG</t>
  </si>
  <si>
    <t>EBRANTIL 60 RETARD</t>
  </si>
  <si>
    <t>POR CPS PRO 50X60MG</t>
  </si>
  <si>
    <t>ELIQUIS 2,5 MG</t>
  </si>
  <si>
    <t>POR TBL FLM 20X2.5MG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</si>
  <si>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</si>
  <si>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</si>
  <si>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</si>
  <si>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</si>
  <si>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</si>
  <si>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</si>
  <si>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</si>
  <si>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EPILAN D GEROT</t>
  </si>
  <si>
    <t>CPS 20X300MG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</si>
  <si>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</si>
  <si>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</si>
  <si>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</si>
  <si>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</si>
  <si>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</si>
  <si>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</si>
  <si>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EUCREAS 50 MG/1000 MG</t>
  </si>
  <si>
    <t>EUPHYLLIN CR N 300</t>
  </si>
  <si>
    <t>POR CPS PRO 50X300MG</t>
  </si>
  <si>
    <t>FLAVOBION</t>
  </si>
  <si>
    <t>POR TBL FLM 50X70MG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</si>
  <si>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</si>
  <si>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</si>
  <si>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</si>
  <si>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</si>
  <si>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</si>
  <si>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</si>
  <si>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GENTADEX 5 MG/ML + 1 MG/ML</t>
  </si>
  <si>
    <t>OPH GTT SOL 1X5ML</t>
  </si>
  <si>
    <t>GERATAM 3 G</t>
  </si>
  <si>
    <t>INJ SOL 4X15ML/3GM</t>
  </si>
  <si>
    <t>GLUKÓZA 20 BRAUN</t>
  </si>
  <si>
    <t>GLUKÓZA 40 BRAUN</t>
  </si>
  <si>
    <t>INF 20X10ML-PLA.AMP</t>
  </si>
  <si>
    <t>TBL 50X2.5MG</t>
  </si>
  <si>
    <t>GUTRON 5MG</t>
  </si>
  <si>
    <t>TBL 50X5MG</t>
  </si>
  <si>
    <t>GYNO-PEVARYL 150 COMBIPACK</t>
  </si>
  <si>
    <t>VAG GLB 3+DRM CRM 15GM</t>
  </si>
  <si>
    <t>HALOPERIDOL</t>
  </si>
  <si>
    <t>INJ 5X1ML/5MG</t>
  </si>
  <si>
    <t>HALSET</t>
  </si>
  <si>
    <t>LOZ 24X1.5MG</t>
  </si>
  <si>
    <t>HEPARIN LECIVA</t>
  </si>
  <si>
    <t>INJ 1X10ML/50KU</t>
  </si>
  <si>
    <t>HERPESIN 200</t>
  </si>
  <si>
    <t>POR TBL NOB 25X200MG</t>
  </si>
  <si>
    <t>Hylo-Comod gtt. 2 x10 ml</t>
  </si>
  <si>
    <t>Hylo-Gel 10ml</t>
  </si>
  <si>
    <t>INF SOL 10X1000MLPLAH</t>
  </si>
  <si>
    <t>IBALGIN 400 TBL 36</t>
  </si>
  <si>
    <t xml:space="preserve">POR TBL FLM 36X400MG </t>
  </si>
  <si>
    <t>IBALGIN DUO EFFECT</t>
  </si>
  <si>
    <t>DRM CRM 1X50GM</t>
  </si>
  <si>
    <t>IBALGIN GEL 50G</t>
  </si>
  <si>
    <t>DRM GEL 1X50GM</t>
  </si>
  <si>
    <t>IBALGIN KRÉM 50G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</si>
  <si>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</si>
  <si>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</si>
  <si>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</si>
  <si>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</si>
  <si>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</si>
  <si>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</si>
  <si>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ISICOM 100 MG</t>
  </si>
  <si>
    <t>POR TBL NOB 100X125MG</t>
  </si>
  <si>
    <t>KALIUMCHLORID 7.45% BRAUN</t>
  </si>
  <si>
    <t>INF CNC SOL 20X100ML</t>
  </si>
  <si>
    <t>KALNORMIN</t>
  </si>
  <si>
    <t>POR TBL PRO 30X1GM</t>
  </si>
  <si>
    <t>KAPIDIN 10 MG</t>
  </si>
  <si>
    <t>KEPPRA 100 MG/ML</t>
  </si>
  <si>
    <t>INF CNC SOL 10X5ML II</t>
  </si>
  <si>
    <t>KINITO 50 MG, POTAHOVANÉ TABLETY</t>
  </si>
  <si>
    <t>POR TBL FLM 40X50MG</t>
  </si>
  <si>
    <t>KL AQUA PURIF. KUL,FAG 5 kg</t>
  </si>
  <si>
    <t>KL BENZINUM 900ml/ 600g</t>
  </si>
  <si>
    <t>KL ETHANOLUM 70% 800 g</t>
  </si>
  <si>
    <t>KL ETHER LÉKOPISNÝ 1000 ml Fagron, Kulich</t>
  </si>
  <si>
    <t>jednotka 1 ks   UN 1155</t>
  </si>
  <si>
    <t>KL PRIPRAVEK</t>
  </si>
  <si>
    <t>KL SUPPOSITORIA</t>
  </si>
  <si>
    <t>Klysma salinické 10x135ml</t>
  </si>
  <si>
    <t>LAGOSA</t>
  </si>
  <si>
    <t>DRG 100X150MG</t>
  </si>
  <si>
    <t>LEKOPTIN</t>
  </si>
  <si>
    <t>INJ 50X2ML/5MG</t>
  </si>
  <si>
    <t>LOKREN 20 MG</t>
  </si>
  <si>
    <t>POR TBL FLM 28X20MG</t>
  </si>
  <si>
    <t>POR TBL FLM 98X20MG</t>
  </si>
  <si>
    <t>LYRICA 75 MG</t>
  </si>
  <si>
    <t>POR CPSDUR14X75MG</t>
  </si>
  <si>
    <t>MAXITROL</t>
  </si>
  <si>
    <t>UNG OPH 1X3.5GM</t>
  </si>
  <si>
    <t>MIDAZOLAM ACCORD 5 MG/ML</t>
  </si>
  <si>
    <t>INJ+INF SOL 10X3MLX5MG/ML</t>
  </si>
  <si>
    <t>MIFLONID BREEZHALER</t>
  </si>
  <si>
    <t>200MCG INH PLV CPS DUR 60</t>
  </si>
  <si>
    <t>MILURIT 100</t>
  </si>
  <si>
    <t>POR TBL NOB 50X100MG</t>
  </si>
  <si>
    <t>MINIRIN 0.1 MG TABLETY</t>
  </si>
  <si>
    <t>POR TBL NOB30X0.1MG</t>
  </si>
  <si>
    <t>MINIRIN MELT 120 MCG</t>
  </si>
  <si>
    <t>POR LYO 30X120RG</t>
  </si>
  <si>
    <t>MONOSAN 20MG</t>
  </si>
  <si>
    <t>TBL 50X20MG</t>
  </si>
  <si>
    <t>MONOTAB SR</t>
  </si>
  <si>
    <t>POR TBL PRO20X100MG</t>
  </si>
  <si>
    <t>MORPHIN BIOTIKA 1%</t>
  </si>
  <si>
    <t>INJ 10X2ML/20MG</t>
  </si>
  <si>
    <t>MYDOCALM 150MG</t>
  </si>
  <si>
    <t>TBL OBD 30X150MG</t>
  </si>
  <si>
    <t>NAKOM MITE</t>
  </si>
  <si>
    <t>TBL 100X125MG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</si>
  <si>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</si>
  <si>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</si>
  <si>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</si>
  <si>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</si>
  <si>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</si>
  <si>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</si>
  <si>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NEBILET</t>
  </si>
  <si>
    <t>NITRO POHL INFUS.</t>
  </si>
  <si>
    <t>INF 10X10ML/10MG</t>
  </si>
  <si>
    <t>Nitroprussiat Fides 1x50mg-MIMOŘÁDNÝ DOVOZ!!</t>
  </si>
  <si>
    <t>INF. PLV. SOL 1x50mg</t>
  </si>
  <si>
    <t>NORADRENALIN LECIVA</t>
  </si>
  <si>
    <t>OTOBACID N</t>
  </si>
  <si>
    <t>AUR GTT SOL 1X5ML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</si>
  <si>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</si>
  <si>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</si>
  <si>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</si>
  <si>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</si>
  <si>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</si>
  <si>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</si>
  <si>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PLUS</t>
  </si>
  <si>
    <t>TBL OBD 24</t>
  </si>
  <si>
    <t>PARALEN SUS</t>
  </si>
  <si>
    <t>SUS 1X100ML/2.4GM</t>
  </si>
  <si>
    <t>PRAXBIND 2,5 G/50 ML</t>
  </si>
  <si>
    <t>INJ+INF SOL 2X50MLX2,5GM/50ML</t>
  </si>
  <si>
    <t>PREGABALIN SANDOZ 75 MG</t>
  </si>
  <si>
    <t>POR CPS DUR 14X75MG</t>
  </si>
  <si>
    <t>POR CPS DUR 56X75MG</t>
  </si>
  <si>
    <t xml:space="preserve">PREGABALIN TEVA 150MG </t>
  </si>
  <si>
    <t>CPS DUR 14</t>
  </si>
  <si>
    <t>PRESTANCE 10 MG/10 MG</t>
  </si>
  <si>
    <t>PRESTANCE 5 MG/10 MG</t>
  </si>
  <si>
    <t>PRESTARIUM NEO COMBI 10 MG/2,5 MG</t>
  </si>
  <si>
    <t>PRESTARIUM NEO FORTE</t>
  </si>
  <si>
    <t>PROCORALAN 7,5 MG</t>
  </si>
  <si>
    <t>POR TBL FLM 56X7,5MG</t>
  </si>
  <si>
    <t>PROPOFOL 1% MCT/LCT FRESENIUS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</si>
  <si>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</si>
  <si>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</si>
  <si>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</si>
  <si>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</si>
  <si>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</si>
  <si>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PROTEVASC 35 MG TABLETY S PRODLOUŽENÝM UVOLŇOVÁNÍM</t>
  </si>
  <si>
    <t>POR TBL PRO 60X35MG</t>
  </si>
  <si>
    <t>INF SOL 10X500ML PE</t>
  </si>
  <si>
    <t>RIVOCOR 5</t>
  </si>
  <si>
    <t>RIVOTRIL</t>
  </si>
  <si>
    <t>INJ 5X1ML/1MG+SOLV.</t>
  </si>
  <si>
    <t>RIVOTRIL 2 MG</t>
  </si>
  <si>
    <t>TBL 30X2MG</t>
  </si>
  <si>
    <t>ROBITUSSIN ANTIT.NA SUCHÝ KAŠEL</t>
  </si>
  <si>
    <t>POR SIR 100ML/150MG</t>
  </si>
  <si>
    <t>RYTMONORM 150MG</t>
  </si>
  <si>
    <t>TBL FLM 50</t>
  </si>
  <si>
    <t>SECTRAL 400</t>
  </si>
  <si>
    <t>TBL OBD 30X400MG</t>
  </si>
  <si>
    <t>SINUPRET</t>
  </si>
  <si>
    <t>SKINOREN KRÉM</t>
  </si>
  <si>
    <t>DRM CRM 1X30GM 20%</t>
  </si>
  <si>
    <t>INJ SIC 1X250MG+4ML</t>
  </si>
  <si>
    <t>INJ SIC 1X500MG+8ML</t>
  </si>
  <si>
    <t>INJ SIC 1X1GM+16ML</t>
  </si>
  <si>
    <t>SOLUVIT N PRO INFUS.</t>
  </si>
  <si>
    <t>INJ SIC 10</t>
  </si>
  <si>
    <t>STACYL 100 MG ENTEROSOLVENTNÍ TABLETY</t>
  </si>
  <si>
    <t>POR TBL ENT 100X100MG I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</si>
  <si>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</si>
  <si>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</si>
  <si>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</si>
  <si>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</si>
  <si>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</si>
  <si>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</si>
  <si>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</si>
  <si>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</si>
  <si>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</si>
  <si>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</si>
  <si>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LIQ 1X240ML-PET TR</t>
  </si>
  <si>
    <t>TEGRETOL CR 400</t>
  </si>
  <si>
    <t>TBL RET 30X400MG</t>
  </si>
  <si>
    <t>POR TBL NOB 90X1MG</t>
  </si>
  <si>
    <t>TENORETIC</t>
  </si>
  <si>
    <t>TBL OBD 28</t>
  </si>
  <si>
    <t>TETRASPAN 10%</t>
  </si>
  <si>
    <t>INF SOL 20X500ML</t>
  </si>
  <si>
    <t>TETRASPAN 6%</t>
  </si>
  <si>
    <t>THIAMIN LECIVA</t>
  </si>
  <si>
    <t>TBL 20X50MG(BLISTR)</t>
  </si>
  <si>
    <t>INJ 10X2ML/100MG</t>
  </si>
  <si>
    <t>THIOCTACID 600 T</t>
  </si>
  <si>
    <t>INJ SOL 5X24ML/600MG</t>
  </si>
  <si>
    <t>THIOPENTAL VALEANT 10x0,5g</t>
  </si>
  <si>
    <t>INJ PLV SOL 10</t>
  </si>
  <si>
    <t>THIOPENTAL VALEANT 10x1G</t>
  </si>
  <si>
    <t>THIOPENTAL VUAB INJ. PLV. SOL. 1,0 G</t>
  </si>
  <si>
    <t>TIMONIL RETARD</t>
  </si>
  <si>
    <t>TBL 50X300MG</t>
  </si>
  <si>
    <t>TOBRADEX</t>
  </si>
  <si>
    <t>3MG/ML+1MG/ML OPH GTT SUS 1X5ML</t>
  </si>
  <si>
    <t>TRACUTIL</t>
  </si>
  <si>
    <t>INF 5X10ML</t>
  </si>
  <si>
    <t>TRAJENTA 5 MG</t>
  </si>
  <si>
    <t>TRALGIT SR 200</t>
  </si>
  <si>
    <t>POR TBL RET30X200MG</t>
  </si>
  <si>
    <t>TRAMAL RETARD 200</t>
  </si>
  <si>
    <t>TBL RET 30X200MG</t>
  </si>
  <si>
    <t>TRANSMETIL 500 MG TABLETY</t>
  </si>
  <si>
    <t>POR TBL ENT 10X500MG</t>
  </si>
  <si>
    <t>TRIPLIXAM 10 MG/2,5 MG/10 MG</t>
  </si>
  <si>
    <t>TRIPLIXAM 5 MG/1,25 MG/5 MG</t>
  </si>
  <si>
    <t>TRUND 250 MG POTAHOVANÉ TABLETY</t>
  </si>
  <si>
    <t>URSOSAN</t>
  </si>
  <si>
    <t>CPS 50X250MG</t>
  </si>
  <si>
    <t>VALSACOR 80 MG</t>
  </si>
  <si>
    <t>POR TBL FLM 28X80MG</t>
  </si>
  <si>
    <t>VASOCARDIN 50</t>
  </si>
  <si>
    <t>POR TBL NOB 50X50MG</t>
  </si>
  <si>
    <t>VASOCARDIN SR 200</t>
  </si>
  <si>
    <t>POR TBL PRO 30X200MG</t>
  </si>
  <si>
    <t>VENTOLIN INHALER N</t>
  </si>
  <si>
    <t>INHSUSPSS200X100RG</t>
  </si>
  <si>
    <t>VENTOLIN ROZTOK K INHALACI</t>
  </si>
  <si>
    <t>INH SOL1X20ML/120MG</t>
  </si>
  <si>
    <t>VEROSPIRON 50MG</t>
  </si>
  <si>
    <t>CPS 30X50MG</t>
  </si>
  <si>
    <t>VESSEL DUE F</t>
  </si>
  <si>
    <t>250SU CPS MOL 50</t>
  </si>
  <si>
    <t>VIDISIC</t>
  </si>
  <si>
    <t>GEL OPH 3X10GM</t>
  </si>
  <si>
    <t>VIREGYT-K</t>
  </si>
  <si>
    <t>CPS 50X100MG</t>
  </si>
  <si>
    <t>VISINE CLASSIC</t>
  </si>
  <si>
    <t>OPH GTT SOL 1X15ML</t>
  </si>
  <si>
    <t>VITALIPID N ADULT</t>
  </si>
  <si>
    <t>INF CNC SOL 10X10ML</t>
  </si>
  <si>
    <t>VITAMIN B12 LECIVA 300RG</t>
  </si>
  <si>
    <t>INJ 5X1ML/300RG</t>
  </si>
  <si>
    <t>VitA-POS oční mast 5g</t>
  </si>
  <si>
    <t>WARFARIN</t>
  </si>
  <si>
    <t>TBL 100X3MG</t>
  </si>
  <si>
    <t>TBL OBD 60X10MG</t>
  </si>
  <si>
    <t>ZOFRAN</t>
  </si>
  <si>
    <t>INJ SOL 5X2ML/4MG</t>
  </si>
  <si>
    <t>ZOFRAN ZYDIS</t>
  </si>
  <si>
    <t>4MG TBL BUC 10</t>
  </si>
  <si>
    <t>ZOVIRAX</t>
  </si>
  <si>
    <t>50MG/G CRM 1X2G</t>
  </si>
  <si>
    <t>ZOXON 2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</si>
  <si>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</si>
  <si>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</si>
  <si>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</si>
  <si>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</si>
  <si>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</si>
  <si>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</si>
  <si>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IR  SMOFKABIVEN 1970ml</t>
  </si>
  <si>
    <t>IR 4x1970 ml</t>
  </si>
  <si>
    <t>IR  SMOFKABIVEN elektrrolyte free 1970 ml</t>
  </si>
  <si>
    <t xml:space="preserve">IR 4x1970 ml  </t>
  </si>
  <si>
    <t>NUTRAMIN VLI</t>
  </si>
  <si>
    <t>INF 1X500ML</t>
  </si>
  <si>
    <t>NUTRIFLEX LIPID PERI</t>
  </si>
  <si>
    <t>INF EML 5X2500ML</t>
  </si>
  <si>
    <t>NUTRIFLEX OMEGA plus 2 500 ml</t>
  </si>
  <si>
    <t>NUTRIFLEX OMEGA SPECIAL</t>
  </si>
  <si>
    <t>INF EML 5X625ML</t>
  </si>
  <si>
    <t>NUTRIFLEX PERI</t>
  </si>
  <si>
    <t>INF SOL 5X1000ML</t>
  </si>
  <si>
    <t>INF SOL 5X2000ML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</si>
  <si>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</si>
  <si>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</si>
  <si>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</si>
  <si>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</si>
  <si>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</si>
  <si>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</si>
  <si>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</si>
  <si>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</si>
  <si>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ENSURE PLUS PŘÍCHUŤ LESNÍ OVOCE</t>
  </si>
  <si>
    <t>JEVITY PLUS HP</t>
  </si>
  <si>
    <t>POR SOL 1X500ML</t>
  </si>
  <si>
    <t>NEPRO HP 500ml vanilková</t>
  </si>
  <si>
    <t>NUTRIDRINK COMPACT PROTEIN S PŘÍCHUTÍ KÁVY</t>
  </si>
  <si>
    <t>POR SOL 4X125ML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</si>
  <si>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</si>
  <si>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</si>
  <si>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</si>
  <si>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</si>
  <si>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</si>
  <si>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</si>
  <si>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</si>
  <si>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</si>
  <si>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</si>
  <si>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</si>
  <si>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Diason 1000ml</t>
  </si>
  <si>
    <t>Nutrison Advanced Protison 500ml</t>
  </si>
  <si>
    <t>1X500ML</t>
  </si>
  <si>
    <t>NUTRISON ENERGY MULTI FIBRE</t>
  </si>
  <si>
    <t>POR SOL 1X1500ML</t>
  </si>
  <si>
    <t>NUTRISON MULTI FIBRE</t>
  </si>
  <si>
    <t>POR SOL 1X1000ML-VA</t>
  </si>
  <si>
    <t>OSMOLITE</t>
  </si>
  <si>
    <t>OSMOLITE HICAL</t>
  </si>
  <si>
    <t>POR SOL 1X1000ML</t>
  </si>
  <si>
    <t>OXEPA</t>
  </si>
  <si>
    <t>PULMOCARE 500 ML PŘÍCHUŤ VANILKA</t>
  </si>
  <si>
    <t>Resource Instant Protein 1x800g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</si>
  <si>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</si>
  <si>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</si>
  <si>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</si>
  <si>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</si>
  <si>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</si>
  <si>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</si>
  <si>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</si>
  <si>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</si>
  <si>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</si>
  <si>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</si>
  <si>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</si>
  <si>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</si>
  <si>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</si>
  <si>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ARCHIFAR 1 G</t>
  </si>
  <si>
    <t>AZITROMYCIN SANDOZ 500 MG</t>
  </si>
  <si>
    <t>POR TBL FLM 3X500MG</t>
  </si>
  <si>
    <t>BELOGENT KRÉM</t>
  </si>
  <si>
    <t>BELOGENT MAST</t>
  </si>
  <si>
    <t>CEFTAZIDIM KABI 2 GM</t>
  </si>
  <si>
    <t>INJ+INF PLV SOL 10X2GM</t>
  </si>
  <si>
    <t>CIPLOX 500</t>
  </si>
  <si>
    <t>CIPROFLOXACIN KABI 200 MG/100 ML INFUZNÍ ROZTOK</t>
  </si>
  <si>
    <t>INF SOL 10X200MG/100ML</t>
  </si>
  <si>
    <t>COLOMYCIN INJEKCE 1 000 000 MEZINÁRODNÍCH JEDNOTEK</t>
  </si>
  <si>
    <t>1000000IU INJ PLV SOL/SOL NEB 10X1MIU</t>
  </si>
  <si>
    <t>COLOMYCIN INJEKCE 1000000 IU</t>
  </si>
  <si>
    <t>INJ PLV SOL 10X1MU</t>
  </si>
  <si>
    <t>DOXYBENE 100MG</t>
  </si>
  <si>
    <t>CPS 10X100MG</t>
  </si>
  <si>
    <t>ENTIZOL</t>
  </si>
  <si>
    <t>TBL 20X250MG</t>
  </si>
  <si>
    <t>PLV ADS 1X20GM</t>
  </si>
  <si>
    <t>FUCICORT</t>
  </si>
  <si>
    <t>CRM 1X15GM</t>
  </si>
  <si>
    <t>FUCIDIN</t>
  </si>
  <si>
    <t>CRM 1X15GM 2%</t>
  </si>
  <si>
    <t xml:space="preserve">Gentamicin B.Braun 1mg/ml </t>
  </si>
  <si>
    <t>inf.sol.20 x 80 ml</t>
  </si>
  <si>
    <t>GENTAMICIN WZF POLFA 0.3%</t>
  </si>
  <si>
    <t>GTT OPH 1X5ML/15MG</t>
  </si>
  <si>
    <t>LEVOFLOXACIN MYLAN 500 MG/100 ML</t>
  </si>
  <si>
    <t>INF SOL 10X100ML/500MG</t>
  </si>
  <si>
    <t>MACMIROR COMPLEX</t>
  </si>
  <si>
    <t>SUP VAG 12</t>
  </si>
  <si>
    <t>OFLOXACINO G.E.S.</t>
  </si>
  <si>
    <t>2MG/ML INF SOL 20X100ML</t>
  </si>
  <si>
    <t>TYGACIL 50 MG</t>
  </si>
  <si>
    <t>INF PLV SOL 10X50MG/5ML</t>
  </si>
  <si>
    <t>ZINNAT 125 MG</t>
  </si>
  <si>
    <t>TBL OBD 10X125MG</t>
  </si>
  <si>
    <t>CANESTEN KRÉM</t>
  </si>
  <si>
    <t>CRM 1X20GM/200MG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</si>
  <si>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</si>
  <si>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</si>
  <si>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</si>
  <si>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</si>
  <si>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</si>
  <si>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</si>
  <si>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</si>
  <si>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</si>
  <si>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</si>
  <si>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SPORANOX</t>
  </si>
  <si>
    <t>SOL 1X150ML/1.5GM</t>
  </si>
  <si>
    <t>ADENOCOR</t>
  </si>
  <si>
    <t>INJ SOL 6X2ML/6MG</t>
  </si>
  <si>
    <t xml:space="preserve">DGICG- Verdye indocyanine green </t>
  </si>
  <si>
    <t>inj.plv. 5x25mg</t>
  </si>
  <si>
    <t>DZ BRAUNOL 1 L</t>
  </si>
  <si>
    <t>DZ BRAUNOL 500 ML</t>
  </si>
  <si>
    <t>FYZIOLOGICKÝ ROZTOK VIAFLO</t>
  </si>
  <si>
    <t>INF SOL 10X1000ML</t>
  </si>
  <si>
    <t>GLIOLAN 30 MG/ML</t>
  </si>
  <si>
    <t>POR PLV SOL 1X1,5GMX30MG/ML</t>
  </si>
  <si>
    <t>IBALGIN 600 (IBUPROFEN 600)</t>
  </si>
  <si>
    <t>TBL OBD 30X600MG</t>
  </si>
  <si>
    <t>KL AQUA PURIF. KUL., FAG. 1 kg</t>
  </si>
  <si>
    <t>KL ELIXÍR NA OPTIKU</t>
  </si>
  <si>
    <t>KL ETHANOLUM BENZ.DENAT. 900 ml / 720g/</t>
  </si>
  <si>
    <t>KL Paraffinum liquidum 800g  HVLP</t>
  </si>
  <si>
    <t>KL Paraffinum perliq. 800g  HVLP</t>
  </si>
  <si>
    <t>KL SOL.FORMALDEHYDI 10% 1000 g</t>
  </si>
  <si>
    <t>UN 2209</t>
  </si>
  <si>
    <t>KL SOL.FORMALDEHYDI 10% 5 KG</t>
  </si>
  <si>
    <t>KL SOL.IODI SPIR.DIL. 800 g</t>
  </si>
  <si>
    <t>KL VASELINUM ALBUM STERILNI,  10G</t>
  </si>
  <si>
    <t>MS ETHER LÉKOPISNÝ / gramy /</t>
  </si>
  <si>
    <t>jednotka 1 g    UN 1155</t>
  </si>
  <si>
    <t>RINGERŮV ROZTOK VIAFLO</t>
  </si>
  <si>
    <t>LIQ 10ML 0.05%</t>
  </si>
  <si>
    <t>TISSEEL (FROZ)</t>
  </si>
  <si>
    <t>EPL GKU SOL 1X2ML</t>
  </si>
  <si>
    <t>EPL GKU SOL 1X4ML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</si>
  <si>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</si>
  <si>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</si>
  <si>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</si>
  <si>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</si>
  <si>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</si>
  <si>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A02BA02 - RANITIDIN</t>
  </si>
  <si>
    <t>A02BC02 - PANTOPRAZOL</t>
  </si>
  <si>
    <t>A02BC03 - LANSOPRAZOL</t>
  </si>
  <si>
    <t>A04AA01 - ONDANSETRON</t>
  </si>
  <si>
    <t>A06AD11 - LAKTULÓZA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</si>
  <si>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</si>
  <si>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</si>
  <si>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</si>
  <si>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</si>
  <si>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</si>
  <si>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</si>
  <si>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</si>
  <si>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</si>
  <si>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</si>
  <si>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</si>
  <si>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</si>
  <si>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</si>
  <si>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</si>
  <si>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</si>
  <si>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</si>
  <si>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</si>
  <si>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</si>
  <si>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</si>
  <si>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C08CA13 - LERKANIDIPIN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</si>
  <si>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</si>
  <si>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</si>
  <si>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</si>
  <si>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</si>
  <si>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</si>
  <si>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</si>
  <si>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</si>
  <si>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</si>
  <si>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</si>
  <si>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C10AA05 - ATORVASTATIN</t>
  </si>
  <si>
    <t>C10AA07 - ROSUVASTATIN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</si>
  <si>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</si>
  <si>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</si>
  <si>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</si>
  <si>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</si>
  <si>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</si>
  <si>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</si>
  <si>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</si>
  <si>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</si>
  <si>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</si>
  <si>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</si>
  <si>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</si>
  <si>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</si>
  <si>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</si>
  <si>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</si>
  <si>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</si>
  <si>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</si>
  <si>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</si>
  <si>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</si>
  <si>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</si>
  <si>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</si>
  <si>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</si>
  <si>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</si>
  <si>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</si>
  <si>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</si>
  <si>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</si>
  <si>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</si>
  <si>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</si>
  <si>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</si>
  <si>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</si>
  <si>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</si>
  <si>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N04BA02 - LEVODOPA A INHIBITOR DEKARBOXYLÁZY</t>
  </si>
  <si>
    <t>N05AH04 - KVETIAPIN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</si>
  <si>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</si>
  <si>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</si>
  <si>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</si>
  <si>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</si>
  <si>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</si>
  <si>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</si>
  <si>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N06BX18 - VINPOCETIN</t>
  </si>
  <si>
    <t>R01AA07 - XYLOMETAZOLIN</t>
  </si>
  <si>
    <t>R03AC02 - SALBUTAMOL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</si>
  <si>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</si>
  <si>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</si>
  <si>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</si>
  <si>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</si>
  <si>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</si>
  <si>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A03FA07 - ITOPRIDUM</t>
  </si>
  <si>
    <t>N02AJ13 - TRAMADOL A PARACETAMOL</t>
  </si>
  <si>
    <t>N02AJ06 - KODEIN A PARACETAMOL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</si>
  <si>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</si>
  <si>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</si>
  <si>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</si>
  <si>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</si>
  <si>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</si>
  <si>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</si>
  <si>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</si>
  <si>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</si>
  <si>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24550</t>
  </si>
  <si>
    <t>ONDANSETRON KABI</t>
  </si>
  <si>
    <t>2MG/ML INJ SOL 5X4ML</t>
  </si>
  <si>
    <t>A06AD11</t>
  </si>
  <si>
    <t>215713</t>
  </si>
  <si>
    <t>667G/L POR SOL 1X200ML II</t>
  </si>
  <si>
    <t>215715</t>
  </si>
  <si>
    <t>667G/L POR SOL 1X500ML II</t>
  </si>
  <si>
    <t>A10BA02</t>
  </si>
  <si>
    <t>191922</t>
  </si>
  <si>
    <t>1000MG TBL FLM 60</t>
  </si>
  <si>
    <t>B01AB06</t>
  </si>
  <si>
    <t>213477</t>
  </si>
  <si>
    <t>9500IU/ML INJ SOL 10X5ML</t>
  </si>
  <si>
    <t>213487</t>
  </si>
  <si>
    <t>9500IU/ML INJ SOL ISP 10X0,3ML</t>
  </si>
  <si>
    <t>C03CA01</t>
  </si>
  <si>
    <t>56804</t>
  </si>
  <si>
    <t>40MG TBL NOB 50</t>
  </si>
  <si>
    <t>C05BA01</t>
  </si>
  <si>
    <t>100308</t>
  </si>
  <si>
    <t>300MG/100G CRM 40G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</si>
  <si>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</si>
  <si>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</si>
  <si>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</si>
  <si>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</si>
  <si>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</si>
  <si>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</si>
  <si>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</si>
  <si>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</si>
  <si>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</si>
  <si>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</si>
  <si>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</si>
  <si>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</si>
  <si>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</si>
  <si>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</si>
  <si>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</t>
  </si>
  <si>
    <t>93013</t>
  </si>
  <si>
    <t>SORTIS</t>
  </si>
  <si>
    <t>10MG TBL FLM 30</t>
  </si>
  <si>
    <t>G04CA02</t>
  </si>
  <si>
    <t>14439</t>
  </si>
  <si>
    <t>0,4MG CPS RDR 30</t>
  </si>
  <si>
    <t>H02AB04</t>
  </si>
  <si>
    <t>9709</t>
  </si>
  <si>
    <t>40MG/ML INJ PSO LQF 40MG+1ML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</si>
  <si>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</si>
  <si>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</si>
  <si>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</si>
  <si>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</si>
  <si>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</si>
  <si>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</si>
  <si>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</si>
  <si>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</si>
  <si>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</si>
  <si>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</si>
  <si>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</si>
  <si>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</si>
  <si>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</si>
  <si>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47725</t>
  </si>
  <si>
    <t>ZINNAT</t>
  </si>
  <si>
    <t>250MG TBL FLM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</si>
  <si>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</si>
  <si>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</si>
  <si>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</si>
  <si>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</si>
  <si>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</si>
  <si>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</si>
  <si>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</si>
  <si>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</si>
  <si>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</si>
  <si>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</si>
  <si>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</si>
  <si>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</si>
  <si>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</si>
  <si>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</si>
  <si>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</si>
  <si>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</si>
  <si>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</si>
  <si>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</si>
  <si>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</si>
  <si>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</si>
  <si>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</si>
  <si>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</si>
  <si>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</si>
  <si>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</si>
  <si>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</si>
  <si>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</si>
  <si>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</si>
  <si>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</si>
  <si>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12892</t>
  </si>
  <si>
    <t>132853</t>
  </si>
  <si>
    <t>N02AJ06</t>
  </si>
  <si>
    <t>109797</t>
  </si>
  <si>
    <t>500MG/30MG TBL NOB 10</t>
  </si>
  <si>
    <t>109799</t>
  </si>
  <si>
    <t>500MG/30MG TBL NOB 30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</si>
  <si>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</si>
  <si>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</si>
  <si>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</si>
  <si>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</si>
  <si>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</si>
  <si>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</si>
  <si>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</si>
  <si>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</si>
  <si>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</si>
  <si>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</si>
  <si>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</si>
  <si>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N03AX09</t>
  </si>
  <si>
    <t>151056</t>
  </si>
  <si>
    <t>LAMICTAL</t>
  </si>
  <si>
    <t>100MG TBL NOB 42</t>
  </si>
  <si>
    <t>N05AH04</t>
  </si>
  <si>
    <t>142866</t>
  </si>
  <si>
    <t>QUETIAPINE POLPHARMA</t>
  </si>
  <si>
    <t>100MG TBL FLM 6X10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</si>
  <si>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</si>
  <si>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</si>
  <si>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</si>
  <si>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</si>
  <si>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</si>
  <si>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</si>
  <si>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</si>
  <si>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N06AB04</t>
  </si>
  <si>
    <t>17425</t>
  </si>
  <si>
    <t>N06BX18</t>
  </si>
  <si>
    <t>10252</t>
  </si>
  <si>
    <t>10MG TBL NOB 30</t>
  </si>
  <si>
    <t>R06AE07</t>
  </si>
  <si>
    <t>66030</t>
  </si>
  <si>
    <t>A02BA02</t>
  </si>
  <si>
    <t>91280</t>
  </si>
  <si>
    <t>150MG TBL FLM 30</t>
  </si>
  <si>
    <t>A02BC03</t>
  </si>
  <si>
    <t>17121</t>
  </si>
  <si>
    <t>30MG CPS DUR 28</t>
  </si>
  <si>
    <t>81456</t>
  </si>
  <si>
    <t>667G/L POR SOL 1X500ML HDP</t>
  </si>
  <si>
    <t>A07DA</t>
  </si>
  <si>
    <t>30652</t>
  </si>
  <si>
    <t>2,5MG/0,025MG TBL NOB 20</t>
  </si>
  <si>
    <t>213479</t>
  </si>
  <si>
    <t>19000IU/ML INJ SOL ISP 2X0,6ML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</si>
  <si>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</si>
  <si>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</si>
  <si>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</si>
  <si>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</si>
  <si>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</si>
  <si>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</si>
  <si>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</si>
  <si>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</si>
  <si>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</si>
  <si>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</si>
  <si>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</si>
  <si>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</si>
  <si>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</si>
  <si>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</si>
  <si>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B01AC04</t>
  </si>
  <si>
    <t>149480</t>
  </si>
  <si>
    <t>ZYLLT</t>
  </si>
  <si>
    <t>75MG TBL FLM 28</t>
  </si>
  <si>
    <t>149483</t>
  </si>
  <si>
    <t>75MG TBL FLM 56</t>
  </si>
  <si>
    <t>C07AB07</t>
  </si>
  <si>
    <t>47741</t>
  </si>
  <si>
    <t>C07AB12</t>
  </si>
  <si>
    <t>112572</t>
  </si>
  <si>
    <t>NEBIVOLOL SANDOZ</t>
  </si>
  <si>
    <t>5MG TBL NOB 28</t>
  </si>
  <si>
    <t>C08DA01</t>
  </si>
  <si>
    <t>186204</t>
  </si>
  <si>
    <t>ISOPTIN</t>
  </si>
  <si>
    <t>80MG TBL FLM 50</t>
  </si>
  <si>
    <t>C09AA04</t>
  </si>
  <si>
    <t>101205</t>
  </si>
  <si>
    <t>5MG TBL FLM 30</t>
  </si>
  <si>
    <t>101211</t>
  </si>
  <si>
    <t>5MG TBL FLM 90</t>
  </si>
  <si>
    <t>C09AA05</t>
  </si>
  <si>
    <t>56976</t>
  </si>
  <si>
    <t>TRITACE</t>
  </si>
  <si>
    <t>2,5MG TBL NOB 20</t>
  </si>
  <si>
    <t>56981</t>
  </si>
  <si>
    <t>5MG TBL NOB 30</t>
  </si>
  <si>
    <t>C09AA10</t>
  </si>
  <si>
    <t>203171</t>
  </si>
  <si>
    <t>C09BB04</t>
  </si>
  <si>
    <t>124091</t>
  </si>
  <si>
    <t>PRESTANCE</t>
  </si>
  <si>
    <t>5MG/5MG TBL NOB 90</t>
  </si>
  <si>
    <t>C09BX01</t>
  </si>
  <si>
    <t>190968</t>
  </si>
  <si>
    <t>TRIPLIXAM</t>
  </si>
  <si>
    <t>10MG/2,5MG/5MG TBL FLM 30</t>
  </si>
  <si>
    <t>C09CA03</t>
  </si>
  <si>
    <t>125595</t>
  </si>
  <si>
    <t>VALSACOR</t>
  </si>
  <si>
    <t>160MG TBL FLM 28</t>
  </si>
  <si>
    <t>122632</t>
  </si>
  <si>
    <t>80MG TBL FLM 30</t>
  </si>
  <si>
    <t>C10AA07</t>
  </si>
  <si>
    <t>148072</t>
  </si>
  <si>
    <t>ROSUCARD</t>
  </si>
  <si>
    <t>C10BX03</t>
  </si>
  <si>
    <t>30560</t>
  </si>
  <si>
    <t>CADUET</t>
  </si>
  <si>
    <t>10MG/10MG TBL FLM 30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</si>
  <si>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</si>
  <si>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</si>
  <si>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</si>
  <si>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</si>
  <si>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</si>
  <si>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</si>
  <si>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</si>
  <si>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46692</t>
  </si>
  <si>
    <t>75MCG TBL NOB 100</t>
  </si>
  <si>
    <t>69189</t>
  </si>
  <si>
    <t>85525</t>
  </si>
  <si>
    <t>AMOKSIKLAV 625 MG</t>
  </si>
  <si>
    <t>500MG/125MG TBL FLM 21</t>
  </si>
  <si>
    <t>47727</t>
  </si>
  <si>
    <t>J01DH02</t>
  </si>
  <si>
    <t>183812</t>
  </si>
  <si>
    <t>ARCHIFAR</t>
  </si>
  <si>
    <t>500MG INJ/INF PLV SOL 10</t>
  </si>
  <si>
    <t>166269</t>
  </si>
  <si>
    <t>1000MG INF PLV SOL 1</t>
  </si>
  <si>
    <t>J01XX08</t>
  </si>
  <si>
    <t>197699</t>
  </si>
  <si>
    <t>LINEZOLID SANDOZ</t>
  </si>
  <si>
    <t>600MG TBL FLM 10</t>
  </si>
  <si>
    <t>M01AC06</t>
  </si>
  <si>
    <t>13281</t>
  </si>
  <si>
    <t>RECOXA</t>
  </si>
  <si>
    <t>15MG TBL NOB 20</t>
  </si>
  <si>
    <t>M04AA01</t>
  </si>
  <si>
    <t>107869</t>
  </si>
  <si>
    <t>127260</t>
  </si>
  <si>
    <t>127263</t>
  </si>
  <si>
    <t>1710</t>
  </si>
  <si>
    <t>300MG TBL NOB 30</t>
  </si>
  <si>
    <t>N02AJ13</t>
  </si>
  <si>
    <t>201290</t>
  </si>
  <si>
    <t>MEDRACET</t>
  </si>
  <si>
    <t>37,5MG/325MG TBL NOB 30</t>
  </si>
  <si>
    <t>N03AG01</t>
  </si>
  <si>
    <t>44997</t>
  </si>
  <si>
    <t>DEPAKINE CHRONO 500 MG SÉCABLE</t>
  </si>
  <si>
    <t>500MG TBL RET 100</t>
  </si>
  <si>
    <t>N03AX14</t>
  </si>
  <si>
    <t>174700</t>
  </si>
  <si>
    <t>TRUND</t>
  </si>
  <si>
    <t>500MG TBL FLM 100</t>
  </si>
  <si>
    <t>175080</t>
  </si>
  <si>
    <t>DRETACEN</t>
  </si>
  <si>
    <t>250MG TBL FLM 50</t>
  </si>
  <si>
    <t>N03AX16</t>
  </si>
  <si>
    <t>210565</t>
  </si>
  <si>
    <t>PREGABALIN SANDOZ</t>
  </si>
  <si>
    <t>150MG CPS DUR 14</t>
  </si>
  <si>
    <t>N05AL05</t>
  </si>
  <si>
    <t>58172</t>
  </si>
  <si>
    <t>SOLIAN</t>
  </si>
  <si>
    <t>200MG TBL NOB 30</t>
  </si>
  <si>
    <t>96977</t>
  </si>
  <si>
    <t>1MG TBL NOB 30</t>
  </si>
  <si>
    <t>N05CD08</t>
  </si>
  <si>
    <t>15013</t>
  </si>
  <si>
    <t>DORMICUM</t>
  </si>
  <si>
    <t>7,5MG TBL FLM 10X1</t>
  </si>
  <si>
    <t>146899</t>
  </si>
  <si>
    <t>10MG TBL FLM 50</t>
  </si>
  <si>
    <t>N06AB06</t>
  </si>
  <si>
    <t>53950</t>
  </si>
  <si>
    <t>ZOLOFT</t>
  </si>
  <si>
    <t>50MG TBL FLM 28</t>
  </si>
  <si>
    <t>99600</t>
  </si>
  <si>
    <t>10MG TBL FLM 90</t>
  </si>
  <si>
    <t>A03FA07</t>
  </si>
  <si>
    <t>166759</t>
  </si>
  <si>
    <t>KINITO</t>
  </si>
  <si>
    <t>50MG TBL FLM 40</t>
  </si>
  <si>
    <t>A10BB12</t>
  </si>
  <si>
    <t>163085</t>
  </si>
  <si>
    <t>AMARYL</t>
  </si>
  <si>
    <t>B01AA03</t>
  </si>
  <si>
    <t>94113</t>
  </si>
  <si>
    <t>WARFARIN ORION</t>
  </si>
  <si>
    <t>3MG TBL NOB 100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</si>
  <si>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</si>
  <si>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</si>
  <si>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</si>
  <si>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</si>
  <si>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</si>
  <si>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</si>
  <si>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</si>
  <si>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</si>
  <si>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</si>
  <si>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</si>
  <si>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</si>
  <si>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</si>
  <si>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</si>
  <si>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</si>
  <si>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</si>
  <si>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</si>
  <si>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</si>
  <si>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</si>
  <si>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25978</t>
  </si>
  <si>
    <t>PROCORALAN</t>
  </si>
  <si>
    <t>7,5MG TBL FLM 56 KALBLI</t>
  </si>
  <si>
    <t>C02CA04</t>
  </si>
  <si>
    <t>45214</t>
  </si>
  <si>
    <t>2MG TBL NOB 30</t>
  </si>
  <si>
    <t>2133</t>
  </si>
  <si>
    <t>10MG/ML INJ SOL 5X2ML</t>
  </si>
  <si>
    <t>214036</t>
  </si>
  <si>
    <t>C07AB02</t>
  </si>
  <si>
    <t>214620</t>
  </si>
  <si>
    <t>200MG TBL PRO 30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</si>
  <si>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</si>
  <si>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</si>
  <si>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</si>
  <si>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</si>
  <si>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</si>
  <si>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</si>
  <si>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</si>
  <si>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</si>
  <si>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</si>
  <si>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49941</t>
  </si>
  <si>
    <t>100MG TBL PRO 100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</si>
  <si>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</si>
  <si>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</si>
  <si>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</si>
  <si>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</si>
  <si>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</si>
  <si>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</si>
  <si>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</si>
  <si>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</si>
  <si>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47740</t>
  </si>
  <si>
    <t>C07AG02</t>
  </si>
  <si>
    <t>102596</t>
  </si>
  <si>
    <t>6,25MG TBL NOB 30</t>
  </si>
  <si>
    <t>102600</t>
  </si>
  <si>
    <t>6,25MG TBL NOB 100</t>
  </si>
  <si>
    <t>C08CA13</t>
  </si>
  <si>
    <t>169623</t>
  </si>
  <si>
    <t>KAPIDIN</t>
  </si>
  <si>
    <t>10MG TBL FLM 30 II</t>
  </si>
  <si>
    <t>101227</t>
  </si>
  <si>
    <t>162008</t>
  </si>
  <si>
    <t>10MG/2,5MG TBL FLM 30</t>
  </si>
  <si>
    <t>124087</t>
  </si>
  <si>
    <t>5MG/5MG TBL NOB 30</t>
  </si>
  <si>
    <t>124101</t>
  </si>
  <si>
    <t>5MG/10MG TBL NOB 30</t>
  </si>
  <si>
    <t>124129</t>
  </si>
  <si>
    <t>10MG/10MG TBL NOB 30</t>
  </si>
  <si>
    <t>190958</t>
  </si>
  <si>
    <t>5MG/1,25MG/5MG TBL FLM 30</t>
  </si>
  <si>
    <t>190973</t>
  </si>
  <si>
    <t>10MG/2,5MG/10MG TBL FLM 30</t>
  </si>
  <si>
    <t>125589</t>
  </si>
  <si>
    <t>80MG TBL FLM 28</t>
  </si>
  <si>
    <t>94882</t>
  </si>
  <si>
    <t>62,5MG/ML INJ PSO LQF 250MG+4ML</t>
  </si>
  <si>
    <t>9711</t>
  </si>
  <si>
    <t>62,5MG/ML INJ PSO LQF 500MG+8ML</t>
  </si>
  <si>
    <t>9712</t>
  </si>
  <si>
    <t>62,5MG/ML INJ PSO LQF 1G+16ML</t>
  </si>
  <si>
    <t>J01AA12</t>
  </si>
  <si>
    <t>26127</t>
  </si>
  <si>
    <t>TYGACIL</t>
  </si>
  <si>
    <t>50MG INF PLV SOL 10</t>
  </si>
  <si>
    <t>203097</t>
  </si>
  <si>
    <t>875MG/125MG TBL FLM 21</t>
  </si>
  <si>
    <t>94933</t>
  </si>
  <si>
    <t>875MG/125MG TBL FLM 14 II</t>
  </si>
  <si>
    <t>203855</t>
  </si>
  <si>
    <t>CEFOTAXIME LEK</t>
  </si>
  <si>
    <t>1G INJ PLV SOL 10</t>
  </si>
  <si>
    <t>183817</t>
  </si>
  <si>
    <t>1G INJ/INF PLV SOL 10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</si>
  <si>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</si>
  <si>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</si>
  <si>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</si>
  <si>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</si>
  <si>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</si>
  <si>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</si>
  <si>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</si>
  <si>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</si>
  <si>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</si>
  <si>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</si>
  <si>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</si>
  <si>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164401</t>
  </si>
  <si>
    <t>FLUCONAZOL KABI</t>
  </si>
  <si>
    <t>2MG/ML INF SOL 10X100ML</t>
  </si>
  <si>
    <t>164407</t>
  </si>
  <si>
    <t>2MG/ML INF SOL 10X200ML</t>
  </si>
  <si>
    <t>2592</t>
  </si>
  <si>
    <t>100MG TBL NOB 50</t>
  </si>
  <si>
    <t>N01AF03</t>
  </si>
  <si>
    <t>120407</t>
  </si>
  <si>
    <t>1G INJ PLV SOL 1 I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</si>
  <si>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</si>
  <si>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</si>
  <si>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</si>
  <si>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</si>
  <si>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</si>
  <si>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</si>
  <si>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</si>
  <si>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</si>
  <si>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</si>
  <si>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</si>
  <si>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</si>
  <si>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</si>
  <si>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</si>
  <si>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</si>
  <si>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</si>
  <si>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</si>
  <si>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</si>
  <si>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</si>
  <si>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</si>
  <si>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174681</t>
  </si>
  <si>
    <t>210541</t>
  </si>
  <si>
    <t>75MG CPS DUR 14</t>
  </si>
  <si>
    <t>210544</t>
  </si>
  <si>
    <t>75MG CPS DUR 56</t>
  </si>
  <si>
    <t>211472</t>
  </si>
  <si>
    <t>PREGABALIN TEVA</t>
  </si>
  <si>
    <t>28216</t>
  </si>
  <si>
    <t>LYRICA</t>
  </si>
  <si>
    <t>N04BA02</t>
  </si>
  <si>
    <t>45241</t>
  </si>
  <si>
    <t>100MG/25MG TBL NOB 100</t>
  </si>
  <si>
    <t>127738</t>
  </si>
  <si>
    <t>MIDAZOLAM ACCORD</t>
  </si>
  <si>
    <t>5MG/ML INJ/INF SOL 10X3ML</t>
  </si>
  <si>
    <t>17433</t>
  </si>
  <si>
    <t>20MG TBL FLM 60</t>
  </si>
  <si>
    <t>R01AA07</t>
  </si>
  <si>
    <t>215582</t>
  </si>
  <si>
    <t>BRUMARE</t>
  </si>
  <si>
    <t>1MG/ML NAS SPR SOL 1X10ML</t>
  </si>
  <si>
    <t>R03AC02</t>
  </si>
  <si>
    <t>31934</t>
  </si>
  <si>
    <t>100MCG/DÁV INH SUS PSS 200DÁV</t>
  </si>
  <si>
    <t>58380</t>
  </si>
  <si>
    <t>VENTOLIN</t>
  </si>
  <si>
    <t>5MG/ML INH SOL 1X20ML</t>
  </si>
  <si>
    <t>5496</t>
  </si>
  <si>
    <t>10MG TBL FLM 60</t>
  </si>
  <si>
    <t>R06AE09</t>
  </si>
  <si>
    <t>124346</t>
  </si>
  <si>
    <t>CEZERA</t>
  </si>
  <si>
    <t>5MG TBL FLM 90 I</t>
  </si>
  <si>
    <t>V06XX</t>
  </si>
  <si>
    <t>33339</t>
  </si>
  <si>
    <t>33340</t>
  </si>
  <si>
    <t>33530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</si>
  <si>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</si>
  <si>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</si>
  <si>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</si>
  <si>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</si>
  <si>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</si>
  <si>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</si>
  <si>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</si>
  <si>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</si>
  <si>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</si>
  <si>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</si>
  <si>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</si>
  <si>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33859</t>
  </si>
  <si>
    <t>33866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</si>
  <si>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</si>
  <si>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</si>
  <si>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</si>
  <si>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</si>
  <si>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</si>
  <si>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</si>
  <si>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</si>
  <si>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</si>
  <si>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</si>
  <si>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</si>
  <si>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</si>
  <si>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</si>
  <si>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</si>
  <si>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</si>
  <si>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</si>
  <si>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</si>
  <si>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</si>
  <si>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</si>
  <si>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</si>
  <si>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</si>
  <si>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</si>
  <si>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</si>
  <si>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</si>
  <si>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</si>
  <si>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</si>
  <si>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</si>
  <si>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</si>
  <si>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</si>
  <si>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</si>
  <si>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Wanek Tomáš</t>
  </si>
  <si>
    <t>AMOXICILIN A ENZYMOVÝ INHIBITOR</t>
  </si>
  <si>
    <t>12494</t>
  </si>
  <si>
    <t>875MG/125MG TBL FLM 14 I</t>
  </si>
  <si>
    <t>Dexamethason</t>
  </si>
  <si>
    <t>52334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</si>
  <si>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</si>
  <si>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</si>
  <si>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</si>
  <si>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</si>
  <si>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</si>
  <si>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</si>
  <si>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</si>
  <si>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</si>
  <si>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</si>
  <si>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</si>
  <si>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</si>
  <si>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</si>
  <si>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</si>
  <si>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</si>
  <si>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</si>
  <si>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ATORVASTATIN</t>
  </si>
  <si>
    <t>93016</t>
  </si>
  <si>
    <t>93018</t>
  </si>
  <si>
    <t>20MG TBL FLM 100</t>
  </si>
  <si>
    <t>Gestoden a ethinylestradiol</t>
  </si>
  <si>
    <t>132605</t>
  </si>
  <si>
    <t>KATYA</t>
  </si>
  <si>
    <t>0,075MG/0,03MG TBL OBD 3X21</t>
  </si>
  <si>
    <t>HOŘČÍK (RŮZNÉ SOLE V KOMBINACI)</t>
  </si>
  <si>
    <t>66555</t>
  </si>
  <si>
    <t>365MG POR GRA SOL SCC 30</t>
  </si>
  <si>
    <t>ROSUVASTATIN</t>
  </si>
  <si>
    <t>145551</t>
  </si>
  <si>
    <t>ROSUMOP</t>
  </si>
  <si>
    <t>Sumatriptan</t>
  </si>
  <si>
    <t>107983</t>
  </si>
  <si>
    <t>SUMAMIGREN</t>
  </si>
  <si>
    <t>100MG TBL FLM 6</t>
  </si>
  <si>
    <t>Amlodipin</t>
  </si>
  <si>
    <t>42848</t>
  </si>
  <si>
    <t>HIPRES</t>
  </si>
  <si>
    <t>15383</t>
  </si>
  <si>
    <t>5MG TBL NOB 90</t>
  </si>
  <si>
    <t>DESLORATADIN</t>
  </si>
  <si>
    <t>168838</t>
  </si>
  <si>
    <t>DASSELTA</t>
  </si>
  <si>
    <t>DIOSMIN, KOMBINACE</t>
  </si>
  <si>
    <t>14075</t>
  </si>
  <si>
    <t>500MG TBL FLM 60</t>
  </si>
  <si>
    <t>97522</t>
  </si>
  <si>
    <t>500MG TBL FLM 30</t>
  </si>
  <si>
    <t>FEBUXOSTÁT</t>
  </si>
  <si>
    <t>208439</t>
  </si>
  <si>
    <t>ADENURIC</t>
  </si>
  <si>
    <t>80MG TBL FLM 28 II</t>
  </si>
  <si>
    <t>215978</t>
  </si>
  <si>
    <t>Hydrokortison</t>
  </si>
  <si>
    <t>858</t>
  </si>
  <si>
    <t>HYDROCORTISON LÉČIVA</t>
  </si>
  <si>
    <t>10MG/G UNG 10G</t>
  </si>
  <si>
    <t>HYDROKORTISON A ANTIBIOTIKA</t>
  </si>
  <si>
    <t>61980</t>
  </si>
  <si>
    <t>PIMAFUCORT</t>
  </si>
  <si>
    <t>10MG/G+10MG/G+3,5MG/G UNG 15G</t>
  </si>
  <si>
    <t>KLOPIDOGREL</t>
  </si>
  <si>
    <t>LEVOCETIRIZIN</t>
  </si>
  <si>
    <t>124343</t>
  </si>
  <si>
    <t>5MG TBL FLM 30 I</t>
  </si>
  <si>
    <t>OMEPRAZOL</t>
  </si>
  <si>
    <t>17104</t>
  </si>
  <si>
    <t>LOSEPRAZOL</t>
  </si>
  <si>
    <t>20MG CPS ETD 28</t>
  </si>
  <si>
    <t>25364</t>
  </si>
  <si>
    <t>20MG CPS ETD 14</t>
  </si>
  <si>
    <t>TRIAMCINOLON</t>
  </si>
  <si>
    <t>4160</t>
  </si>
  <si>
    <t>TRIAMCINOLON S LÉČIVA</t>
  </si>
  <si>
    <t>1MG/G+30MG/G UNG 30G</t>
  </si>
  <si>
    <t>PERINDOPRIL, AMLODIPIN A INDAPAMID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</si>
  <si>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</si>
  <si>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</si>
  <si>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</si>
  <si>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</si>
  <si>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</si>
  <si>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</si>
  <si>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</si>
  <si>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</si>
  <si>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</si>
  <si>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CETIRIZIN</t>
  </si>
  <si>
    <t>CIPROFLOXACIN</t>
  </si>
  <si>
    <t>15659</t>
  </si>
  <si>
    <t>CIPLOX</t>
  </si>
  <si>
    <t>500MG TBL FLM 50(5X10)</t>
  </si>
  <si>
    <t>15654</t>
  </si>
  <si>
    <t>250MG TBL FLM 50(5X10)</t>
  </si>
  <si>
    <t>27899</t>
  </si>
  <si>
    <t>AERIUS</t>
  </si>
  <si>
    <t>28833</t>
  </si>
  <si>
    <t>2,5MG POR TBL DIS 60</t>
  </si>
  <si>
    <t>DEXAMETHASON A ANTIINFEKTIVA</t>
  </si>
  <si>
    <t>2546</t>
  </si>
  <si>
    <t>DIKLOFENAK</t>
  </si>
  <si>
    <t>125121</t>
  </si>
  <si>
    <t>100MG TBL RET 30</t>
  </si>
  <si>
    <t>75632</t>
  </si>
  <si>
    <t>DICLOFENAC AL RETARD</t>
  </si>
  <si>
    <t>100MG TBL PRO 50</t>
  </si>
  <si>
    <t>89026</t>
  </si>
  <si>
    <t>DICLOFENAC AL 50</t>
  </si>
  <si>
    <t>50MG TBL ENT 100</t>
  </si>
  <si>
    <t>201992</t>
  </si>
  <si>
    <t>500MG TBL FLM 120</t>
  </si>
  <si>
    <t>132908</t>
  </si>
  <si>
    <t>DOXYCYKLIN</t>
  </si>
  <si>
    <t>97654</t>
  </si>
  <si>
    <t>DOXYBENE</t>
  </si>
  <si>
    <t>100MG CPS MOL 10</t>
  </si>
  <si>
    <t>DROSPIRENON A ETHINYLESTRADIOL</t>
  </si>
  <si>
    <t>164768</t>
  </si>
  <si>
    <t>JANGEE 0,03 MG/3 MG 28 POTAHOVANÝCH TABLET</t>
  </si>
  <si>
    <t>0,03MG/3MG TBL FLM 3X28(21+7)</t>
  </si>
  <si>
    <t>132949</t>
  </si>
  <si>
    <t>JANGEE 0,02 MG/3 MG 28 POTAHOVANÝCH TABLET</t>
  </si>
  <si>
    <t>0,02MG/3MG TBL FLM 3X28(21+7)</t>
  </si>
  <si>
    <t>FENTERMIN</t>
  </si>
  <si>
    <t>97375</t>
  </si>
  <si>
    <t>ADIPEX RETARD</t>
  </si>
  <si>
    <t>15MG CPS RML 30</t>
  </si>
  <si>
    <t>GABAPENTIN</t>
  </si>
  <si>
    <t>84399</t>
  </si>
  <si>
    <t>NEURONTIN</t>
  </si>
  <si>
    <t>300MG CPS DUR 50</t>
  </si>
  <si>
    <t>41515</t>
  </si>
  <si>
    <t>10MG/G+10MG/G+3,5MG/G CRM 15G</t>
  </si>
  <si>
    <t>JINÁ KAPILÁRY STABILIZUJÍCÍ LÁTKY</t>
  </si>
  <si>
    <t>202701</t>
  </si>
  <si>
    <t>20MG TBL ENT 90</t>
  </si>
  <si>
    <t>KARBAMAZEPIN</t>
  </si>
  <si>
    <t>16444</t>
  </si>
  <si>
    <t>TEGRETOL CR 200</t>
  </si>
  <si>
    <t>200MG TBL PRO 50</t>
  </si>
  <si>
    <t>KLARITHROMYCIN</t>
  </si>
  <si>
    <t>75490</t>
  </si>
  <si>
    <t>KLACID 250</t>
  </si>
  <si>
    <t>250MG TBL FLM 14</t>
  </si>
  <si>
    <t>KLINDAMYCIN</t>
  </si>
  <si>
    <t>100339</t>
  </si>
  <si>
    <t>DALACIN C</t>
  </si>
  <si>
    <t>300MG CPS DUR 16</t>
  </si>
  <si>
    <t>141036</t>
  </si>
  <si>
    <t>TROMBEX</t>
  </si>
  <si>
    <t>75MG TBL FLM 90</t>
  </si>
  <si>
    <t>KYSELINA ACETYLSALICYLOVÁ</t>
  </si>
  <si>
    <t>99295</t>
  </si>
  <si>
    <t>ANOPYRIN</t>
  </si>
  <si>
    <t>100MG TBL NOB 2X10</t>
  </si>
  <si>
    <t>203564</t>
  </si>
  <si>
    <t>LEVOTHYROXIN, SODNÁ SŮL</t>
  </si>
  <si>
    <t>97186</t>
  </si>
  <si>
    <t>100MCG TBL NOB 100 I</t>
  </si>
  <si>
    <t>Losartan</t>
  </si>
  <si>
    <t>114067</t>
  </si>
  <si>
    <t>50MG TBL FLM 90 II</t>
  </si>
  <si>
    <t>LOSARTAN A DIURETIKA</t>
  </si>
  <si>
    <t>15317</t>
  </si>
  <si>
    <t>LOZAP H</t>
  </si>
  <si>
    <t>50MG/12,5MG TBL FLM 90</t>
  </si>
  <si>
    <t>MEFENOXALON</t>
  </si>
  <si>
    <t>85656</t>
  </si>
  <si>
    <t>DORSIFLEX</t>
  </si>
  <si>
    <t>NAFTIFIN</t>
  </si>
  <si>
    <t>54315</t>
  </si>
  <si>
    <t>EXODERIL</t>
  </si>
  <si>
    <t>10MG/ML DRM SOL 1X20ML</t>
  </si>
  <si>
    <t>NIMESULID</t>
  </si>
  <si>
    <t>17187</t>
  </si>
  <si>
    <t>NIMESIL</t>
  </si>
  <si>
    <t>100MG POR GRA SUS 30</t>
  </si>
  <si>
    <t>Pitofenon a analgetika</t>
  </si>
  <si>
    <t>50335</t>
  </si>
  <si>
    <t>500MG/ML+5MG/ML POR GTT SOL 1X</t>
  </si>
  <si>
    <t>Pregabalin</t>
  </si>
  <si>
    <t>27111</t>
  </si>
  <si>
    <t>75MG CPS DUR 112(2X56)</t>
  </si>
  <si>
    <t>RABEPRAZOL</t>
  </si>
  <si>
    <t>157141</t>
  </si>
  <si>
    <t>ZULBEX</t>
  </si>
  <si>
    <t>20MG TBL ENT 56</t>
  </si>
  <si>
    <t>157139</t>
  </si>
  <si>
    <t>20MG TBL ENT 28</t>
  </si>
  <si>
    <t>157129</t>
  </si>
  <si>
    <t>10MG TBL ENT 28</t>
  </si>
  <si>
    <t>148070</t>
  </si>
  <si>
    <t>RUTOSID, KOMBINACE</t>
  </si>
  <si>
    <t>96303</t>
  </si>
  <si>
    <t>ASCORUTIN</t>
  </si>
  <si>
    <t>100MG/20MG TBL FLM 50</t>
  </si>
  <si>
    <t>SILIKONY</t>
  </si>
  <si>
    <t>130719</t>
  </si>
  <si>
    <t>ESPUMISAN KAPKY 100 MG/ML</t>
  </si>
  <si>
    <t>100MG/ML POR GTT EML 1X30ML</t>
  </si>
  <si>
    <t>SODNÁ SŮL METAMIZOLU</t>
  </si>
  <si>
    <t>SULFAMETHOXAZOL A TRIMETHOPRIM</t>
  </si>
  <si>
    <t>3377</t>
  </si>
  <si>
    <t>400MG/80MG TBL NOB 20</t>
  </si>
  <si>
    <t>203954</t>
  </si>
  <si>
    <t>400MG/80MG TBL NOB 28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</si>
  <si>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</si>
  <si>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</si>
  <si>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</si>
  <si>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</si>
  <si>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</si>
  <si>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</si>
  <si>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</si>
  <si>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23412</t>
  </si>
  <si>
    <t>ORTÉZA-DĚTSKÁ DO 18TI LET-SPECIÁLNÍ</t>
  </si>
  <si>
    <t>S KONSTRUK.ZÁKLADEM Z ODLEH.MAT.(TITAN,KARBON),NEBO VYUŽITÍM ATYP.KONSTR.DÍLŮ</t>
  </si>
  <si>
    <t>140999</t>
  </si>
  <si>
    <t>ORTÉZA KRANIÁLNÍ REMODELAČNÍ</t>
  </si>
  <si>
    <t>PEVNÉ A PĚNOVÉ PLASTOVÉ MATERIÁLY</t>
  </si>
  <si>
    <t>Escitalopram</t>
  </si>
  <si>
    <t>134505</t>
  </si>
  <si>
    <t>ELICEA</t>
  </si>
  <si>
    <t>10MG TBL FLM 56</t>
  </si>
  <si>
    <t>107806</t>
  </si>
  <si>
    <t>20MG TBL ENT 30</t>
  </si>
  <si>
    <t>KYSELINA LISTOVÁ</t>
  </si>
  <si>
    <t>76064</t>
  </si>
  <si>
    <t>ACIDUM FOLICUM LÉČIVA</t>
  </si>
  <si>
    <t>10MG TBL OBD 30</t>
  </si>
  <si>
    <t>LOPERAMID</t>
  </si>
  <si>
    <t>132604</t>
  </si>
  <si>
    <t>Meloxikam</t>
  </si>
  <si>
    <t>132718</t>
  </si>
  <si>
    <t>MOVALIS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</si>
  <si>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</si>
  <si>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</si>
  <si>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</si>
  <si>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</si>
  <si>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</si>
  <si>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</si>
  <si>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</si>
  <si>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3575</t>
  </si>
  <si>
    <t>HEPAROID LÉČIVA</t>
  </si>
  <si>
    <t>2MG/G CRM 30G</t>
  </si>
  <si>
    <t>PANTOPRAZOL</t>
  </si>
  <si>
    <t>49113</t>
  </si>
  <si>
    <t>20MG TBL ENT 28 I</t>
  </si>
  <si>
    <t>SERTRALIN</t>
  </si>
  <si>
    <t>VÁPNÍK, KOMBINACE S VITAMINEM D A/NEBO JINÝMI LÉČIVY</t>
  </si>
  <si>
    <t>164888</t>
  </si>
  <si>
    <t>CALTRATE 600 MG/400 IU D3 POTAHOVANÁ TABLETA</t>
  </si>
  <si>
    <t>600MG/400IU TBL FLM 90</t>
  </si>
  <si>
    <t>11659</t>
  </si>
  <si>
    <t>ORTÉZA ZÁPĚSTÍ KRÁTKÁ PAN 5.01</t>
  </si>
  <si>
    <t>S DLAHOU,VELIKOST S,M,L, PRAVÁ-LEVÁ</t>
  </si>
  <si>
    <t>93898</t>
  </si>
  <si>
    <t>ORTÉZA ZÁPĚSTÍ KARPAL PAN 5.06</t>
  </si>
  <si>
    <t>FIXACE KARPÁLNÍ OBLASTI, VELIKOSTI S,M,L,XL PROVEDENÍ PRAVÁ A LEVÁ</t>
  </si>
  <si>
    <t>93531</t>
  </si>
  <si>
    <t>ORTÉZA ZÁDOVÁ LOMBAX H G2 0843</t>
  </si>
  <si>
    <t>VYSOKÝ PÁS, PEVNÁ KOMPRESE</t>
  </si>
  <si>
    <t>22901</t>
  </si>
  <si>
    <t>MELOXICAM TEVA</t>
  </si>
  <si>
    <t>15MG TBL NOB 50 I</t>
  </si>
  <si>
    <t>PROMETHAZIN</t>
  </si>
  <si>
    <t>122197</t>
  </si>
  <si>
    <t>PROTHAZIN</t>
  </si>
  <si>
    <t>25MG TBL FLM 20X1</t>
  </si>
  <si>
    <t>BROMAZEPAM</t>
  </si>
  <si>
    <t>88219</t>
  </si>
  <si>
    <t>132764</t>
  </si>
  <si>
    <t>DIAZEPAM</t>
  </si>
  <si>
    <t>2477</t>
  </si>
  <si>
    <t>5MG TBL NOB 20(2X10)</t>
  </si>
  <si>
    <t>208694</t>
  </si>
  <si>
    <t>5MG TBL NOB 20(1X20)</t>
  </si>
  <si>
    <t>ETOFYLIN-NIKOTINÁT</t>
  </si>
  <si>
    <t>17983</t>
  </si>
  <si>
    <t>203290</t>
  </si>
  <si>
    <t>KLACID SR</t>
  </si>
  <si>
    <t>500MG TBL RET 14</t>
  </si>
  <si>
    <t>KODEIN</t>
  </si>
  <si>
    <t>56993</t>
  </si>
  <si>
    <t>CODEIN SLOVAKOFARMA</t>
  </si>
  <si>
    <t>30MG TBL NOB 10</t>
  </si>
  <si>
    <t>155782</t>
  </si>
  <si>
    <t>GODASAL 100</t>
  </si>
  <si>
    <t>100MG/50MG TBL NOB 100</t>
  </si>
  <si>
    <t>METOPROLOL</t>
  </si>
  <si>
    <t>MOMETASON</t>
  </si>
  <si>
    <t>170760</t>
  </si>
  <si>
    <t>MOMMOX</t>
  </si>
  <si>
    <t>0,05MG/DÁV NAS SPR SUS 140DÁV</t>
  </si>
  <si>
    <t>PIRACETAM</t>
  </si>
  <si>
    <t>11242</t>
  </si>
  <si>
    <t>GERATAM</t>
  </si>
  <si>
    <t>1200MG TBL FLM 60</t>
  </si>
  <si>
    <t>ZOLPIDEM</t>
  </si>
  <si>
    <t>TRAMADOL A PARACETAMOL</t>
  </si>
  <si>
    <t>179333</t>
  </si>
  <si>
    <t>DORETA</t>
  </si>
  <si>
    <t>75MG/650MG TBL FLM 90 I</t>
  </si>
  <si>
    <t>CEFUROXIM</t>
  </si>
  <si>
    <t>155683</t>
  </si>
  <si>
    <t>ZYRTEC</t>
  </si>
  <si>
    <t>CETYLPYRIDIN</t>
  </si>
  <si>
    <t>55500</t>
  </si>
  <si>
    <t>1,5MG PAS 24</t>
  </si>
  <si>
    <t>KOMBINACE RŮZNÝCH ANTIBIOTIK</t>
  </si>
  <si>
    <t>1076</t>
  </si>
  <si>
    <t>OPH UNG 5G</t>
  </si>
  <si>
    <t>TRAMAZOLIN</t>
  </si>
  <si>
    <t>44849</t>
  </si>
  <si>
    <t>MUCONASAL PLUS</t>
  </si>
  <si>
    <t>1,18MG/ML NAS SPR SOL 1X10ML</t>
  </si>
  <si>
    <t>AMOXICILIN</t>
  </si>
  <si>
    <t>32559</t>
  </si>
  <si>
    <t>OSPAMOX</t>
  </si>
  <si>
    <t>1000MG TBL FLM 14</t>
  </si>
  <si>
    <t>32558</t>
  </si>
  <si>
    <t>750MG TBL FLM 14</t>
  </si>
  <si>
    <t>132968</t>
  </si>
  <si>
    <t>AZITHROMYCIN</t>
  </si>
  <si>
    <t>BISOPROLOL</t>
  </si>
  <si>
    <t>158673</t>
  </si>
  <si>
    <t>BISOPROLOL MYLAN</t>
  </si>
  <si>
    <t>2,5MG TBL FLM 30</t>
  </si>
  <si>
    <t>15658</t>
  </si>
  <si>
    <t>DESMOPRESIN</t>
  </si>
  <si>
    <t>18563</t>
  </si>
  <si>
    <t>MINIRIN MELT</t>
  </si>
  <si>
    <t>60MCG POR LYO 30</t>
  </si>
  <si>
    <t>32954</t>
  </si>
  <si>
    <t>DOXYHEXAL TABS</t>
  </si>
  <si>
    <t>100MG TBL NOB 20</t>
  </si>
  <si>
    <t>134502</t>
  </si>
  <si>
    <t>10MG TBL FLM 28</t>
  </si>
  <si>
    <t>180825</t>
  </si>
  <si>
    <t>HYDROCORTISON 10 MG JENAPHARM</t>
  </si>
  <si>
    <t>10MG TBL NOB 20</t>
  </si>
  <si>
    <t>Jiná antibiotika pro lokální aplikaci</t>
  </si>
  <si>
    <t>1066</t>
  </si>
  <si>
    <t>250IU/G+5,2MG/G UNG 10G</t>
  </si>
  <si>
    <t>202700</t>
  </si>
  <si>
    <t>20MG TBL ENT 60</t>
  </si>
  <si>
    <t>53853</t>
  </si>
  <si>
    <t>500MG TBL FLM 14</t>
  </si>
  <si>
    <t>KYSELINA VALPROOVÁ</t>
  </si>
  <si>
    <t>92587</t>
  </si>
  <si>
    <t>500MG TBL RET 30</t>
  </si>
  <si>
    <t>LEVETIRACETAM</t>
  </si>
  <si>
    <t>MOXONIDIN</t>
  </si>
  <si>
    <t>1017</t>
  </si>
  <si>
    <t>MOXOSTAD</t>
  </si>
  <si>
    <t>0,4MG TBL FLM 100</t>
  </si>
  <si>
    <t>32061</t>
  </si>
  <si>
    <t>59810</t>
  </si>
  <si>
    <t>NIMODIPIN</t>
  </si>
  <si>
    <t>154078</t>
  </si>
  <si>
    <t>30MG TBL FLM 100 I</t>
  </si>
  <si>
    <t>115308</t>
  </si>
  <si>
    <t>SÍRAN HOŘEČNATÝ</t>
  </si>
  <si>
    <t>498</t>
  </si>
  <si>
    <t>MAGNESIUM SULFURICUM BIOTIKA 10%</t>
  </si>
  <si>
    <t>100MG/ML INJ SOL 5X10ML</t>
  </si>
  <si>
    <t>TRAMADOL</t>
  </si>
  <si>
    <t>59672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</si>
  <si>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</si>
  <si>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</si>
  <si>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</si>
  <si>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</si>
  <si>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</si>
  <si>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</si>
  <si>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</si>
  <si>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LAKOSAMID</t>
  </si>
  <si>
    <t>500287</t>
  </si>
  <si>
    <t>VIMPAT</t>
  </si>
  <si>
    <t>50MG TBL FLM 14</t>
  </si>
  <si>
    <t>11647</t>
  </si>
  <si>
    <t>LÍMEC KRČNÍ PAN 1.01</t>
  </si>
  <si>
    <t>ANATOMICKY TVAROVANÝ,VELIKOSTI S,M,L,XL,XXL,NÍZKÝ 8CM,VYSOKÝ 10CM</t>
  </si>
  <si>
    <t>23828</t>
  </si>
  <si>
    <t>ORTÉZA RAMENNÍ 107A</t>
  </si>
  <si>
    <t>VEL.S-80-90CM,M-91-100CM,L-101-110CM,XL-111-120CM,XXL-121-130CM,PR/LE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</si>
  <si>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</si>
  <si>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</si>
  <si>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</si>
  <si>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</si>
  <si>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78164</t>
  </si>
  <si>
    <t>ORTÉZA TRUPOVÁ ELASTICKÁ-STANDARDNÍ</t>
  </si>
  <si>
    <t>S KONSTR.ZÁKL.Z MĚK.I TVRD.MAT.,ZHOTOV.NA PODKL.ODEBRÁNÍ MĚR,VE FUNK.PROVEDENÍ</t>
  </si>
  <si>
    <t>DEXTROMETHORFAN</t>
  </si>
  <si>
    <t>172015</t>
  </si>
  <si>
    <t>ROBITUSSIN ANTITUSSICUM NA SUCHÝ DRÁŽDIVÝ KAŠEL</t>
  </si>
  <si>
    <t>7,5MG/5ML SIR 100ML</t>
  </si>
  <si>
    <t>19987</t>
  </si>
  <si>
    <t>GABAPENTIN TEVA</t>
  </si>
  <si>
    <t>300MG CPS DUR 100</t>
  </si>
  <si>
    <t>KOMPLEX ŽELEZA S ISOMALTOSOU A KYSELINA LISTOVÁ</t>
  </si>
  <si>
    <t>16593</t>
  </si>
  <si>
    <t>MALTOFER FOL TABLETY</t>
  </si>
  <si>
    <t>100MG/0,35MG TBL MND 30</t>
  </si>
  <si>
    <t>115318</t>
  </si>
  <si>
    <t>20MG CPS ETD 90</t>
  </si>
  <si>
    <t>115451</t>
  </si>
  <si>
    <t>SUMATRIPTAN ACTAVIS</t>
  </si>
  <si>
    <t>50MG TBL OBD 24 II</t>
  </si>
  <si>
    <t>949</t>
  </si>
  <si>
    <t>ORTÉZA-DĚTSKÁ DO 18TI LET-STANDARDNÍ</t>
  </si>
  <si>
    <t>S KONSTR.ZÁKL.Z PEV.MAT.(PE,LAMINÁT,KOV)ZHOTOV.NA PODKLADĚ SEJMUTÍ MĚR.PODKLADŮ</t>
  </si>
  <si>
    <t>KLONAZEPAM</t>
  </si>
  <si>
    <t>14957</t>
  </si>
  <si>
    <t>0,5MG TBL NOB 50</t>
  </si>
  <si>
    <t>NITROFURANTOIN</t>
  </si>
  <si>
    <t>207280</t>
  </si>
  <si>
    <t>FUROLIN</t>
  </si>
  <si>
    <t>25365</t>
  </si>
  <si>
    <t>202855</t>
  </si>
  <si>
    <t>HELICID</t>
  </si>
  <si>
    <t>40MG CPS ETD 28 II</t>
  </si>
  <si>
    <t>FENOXYMETHYLPENICILIN</t>
  </si>
  <si>
    <t>45998</t>
  </si>
  <si>
    <t>OSPEN 1500</t>
  </si>
  <si>
    <t>1500000IU TBL FLM 30</t>
  </si>
  <si>
    <t>58491</t>
  </si>
  <si>
    <t>FROMILID</t>
  </si>
  <si>
    <t>125MG/5ML POR GRA SUS 1X60ML</t>
  </si>
  <si>
    <t>NIFUROXAZID</t>
  </si>
  <si>
    <t>155871</t>
  </si>
  <si>
    <t>ERCEFURYL 200 MG CPS.</t>
  </si>
  <si>
    <t>200MG CPS DUR 14</t>
  </si>
  <si>
    <t>17925</t>
  </si>
  <si>
    <t>37,5MG/325MG TBL FLM 20</t>
  </si>
  <si>
    <t>201609</t>
  </si>
  <si>
    <t>37,5MG/325MG TBL FLM 30X1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</si>
  <si>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</si>
  <si>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</si>
  <si>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</si>
  <si>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</si>
  <si>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</si>
  <si>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N06AB10 - ESCITALOPRAM</t>
  </si>
  <si>
    <t>N02CC01 - SUMATRIPTAN</t>
  </si>
  <si>
    <t>C02AC05 - MOXONIDIN</t>
  </si>
  <si>
    <t>C09DA01 - LOSARTAN A DIURETIKA</t>
  </si>
  <si>
    <t>R01AD09 - MOMETASON</t>
  </si>
  <si>
    <t>R01AD09</t>
  </si>
  <si>
    <t>N02CC01</t>
  </si>
  <si>
    <t>R06AX27</t>
  </si>
  <si>
    <t>C09DA01</t>
  </si>
  <si>
    <t>N06AB10</t>
  </si>
  <si>
    <t>C02AC05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</si>
  <si>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</si>
  <si>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</si>
  <si>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</si>
  <si>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</si>
  <si>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</si>
  <si>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</si>
  <si>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</si>
  <si>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</si>
  <si>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</si>
  <si>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</si>
  <si>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</si>
  <si>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</si>
  <si>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</si>
  <si>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</si>
  <si>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</si>
  <si>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</si>
  <si>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</si>
  <si>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</si>
  <si>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</si>
  <si>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</si>
  <si>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</si>
  <si>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(1230114021) 1327114021</t>
  </si>
  <si>
    <t>Kompresa AB 10 x 20 cm/1 ks sterilní NT savá 1230114021</t>
  </si>
  <si>
    <t>ZC845</t>
  </si>
  <si>
    <t>Kompresa NT 10 x 20 cm/5 ks sterilní 26621</t>
  </si>
  <si>
    <t>ZA643</t>
  </si>
  <si>
    <t>Kompresa vliwasoft 10 x 20 nesterilní á 100 ks 12070</t>
  </si>
  <si>
    <t>ZD482</t>
  </si>
  <si>
    <t>Krytí filmové transparentní Opsite spray 240 ml bal. á 12 ks 66004980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</si>
  <si>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</si>
  <si>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</si>
  <si>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</si>
  <si>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</si>
  <si>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</si>
  <si>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</si>
  <si>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</si>
  <si>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</si>
  <si>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</si>
  <si>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</si>
  <si>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</si>
  <si>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</si>
  <si>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</si>
  <si>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</si>
  <si>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</si>
  <si>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</si>
  <si>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</si>
  <si>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</si>
  <si>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</si>
  <si>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</si>
  <si>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</si>
  <si>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</si>
  <si>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ZA338</t>
  </si>
  <si>
    <t>Obinadlo hydrofilní   6 cm x   5 m 13005</t>
  </si>
  <si>
    <t>ZA340</t>
  </si>
  <si>
    <t>Obinadlo hydrofilní 12 cm x   5 m 13008</t>
  </si>
  <si>
    <t>ZL995</t>
  </si>
  <si>
    <t>Obinadlo hyrofilní sterilní  6 cm x 5 m  004310190</t>
  </si>
  <si>
    <t>ZA007</t>
  </si>
  <si>
    <t>Obvaz elastický síťový pruban č. 9 427309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</si>
  <si>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</si>
  <si>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</si>
  <si>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</si>
  <si>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</si>
  <si>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</si>
  <si>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</si>
  <si>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</si>
  <si>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</si>
  <si>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</si>
  <si>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</si>
  <si>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</si>
  <si>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</si>
  <si>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</si>
  <si>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</si>
  <si>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</si>
  <si>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</si>
  <si>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</si>
  <si>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</si>
  <si>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</si>
  <si>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</si>
  <si>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</si>
  <si>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</si>
  <si>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</si>
  <si>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</si>
  <si>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ZN297</t>
  </si>
  <si>
    <t>Hadička spojovací Gamaplus 1,8 x 450 LL NO DOP 606301-ND</t>
  </si>
  <si>
    <t>ZN296</t>
  </si>
  <si>
    <t>Hadička spojovací Gamaplus 1,8 x 450 UNIV NO DOP 606306-ND</t>
  </si>
  <si>
    <t>Hadička spojovací Gamaplus HS 1,8 x 450 LL NO DOP 606301-ND</t>
  </si>
  <si>
    <t>Hadička spojovací Gamaplus HS 1,8 x 450 UNIV NO DOP 606306-ND</t>
  </si>
  <si>
    <t>ZD809</t>
  </si>
  <si>
    <t>Kanyla vasofix 20G růžová safety 4269110S-01</t>
  </si>
  <si>
    <t>ZD808</t>
  </si>
  <si>
    <t>Kanyla vasofix 22G modrá safety 4269098S-01</t>
  </si>
  <si>
    <t>ZA707</t>
  </si>
  <si>
    <t>Katetr močový foley 12CH bal. á 12 ks 1125-02</t>
  </si>
  <si>
    <t>ZH816</t>
  </si>
  <si>
    <t>Katetr močový foley CH14 180605-000140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</si>
  <si>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</si>
  <si>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</si>
  <si>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</si>
  <si>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</si>
  <si>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</si>
  <si>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</si>
  <si>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ZO171</t>
  </si>
  <si>
    <t>Manžeta TK k tonometru Omron dospělá obvod paže 22 cm - 42 cm COMFORT 101 00015</t>
  </si>
  <si>
    <t>ZF159</t>
  </si>
  <si>
    <t>Nádoba na kontaminovaný odpad 1 l 15-0002</t>
  </si>
  <si>
    <t>ZL105</t>
  </si>
  <si>
    <t>Nástavec pro odběr moče ke zkumavce vacuete 450251</t>
  </si>
  <si>
    <t>ZF911</t>
  </si>
  <si>
    <t>Nůžky oční rovné 105 mm B397113920043</t>
  </si>
  <si>
    <t>ZD069</t>
  </si>
  <si>
    <t>Pinzeta anatomická rovná úzká 145 mm B397114920003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</si>
  <si>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</si>
  <si>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</si>
  <si>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</si>
  <si>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</si>
  <si>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</si>
  <si>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</si>
  <si>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</si>
  <si>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</si>
  <si>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</si>
  <si>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</si>
  <si>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</si>
  <si>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</si>
  <si>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</si>
  <si>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</si>
  <si>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</si>
  <si>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</si>
  <si>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</si>
  <si>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</si>
  <si>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</si>
  <si>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</si>
  <si>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</si>
  <si>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</si>
  <si>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Stříkačka inzulinová omnican 0,5 ml 100j s jehlou 30 G bal. á 100 ks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</si>
  <si>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</si>
  <si>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</si>
  <si>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</si>
  <si>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</si>
  <si>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</si>
  <si>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</si>
  <si>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</si>
  <si>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</si>
  <si>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</si>
  <si>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</si>
  <si>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</si>
  <si>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</si>
  <si>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</si>
  <si>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</si>
  <si>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</si>
  <si>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</si>
  <si>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</si>
  <si>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</si>
  <si>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</si>
  <si>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</si>
  <si>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</si>
  <si>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</si>
  <si>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</si>
  <si>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</si>
  <si>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</si>
  <si>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</si>
  <si>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</si>
  <si>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</si>
  <si>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</si>
  <si>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</si>
  <si>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</si>
  <si>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</si>
  <si>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</si>
  <si>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</si>
  <si>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</si>
  <si>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</si>
  <si>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</si>
  <si>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</si>
  <si>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</si>
  <si>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</si>
  <si>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</si>
  <si>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</si>
  <si>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</si>
  <si>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</si>
  <si>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</si>
  <si>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</si>
  <si>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</si>
  <si>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</si>
  <si>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</si>
  <si>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</si>
  <si>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</si>
  <si>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</si>
  <si>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</si>
  <si>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</si>
  <si>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ZN041</t>
  </si>
  <si>
    <t>Rukavice operační gammex latex PF bez pudru 6,5 330048065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</si>
  <si>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</si>
  <si>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</si>
  <si>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</si>
  <si>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</si>
  <si>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</si>
  <si>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</si>
  <si>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ZB173</t>
  </si>
  <si>
    <t>Maska kyslíková s hadičkou a nosní svorkou dospělá H-103013</t>
  </si>
  <si>
    <t>50115020</t>
  </si>
  <si>
    <t>laboratorní diagnostika-LEK (Z501)</t>
  </si>
  <si>
    <t>DG395</t>
  </si>
  <si>
    <t>Diagnostická souprava AB0 set monoklonální na 30</t>
  </si>
  <si>
    <t>ZD668</t>
  </si>
  <si>
    <t>Kompresa gáza 10 x 10 cm/5 ks sterilní 1325019275</t>
  </si>
  <si>
    <t>ZN814</t>
  </si>
  <si>
    <t>Krytí gelové na rány ActiMaris bal. á 20g 3097749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</si>
  <si>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</si>
  <si>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</si>
  <si>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</si>
  <si>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</si>
  <si>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Krytí melgisorb Ag alginátové absorpční 10 x 10 cm bal. á 10 ks 256105</t>
  </si>
  <si>
    <t>ZA526</t>
  </si>
  <si>
    <t>Krytí sorbalgon 10 x 10 cm bal. á 10 ks 999595</t>
  </si>
  <si>
    <t>ZI558</t>
  </si>
  <si>
    <t>Náplast curapor   7 x   5 cm 32912  (22120, 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</si>
  <si>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</si>
  <si>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</si>
  <si>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</si>
  <si>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</si>
  <si>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ZA425</t>
  </si>
  <si>
    <t>Obinadlo hydrofilní 10 cm x   5 m 13007</t>
  </si>
  <si>
    <t>ZN321</t>
  </si>
  <si>
    <t>Obvaz elastický síťový CareFix Head velikost L bal. á 10 ks 0170 L</t>
  </si>
  <si>
    <t>ZA576</t>
  </si>
  <si>
    <t>Set sterilní pro močovou katetrizaci Mediset bal. á 10 ks 4552710</t>
  </si>
  <si>
    <t>ZB889</t>
  </si>
  <si>
    <t>Filtr injekční kapalinový 0,2ul RowePhil 25, plocha 4 cm2  A-6328</t>
  </si>
  <si>
    <t>ZA738</t>
  </si>
  <si>
    <t>Filtr mini spike zelený 4550242</t>
  </si>
  <si>
    <t>ZL717</t>
  </si>
  <si>
    <t>Kanyla introcan safety 3 modrá 22G bal. á 50 ks 4251128-01</t>
  </si>
  <si>
    <t>ZL718</t>
  </si>
  <si>
    <t>Kanyla introcan safety 3 růžová 20G bal. á 50 ks 4251130-01</t>
  </si>
  <si>
    <t>ZN410</t>
  </si>
  <si>
    <t>Katetr močový nelaton 16CH Silasil balónkový 28 dní bal. á 10 ks 186005-000160</t>
  </si>
  <si>
    <t>ZD211</t>
  </si>
  <si>
    <t>Kohout trojcestný modrý bal. á 50 ks, RO 301- pouze pro KNM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</si>
  <si>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</si>
  <si>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</si>
  <si>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</si>
  <si>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</si>
  <si>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ZA731</t>
  </si>
  <si>
    <t>Mandren růžový 4219104</t>
  </si>
  <si>
    <t>ZE159</t>
  </si>
  <si>
    <t>Nádoba na kontaminovaný odpad 2 l 15-0003</t>
  </si>
  <si>
    <t>ZA897</t>
  </si>
  <si>
    <t>Nůž na stehy sterilní  krátký bal. á 100 ks 11.000.00.010</t>
  </si>
  <si>
    <t>ZA688</t>
  </si>
  <si>
    <t>Sáček močový curity s hod. diurézou 400 ml hadička 150 cm 8150</t>
  </si>
  <si>
    <t>ZA965</t>
  </si>
  <si>
    <t>Stříkačka inzulínová omnican 1 ml 100j bal. á 100 ks 9151141S</t>
  </si>
  <si>
    <t>Stříkačka inzulínová omnican 1 ml 100j s jehlou 30 G bal. á 100 ks 9151141S</t>
  </si>
  <si>
    <t>ZP357</t>
  </si>
  <si>
    <t>Tyčinka vatová zvlhčující glycerín + citron bal. á 75 ks FTL-LS-15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</si>
  <si>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</si>
  <si>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</si>
  <si>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</si>
  <si>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</si>
  <si>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</si>
  <si>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ZA360</t>
  </si>
  <si>
    <t>Jehla sterican 0,5 x 25 mm oranžová 9186158</t>
  </si>
  <si>
    <t>ZN108</t>
  </si>
  <si>
    <t>Rukavice operační gammex latex PF bez pudru 8,0 330048080</t>
  </si>
  <si>
    <t>ZK438</t>
  </si>
  <si>
    <t>Rukavice operační latexové s pudrem sempermed classic vel. 7,0 31282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</si>
  <si>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</si>
  <si>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</si>
  <si>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</si>
  <si>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</si>
  <si>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</si>
  <si>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</si>
  <si>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</si>
  <si>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</si>
  <si>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ZN475</t>
  </si>
  <si>
    <t>Obinadlo elastické universal   8 cm x 5 m 1323100312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</si>
  <si>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</si>
  <si>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</si>
  <si>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</si>
  <si>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</si>
  <si>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</si>
  <si>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</si>
  <si>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ZP509</t>
  </si>
  <si>
    <t>Pinzeta UH sterilní I0600</t>
  </si>
  <si>
    <t>ZF432</t>
  </si>
  <si>
    <t>Rukavice operační gammex PF sensitive vel. 8,0 bal. á 50 párů 330051080</t>
  </si>
  <si>
    <t>DH759</t>
  </si>
  <si>
    <t>Bactec Lytic/ 10 Anaerobic- plastic</t>
  </si>
  <si>
    <t>DH758</t>
  </si>
  <si>
    <t>Bactec Plus Aerobic-plastic</t>
  </si>
  <si>
    <t>ZA583</t>
  </si>
  <si>
    <t>Čtverečky desinfekční Webcol 3,5 x 3,5 cm 70% á 4000 ks 6818-1</t>
  </si>
  <si>
    <t>ZL978</t>
  </si>
  <si>
    <t>Kanystr renasys GO 300 ml 66800914</t>
  </si>
  <si>
    <t>ZL977</t>
  </si>
  <si>
    <t>Kanystr renasys GO 750 ml 66800916</t>
  </si>
  <si>
    <t>ZC506</t>
  </si>
  <si>
    <t>Kompresa NT 10 x 10 cm/5 ks sterilní 1325020275</t>
  </si>
  <si>
    <t>ZL410</t>
  </si>
  <si>
    <t>Krytí gelové Hemagel 100 g A2681147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</si>
  <si>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</si>
  <si>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</si>
  <si>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</si>
  <si>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</si>
  <si>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</si>
  <si>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</si>
  <si>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</si>
  <si>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</si>
  <si>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</si>
  <si>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</si>
  <si>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</si>
  <si>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</si>
  <si>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</si>
  <si>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</si>
  <si>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ZE108</t>
  </si>
  <si>
    <t>Krytí mepilex lite 10 x 10 cm bal. á 5 ks 284100-01</t>
  </si>
  <si>
    <t>ZA316</t>
  </si>
  <si>
    <t>Krytí mepitel 7,5 x 10 cm bal. á 10 ks 290710-15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</si>
  <si>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</si>
  <si>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</si>
  <si>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</si>
  <si>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</si>
  <si>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ZA509</t>
  </si>
  <si>
    <t>Krytí tegaderm 8,5 cm x 7,0 cm bal. á 100 ks s výřezem 1633</t>
  </si>
  <si>
    <t>ZK646</t>
  </si>
  <si>
    <t>Krytí tegaderm CHG 8,5 cm x 11,5 cm na CŽK-antibakt. bal. á 25 ks 1657R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</si>
  <si>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</si>
  <si>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</si>
  <si>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</si>
  <si>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</si>
  <si>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</si>
  <si>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</si>
  <si>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</si>
  <si>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</si>
  <si>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ZL668</t>
  </si>
  <si>
    <t>Náplast silikon tape 2,5 cm x 5 m bal. á 12 ks 2770-1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</si>
  <si>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</si>
  <si>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</si>
  <si>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</si>
  <si>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</si>
  <si>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</si>
  <si>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</si>
  <si>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</si>
  <si>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</si>
  <si>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</si>
  <si>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</si>
  <si>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</si>
  <si>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</si>
  <si>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</si>
  <si>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</si>
  <si>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ZA577</t>
  </si>
  <si>
    <t>Set rouškovací Certofix pro CVC bal á 10 ks 291832</t>
  </si>
  <si>
    <t>ZD159</t>
  </si>
  <si>
    <t>Sprej linovera 30 ml 468156</t>
  </si>
  <si>
    <t>ZA599</t>
  </si>
  <si>
    <t>Steh náplasťový Steri-strip 6 x 75 mm bal. á 50 ks elast. E4541</t>
  </si>
  <si>
    <t>ZA615</t>
  </si>
  <si>
    <t>Tampón cavilon 1 ml bal. á 25 ks 3343E</t>
  </si>
  <si>
    <t>ZA444</t>
  </si>
  <si>
    <t>Tampon nesterilní stáčený 20 x 19 cm bez RTG nití bal. á 100 ks 1320300404</t>
  </si>
  <si>
    <t>ZF053</t>
  </si>
  <si>
    <t>Tampon sterilní stáčený 20 x 19 cm / 10 ks karton á 1200 ks 1230110434</t>
  </si>
  <si>
    <t>ZE074</t>
  </si>
  <si>
    <t>Tampon sterilní stáčený 9 x 9 cm / 5 ks 0435</t>
  </si>
  <si>
    <t>ZA617</t>
  </si>
  <si>
    <t>Tampon TC-OC k ošetření dutiny ústní á 250 ks 12240</t>
  </si>
  <si>
    <t>ZA467</t>
  </si>
  <si>
    <t>Tyčinka vatová nesterilní 15 cm bal. á 100 ks 9679369</t>
  </si>
  <si>
    <t>ZJ117</t>
  </si>
  <si>
    <t>Adaptér jednorázový k senzoru CO2 á 20 ks 415036-001</t>
  </si>
  <si>
    <t>ZC748</t>
  </si>
  <si>
    <t>Brýle kyslíkové 210 cm, á 50 ks, 1104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</si>
  <si>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</si>
  <si>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</si>
  <si>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</si>
  <si>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</si>
  <si>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</si>
  <si>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</si>
  <si>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</si>
  <si>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</si>
  <si>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ZD223</t>
  </si>
  <si>
    <t>Čidlo průtoku vzduchu-flow senzor 281637(279331)</t>
  </si>
  <si>
    <t>ZI239</t>
  </si>
  <si>
    <t>Čidlo saturační na čelo oxi-max bal. á 24 ks MAX-FAST-I</t>
  </si>
  <si>
    <t>ZC498</t>
  </si>
  <si>
    <t>Držák močových sáčků UH 800800100</t>
  </si>
  <si>
    <t>ZB424</t>
  </si>
  <si>
    <t>Elektroda EKG H34SG 31.1946.21</t>
  </si>
  <si>
    <t>ZB844</t>
  </si>
  <si>
    <t>Esmarch 60 x 1250 KVS 06125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</si>
  <si>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</si>
  <si>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</si>
  <si>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</si>
  <si>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</si>
  <si>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</si>
  <si>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</si>
  <si>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</si>
  <si>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</si>
  <si>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ZB340</t>
  </si>
  <si>
    <t>Hadička kyslíková bal. á 50 ks 41113</t>
  </si>
  <si>
    <t>ZN298</t>
  </si>
  <si>
    <t>Hadička spojovací Gamaplus 1,8 x 1800 LL NO DOP 606304-ND</t>
  </si>
  <si>
    <t>ZP749</t>
  </si>
  <si>
    <t>Jehelec Crile-Wood tvrdokovový 180 mm 1320847018</t>
  </si>
  <si>
    <t>ZA279</t>
  </si>
  <si>
    <t>Kanyla TS 7,0 s manžetou 100/800/070</t>
  </si>
  <si>
    <t>ZH335</t>
  </si>
  <si>
    <t>Kanyla TS 7,0 s manžetou bal. á 2 ks 100/523/070</t>
  </si>
  <si>
    <t>ZA725</t>
  </si>
  <si>
    <t>Kanyla TS 8,0 s manžetou bal. á 10 ks 100/860/080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</si>
  <si>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</si>
  <si>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</si>
  <si>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</si>
  <si>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</si>
  <si>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</si>
  <si>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</si>
  <si>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</si>
  <si>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</si>
  <si>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</si>
  <si>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</si>
  <si>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</si>
  <si>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</si>
  <si>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</si>
  <si>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</si>
  <si>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</si>
  <si>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</si>
  <si>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</si>
  <si>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</si>
  <si>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ZA728</t>
  </si>
  <si>
    <t>Lopatka ústní dřevěná lékařská nesterilní bal. á 100 ks 1320100655</t>
  </si>
  <si>
    <t>ZN206</t>
  </si>
  <si>
    <t>Lopatka ústní dřevěná lékařská sterilní 150 x 17 mm bal. á 5 x 100 ks 4002/SG/CS/L</t>
  </si>
  <si>
    <t>ZH299</t>
  </si>
  <si>
    <t>Lžíce laryngoskopická 3 bal. á 10 ks 670150-100030</t>
  </si>
  <si>
    <t>ZB793</t>
  </si>
  <si>
    <t>Lžíce laryngoskopická 3 bal. á 10 ks DS.2940.150.20</t>
  </si>
  <si>
    <t>ZK850</t>
  </si>
  <si>
    <t>Lžíce laryngoskopická 4 bal. á 10 ks 670150-000040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</si>
  <si>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</si>
  <si>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</si>
  <si>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</si>
  <si>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</si>
  <si>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ZB647</t>
  </si>
  <si>
    <t>Minitrach seldinger kit 100/461/000</t>
  </si>
  <si>
    <t>ZN947</t>
  </si>
  <si>
    <t>Nůžky převazové lister 180 mm lomené PL827-106</t>
  </si>
  <si>
    <t>ZJ808</t>
  </si>
  <si>
    <t>Nůžky zahnuté durotip metzenbaum 200 mm BC275W</t>
  </si>
  <si>
    <t>ZA170</t>
  </si>
  <si>
    <t>Pásek k TS kanyle pěnový 520000</t>
  </si>
  <si>
    <t>ZP741</t>
  </si>
  <si>
    <t>Pinzeta anatomická Standard 145 mm 1141110214</t>
  </si>
  <si>
    <t>ZN073</t>
  </si>
  <si>
    <t>Pinzeta chirurgická Standard rovná 1 x 2 zuby 145 x 2,2 mm 114080381R</t>
  </si>
  <si>
    <t>ZB772</t>
  </si>
  <si>
    <t>Přechodka adaptér luer 450070</t>
  </si>
  <si>
    <t>ZP750</t>
  </si>
  <si>
    <t>Rozvěrač ran ostrý Weitlaner 3 x 4 zuby 130 mm AK 524/13</t>
  </si>
  <si>
    <t>ZP751</t>
  </si>
  <si>
    <t>Rozvěrač ran tupý Wullstein 3 x 3 zuby 130 mm 1190854513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</si>
  <si>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</si>
  <si>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</si>
  <si>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</si>
  <si>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</si>
  <si>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</si>
  <si>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</si>
  <si>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ZB543</t>
  </si>
  <si>
    <t>Souprava odběrová tracheální na odběr sekretu G05206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</si>
  <si>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</si>
  <si>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</si>
  <si>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</si>
  <si>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</si>
  <si>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</si>
  <si>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</si>
  <si>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</si>
  <si>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</si>
  <si>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</si>
  <si>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</si>
  <si>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</si>
  <si>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</si>
  <si>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</si>
  <si>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</si>
  <si>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ZJ843</t>
  </si>
  <si>
    <t>Svorka atraum. pean 140 mm BH414R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</si>
  <si>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</si>
  <si>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</si>
  <si>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</si>
  <si>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</si>
  <si>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</si>
  <si>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</si>
  <si>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</si>
  <si>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</si>
  <si>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</si>
  <si>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</si>
  <si>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</si>
  <si>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</si>
  <si>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ZB006</t>
  </si>
  <si>
    <t>Teploměr digitální thermoval basic 9250391</t>
  </si>
  <si>
    <t>ZB801</t>
  </si>
  <si>
    <t>Transofix krátký trn á 50 ks 4090500</t>
  </si>
  <si>
    <t>ZC265</t>
  </si>
  <si>
    <t>Trokar hrudní 14F 30 cm 636,14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</si>
  <si>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</si>
  <si>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</si>
  <si>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</si>
  <si>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</si>
  <si>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</si>
  <si>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</si>
  <si>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</si>
  <si>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</si>
  <si>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</si>
  <si>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</si>
  <si>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</si>
  <si>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</si>
  <si>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</si>
  <si>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</si>
  <si>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ZB352</t>
  </si>
  <si>
    <t>Jehla spinální spinocan 19 G x 88 mm sloní kost bal. á 25 ks 4501195</t>
  </si>
  <si>
    <t>ZM291</t>
  </si>
  <si>
    <t>Rukavice nitril sempercare bez p. S bal. á 200 ks 30802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</si>
  <si>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</si>
  <si>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</si>
  <si>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</si>
  <si>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</si>
  <si>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</si>
  <si>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</si>
  <si>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ZL346</t>
  </si>
  <si>
    <t>Rukavice operační gammex PF sensitive vel. 8,5 bal. á 50 párů 330051085</t>
  </si>
  <si>
    <t>50115068</t>
  </si>
  <si>
    <t>ZPr - čidla ICP (Z522)</t>
  </si>
  <si>
    <t>ZD053</t>
  </si>
  <si>
    <t>Čidlo ICP neurovent pro měření nitrolebního tlaku 092946</t>
  </si>
  <si>
    <t>ZP897</t>
  </si>
  <si>
    <t>Čidlo ICP neurovent pro měření nitrolebního tlaku šroub  lebeční Bolt Kit CH5 091868</t>
  </si>
  <si>
    <t>ZP898</t>
  </si>
  <si>
    <t>Čidlo ICP neurovent pro měření nitrolebního tlaku vrták Drill Kit CH5 091878</t>
  </si>
  <si>
    <t>ZB802</t>
  </si>
  <si>
    <t>Čidlo ICP neurovent PTO 5F multiparametrové 095008</t>
  </si>
  <si>
    <t>50115070</t>
  </si>
  <si>
    <t>ZPr - katetry ostatní (Z513)</t>
  </si>
  <si>
    <t>ZC637</t>
  </si>
  <si>
    <t>Arteriofix bal. á 20 ks 20G 5206324</t>
  </si>
  <si>
    <t>ZC625</t>
  </si>
  <si>
    <t>Katetr CVC 3 lumen 7 Fr 18/18/16G set bal. á 5 ks NM-15703</t>
  </si>
  <si>
    <t>ZB818</t>
  </si>
  <si>
    <t>Katetr CVC 3 lumen 7 Fr x 20 cm certofix protect trio V720 bal. á 10 ks 4163214P</t>
  </si>
  <si>
    <t>Katetr CVC 3 lumen 7 Fr x 20 cm certofix protect trio V720 bal. á 10 ks 4163214P - (platí karta ZC615)</t>
  </si>
  <si>
    <t>ZC615</t>
  </si>
  <si>
    <t>Katetr CVC 3 lumen 7 Fr x 20 cm certofix trio V720 bal. á 10 ks 4163214P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</si>
  <si>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</si>
  <si>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</si>
  <si>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</si>
  <si>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</si>
  <si>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</si>
  <si>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</si>
  <si>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</si>
  <si>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</si>
  <si>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</si>
  <si>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</si>
  <si>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</si>
  <si>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</si>
  <si>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</si>
  <si>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</si>
  <si>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</si>
  <si>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</si>
  <si>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</si>
  <si>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</si>
  <si>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</si>
  <si>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</si>
  <si>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ZO025</t>
  </si>
  <si>
    <t>Set k ventilátorům Hamilton HAM-OLN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</si>
  <si>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</si>
  <si>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</si>
  <si>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</si>
  <si>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</si>
  <si>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</si>
  <si>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</si>
  <si>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KA342</t>
  </si>
  <si>
    <t>cespace b braun FJ135T</t>
  </si>
  <si>
    <t>KA343</t>
  </si>
  <si>
    <t>cespace b braun FJ136T</t>
  </si>
  <si>
    <t>KA347</t>
  </si>
  <si>
    <t>cespace b braun FJ146T</t>
  </si>
  <si>
    <t>KG826</t>
  </si>
  <si>
    <t>dlaha krční HWS 24 mm FG424T</t>
  </si>
  <si>
    <t>KG643</t>
  </si>
  <si>
    <t>dlaha krční HWS 28 mm FG428T</t>
  </si>
  <si>
    <t>KG910</t>
  </si>
  <si>
    <t>dlaha matrix midface 04.503.316</t>
  </si>
  <si>
    <t>KH165</t>
  </si>
  <si>
    <t>dlaha Matrix NEURO tvarovatelná  04.503.057</t>
  </si>
  <si>
    <t>ZA082</t>
  </si>
  <si>
    <t>Dlaha mini přímá 26 otv. 533300</t>
  </si>
  <si>
    <t>KH677</t>
  </si>
  <si>
    <t>dlaha occipitální 4,5 x 50 mm 04.161.011</t>
  </si>
  <si>
    <t>KE683</t>
  </si>
  <si>
    <t>dlaha okcipitální 4,5 x  5 mm 04.161.001</t>
  </si>
  <si>
    <t>KG897</t>
  </si>
  <si>
    <t>dlaha RapidSorb 851.002.01S</t>
  </si>
  <si>
    <t>KA186</t>
  </si>
  <si>
    <t>dlaha TSLP 489.443</t>
  </si>
  <si>
    <t>KD180</t>
  </si>
  <si>
    <t>dlaha TSLP 489.466</t>
  </si>
  <si>
    <t>KE805</t>
  </si>
  <si>
    <t>dlaha vectra 04.613.014</t>
  </si>
  <si>
    <t>KE856</t>
  </si>
  <si>
    <t>dlaha vectra 04.613.016</t>
  </si>
  <si>
    <t>KE857</t>
  </si>
  <si>
    <t>dlaha vectra 04.613.018</t>
  </si>
  <si>
    <t>KE863</t>
  </si>
  <si>
    <t>dlaha vectra 04.613.132</t>
  </si>
  <si>
    <t>KE864</t>
  </si>
  <si>
    <t>dlaha vectra 04.613.134</t>
  </si>
  <si>
    <t>KE871</t>
  </si>
  <si>
    <t>dlaha vectra 04.613.260</t>
  </si>
  <si>
    <t>KH015</t>
  </si>
  <si>
    <t>dlaha Vectra 60 mm  04.613.251</t>
  </si>
  <si>
    <t>KG881</t>
  </si>
  <si>
    <t>dlaha vzpěrová stenofix   8 mm 04.630.508S</t>
  </si>
  <si>
    <t>KK350</t>
  </si>
  <si>
    <t>drát K 1,7 x 480 mm bal. á 10 ks 33.2517.480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</si>
  <si>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</si>
  <si>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</si>
  <si>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</si>
  <si>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</si>
  <si>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</si>
  <si>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</si>
  <si>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KJ062</t>
  </si>
  <si>
    <t>implantát  spinální náhrada meziobratlová klec ALIF titanová fusion cage 25 x 30 x 19 mm 100304000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</si>
  <si>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</si>
  <si>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</si>
  <si>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</si>
  <si>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</si>
  <si>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</si>
  <si>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</si>
  <si>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</si>
  <si>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</si>
  <si>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</si>
  <si>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</si>
  <si>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</si>
  <si>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</si>
  <si>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</si>
  <si>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</si>
  <si>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</si>
  <si>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</si>
  <si>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</si>
  <si>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</si>
  <si>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</si>
  <si>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</si>
  <si>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</si>
  <si>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</si>
  <si>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</si>
  <si>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</si>
  <si>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ZN650</t>
  </si>
  <si>
    <t>Implantát spinální bederní sakrální iFUSE spacer 7 x 45 mm 7045</t>
  </si>
  <si>
    <t>ZN718</t>
  </si>
  <si>
    <t>Implantát spinální bederní sakrální iFUSE spacer 7 x 50 mm 7050</t>
  </si>
  <si>
    <t>implantát spinální CASPAR Dlaha krční HWS 24 mm FG424T</t>
  </si>
  <si>
    <t>KG642</t>
  </si>
  <si>
    <t>implantát spinální CASPAR Dlaha krční HWS 26 mm FG426T</t>
  </si>
  <si>
    <t>implantát spinální CASPAR Dlaha krční HWS 28 mm FG428T</t>
  </si>
  <si>
    <t>KK485</t>
  </si>
  <si>
    <t>implantát spinální CASPAR dlaha krční HWS 30 mm FG430T</t>
  </si>
  <si>
    <t>KG645</t>
  </si>
  <si>
    <t>implantát spinální CASPAR Dlaha krční HWS 42 mm FG442T</t>
  </si>
  <si>
    <t>KG646</t>
  </si>
  <si>
    <t>implantát spinální CASPAR dlaha krční HWS 44 mm FG444T</t>
  </si>
  <si>
    <t>KG647</t>
  </si>
  <si>
    <t>implantát spinální CASPAR dlaha krční HWS 46 mm FG446T</t>
  </si>
  <si>
    <t>KK781</t>
  </si>
  <si>
    <t>implantát spinální CASPAR dlaha krční HWS 54 mm FG454T</t>
  </si>
  <si>
    <t>KK507</t>
  </si>
  <si>
    <t>implantát spinální CASPAR dlaha krční HWS 57 mm FG457T</t>
  </si>
  <si>
    <t>KK585</t>
  </si>
  <si>
    <t>implantát spinální CASPAR šroub 4,5 x 19 mm LA019T</t>
  </si>
  <si>
    <t>KK584</t>
  </si>
  <si>
    <t>implantát spinální CASPAR šroub 4,5 x 20 mm LA020T</t>
  </si>
  <si>
    <t>KK780</t>
  </si>
  <si>
    <t>implantát spinální CASPAR šroub 4,5 x 21 mm LA021T</t>
  </si>
  <si>
    <t>KK499</t>
  </si>
  <si>
    <t>implantát spinální CFS šroub spongiozní polyaxiální 3,5 x 26 mm 050309100</t>
  </si>
  <si>
    <t>KK500</t>
  </si>
  <si>
    <t>implantát spinální CFS šroub spongiozní polyaxiální 4,0 x 14 mm 050314100</t>
  </si>
  <si>
    <t>KK501</t>
  </si>
  <si>
    <t>implantát spinální CFS šroub spongiozní polyaxiální 4,0 x 16 mm 050315100</t>
  </si>
  <si>
    <t>KK502</t>
  </si>
  <si>
    <t>implantát spinální CFS šroub spongiozní polyaxiální 4,0 x 18 mm 050316100</t>
  </si>
  <si>
    <t>KI605</t>
  </si>
  <si>
    <t>implantát spinální Crosslink X10 MULTI 39-45MMMM 8115539</t>
  </si>
  <si>
    <t>KK521</t>
  </si>
  <si>
    <t>implantát spinální dlaha krční VECTRA 4.0/4.5, 3 segmenty, délka 54 mm 04.613.245</t>
  </si>
  <si>
    <t>KK212</t>
  </si>
  <si>
    <t>implantát spinální fixační FCS šroub Schanzův frakturní perforovaný 5,0 x 35 mm 401650035</t>
  </si>
  <si>
    <t>KK189</t>
  </si>
  <si>
    <t>implantát spinální fixační FCS šroub Schanzův frakturní perforovaný 6,0 x 40 mm 401660040</t>
  </si>
  <si>
    <t>KJ039</t>
  </si>
  <si>
    <t>implantát spinální fixační systém FJR svorka frakturní 040301000</t>
  </si>
  <si>
    <t>KJ040</t>
  </si>
  <si>
    <t>implantát spinální fixační systém FJR svorka frakturní koncová 040801000</t>
  </si>
  <si>
    <t>KJ037</t>
  </si>
  <si>
    <t>implantát spinální fixační systém FJR šroub schanzův frakturní dvojzávitový  6,0 x 40 040208000</t>
  </si>
  <si>
    <t>KJ975</t>
  </si>
  <si>
    <t>implantát spinální fixační systém FJR tyč 5,5 x 45 mm ohnutá 020652100</t>
  </si>
  <si>
    <t>KK234</t>
  </si>
  <si>
    <t>implantát spinální fixační systém FJR tyč 5,5 x 60 mm ohnutá 020611100</t>
  </si>
  <si>
    <t>KJ041</t>
  </si>
  <si>
    <t>implantát spinální fixační systém FJR tyč 6,0 x 50 011901100</t>
  </si>
  <si>
    <t>KK214</t>
  </si>
  <si>
    <t>implantát spinální fixační systém FJR tyč 6,0 x 70 011903100</t>
  </si>
  <si>
    <t>KJ042</t>
  </si>
  <si>
    <t>implantát spinální fixační systém FJR tyč 6,0 x 80 011904100</t>
  </si>
  <si>
    <t>KJ569</t>
  </si>
  <si>
    <t>implantát spinální fixační systém FJR tyč 6,0 X 90 mm rovná 011905100</t>
  </si>
  <si>
    <t>implantát spinální fixační systém FJR tyč ohnutá 5,5 x 45 mm 020652100</t>
  </si>
  <si>
    <t>implantát spinální fixační systém FJR tyč ohnutá 5,5 x 60 mm 020611100</t>
  </si>
  <si>
    <t>KK566</t>
  </si>
  <si>
    <t>implantát spinální fixační systém FJR tyč rovná 6,0 x 60 mm 011902100</t>
  </si>
  <si>
    <t>KJ374</t>
  </si>
  <si>
    <t>implantát spinální fixační systém FJR tyč spojovací rovná 6,0 x 40 mm 011948100</t>
  </si>
  <si>
    <t>KK348</t>
  </si>
  <si>
    <t>implantát spinální fixační systém FJS tyč ohnutá 5,5 x 100 mm 020613100</t>
  </si>
  <si>
    <t>KK505</t>
  </si>
  <si>
    <t>implantát spinální fixační systém FJS tyč ohnutá 5,5 x 100 mm 020632100</t>
  </si>
  <si>
    <t>KK354</t>
  </si>
  <si>
    <t>implantát spinální fixační systém FJS tyč ohnutá 5,5 x 40 mm 020653100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</si>
  <si>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</si>
  <si>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</si>
  <si>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</si>
  <si>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</si>
  <si>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</si>
  <si>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</si>
  <si>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</si>
  <si>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</si>
  <si>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</si>
  <si>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</si>
  <si>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</si>
  <si>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KI993</t>
  </si>
  <si>
    <t>implantát spinální fixační systém PS hrud/bed zadní přístup šroub polyaxiální 5,5 x 35 mm TM-5535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</si>
  <si>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</si>
  <si>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</si>
  <si>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</si>
  <si>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</si>
  <si>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</si>
  <si>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</si>
  <si>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KJ015</t>
  </si>
  <si>
    <t>implantát spinální fixační systém PS hrud/bed zadní přístup šroub polyaxiální cement 5,5 x 40 mm TC-5540</t>
  </si>
  <si>
    <t>KJ032</t>
  </si>
  <si>
    <t>implantát spinální fixační systém PS hrud/bed zadní přístup tyč 6,0 x 400 mm TR-0400</t>
  </si>
  <si>
    <t>KJ024</t>
  </si>
  <si>
    <t>implantát spinální fixační systém PS hrud/bed zadní přístup tyč 6,0 x 50 mm TR-0050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</si>
  <si>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</si>
  <si>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</si>
  <si>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</si>
  <si>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</si>
  <si>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</si>
  <si>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</si>
  <si>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KJ035</t>
  </si>
  <si>
    <t>implantát spinální fixační systém PS konektor příčný polyaxiální L k systému TRIA PS TT-0040</t>
  </si>
  <si>
    <t>KJ034</t>
  </si>
  <si>
    <t>implantát spinální fixační systém PS konektor příčný polyaxiální M k systému TRIA PS TT-0034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</si>
  <si>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</si>
  <si>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</si>
  <si>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</si>
  <si>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</si>
  <si>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KI994</t>
  </si>
  <si>
    <t>implantát spinální fixační systém PS šroub mono-polyaxiální 5,5 x 40 mm TM-5540</t>
  </si>
  <si>
    <t>KJ001</t>
  </si>
  <si>
    <t>implantát spinální fixační systém PS šroub mono-polyaxiální 6,5 x 35 mm TM-6535</t>
  </si>
  <si>
    <t>KJ002</t>
  </si>
  <si>
    <t>implantát spinální fixační systém PS šroub mono-polyaxiální 6,5 x 40 mm TM-6540</t>
  </si>
  <si>
    <t>KJ010</t>
  </si>
  <si>
    <t>implantát spinální fixační systém PS šroub polyaxiální 7,5 x 45 mm TM-7545</t>
  </si>
  <si>
    <t>KJ029</t>
  </si>
  <si>
    <t>implantát spinální fixační systém PS tyč spojovací 6,0 x 100 mm TR-0100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</si>
  <si>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</si>
  <si>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</si>
  <si>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</si>
  <si>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</si>
  <si>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KK264</t>
  </si>
  <si>
    <t>implantát spinální fixační systém Usmart konektor příčný 5,5 mm 013801000</t>
  </si>
  <si>
    <t>implantát spinální fixační systém Usmart konektor příčný 5,5 mm 022301010</t>
  </si>
  <si>
    <t>KK232</t>
  </si>
  <si>
    <t>implantát spinální fixační systém Usmart šroub pedikulární polyaxiální redukční 5,5 x 45 mm 022705010</t>
  </si>
  <si>
    <t>KJ972</t>
  </si>
  <si>
    <t>implantát spinální fixační systém USMART šroub uzamykací 021801010</t>
  </si>
  <si>
    <t>KK265</t>
  </si>
  <si>
    <t>implantát spinální fixační systém Usmart tyč pro konektor příčný 4,00 x 50 mm 022403000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</si>
  <si>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</si>
  <si>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</si>
  <si>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</si>
  <si>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</si>
  <si>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</si>
  <si>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</si>
  <si>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</si>
  <si>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</si>
  <si>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</si>
  <si>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</si>
  <si>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KK231</t>
  </si>
  <si>
    <t>implantát spinální fixační systém Venus šroub 2T pedikulární perforovaný 6,5 x 55 mm 4000046555</t>
  </si>
  <si>
    <t>KK224</t>
  </si>
  <si>
    <t>implantát spinální fixační systém Venus šroub zajišťovací pro konektor příčný VL-PMS</t>
  </si>
  <si>
    <t>KK259</t>
  </si>
  <si>
    <t>implantát spinální fixační systém VIRAGE dlaha okcipitální nastavitelná velikost S krční zadní přístup 07.01693.004</t>
  </si>
  <si>
    <t>KK258</t>
  </si>
  <si>
    <t>implantát spinální fixační systém VIRAGE šroub jistící krční zadní přístup 07.01728.001</t>
  </si>
  <si>
    <t>KK253</t>
  </si>
  <si>
    <t>implantát spinální fixační systém VIRAGE šroub jistící krční zadní přístup-vzorek 07.01728.001-VZ</t>
  </si>
  <si>
    <t>KK261</t>
  </si>
  <si>
    <t>implantát spinální fixační systém VIRAGE šroub okcipitální 5,25 x 10 mm krční zadní přístup 07.01696.018</t>
  </si>
  <si>
    <t>KK260</t>
  </si>
  <si>
    <t>implantát spinální fixační systém VIRAGE šroub okcipitální 5,25 x 8 mm krční zadní přístup 07.01696.016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</si>
  <si>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</si>
  <si>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</si>
  <si>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</si>
  <si>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</si>
  <si>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KK255</t>
  </si>
  <si>
    <t>implantát spinální fixační systém VIRAGE šroub polyaxiální 3,5 x 16 mm krční zadní přístup 07.01702.009</t>
  </si>
  <si>
    <t>KK256</t>
  </si>
  <si>
    <t>implantát spinální fixační systém VIRAGE šroub polyaxiální 3,5 x 28 mm krční zadní přístup 07.01702.021</t>
  </si>
  <si>
    <t>KK257</t>
  </si>
  <si>
    <t>implantát spinální fixační systém VIRAGE šroub polyaxiální 3,5 x 34 mm krční zadní přístup 07.01702.027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</si>
  <si>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</si>
  <si>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</si>
  <si>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</si>
  <si>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</si>
  <si>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KK252</t>
  </si>
  <si>
    <t>implantát spinální fixační systém VIRAGE šroub polyaxiální 4,0 x 18 mm krční zadní přístup-vzorek 07.01702.054-VZ</t>
  </si>
  <si>
    <t>KK262</t>
  </si>
  <si>
    <t>implantát spinální fixační systém VIRAGE tyč okcipitální zahnutá titan 100° krční zadní přístup 07.01712.001</t>
  </si>
  <si>
    <t>KK254</t>
  </si>
  <si>
    <t>implantát spinální fixační systém VIRAGE tyč zahnutá titan  3,5 x 70 mm krční zadní přístup-vzorek 07.01710.007-VZ</t>
  </si>
  <si>
    <t>KK511</t>
  </si>
  <si>
    <t>implantát spinální FJS tyč ohnutá 5,5 x 80 mm 020612100</t>
  </si>
  <si>
    <t>KJ838</t>
  </si>
  <si>
    <t>implantát spinální náhrada meziobratlová klec krční fusion cage klínová 12,5 x 15 x 10 mm 100119000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</si>
  <si>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</si>
  <si>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</si>
  <si>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</si>
  <si>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</si>
  <si>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</si>
  <si>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</si>
  <si>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</si>
  <si>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</si>
  <si>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</si>
  <si>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</si>
  <si>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</si>
  <si>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</si>
  <si>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</si>
  <si>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</si>
  <si>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</si>
  <si>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</si>
  <si>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KK765</t>
  </si>
  <si>
    <t>implantát spinální náhrada meziobratlové ploténky klec Avenue – L boční H 12 mm 17 x 40 mm 0° IR6212P</t>
  </si>
  <si>
    <t>KJ419</t>
  </si>
  <si>
    <t>implantát spinální náhrada meziobratlové ploténky klec Avenue - L boční H 8 mm 17 x 40 mm 0° IR6208P</t>
  </si>
  <si>
    <t>KJ405</t>
  </si>
  <si>
    <t>implantát spinální náhrada meziobratlové ploténky kotva Avenue - L velikost M IR6002T</t>
  </si>
  <si>
    <t>KJ389</t>
  </si>
  <si>
    <t>implantát spinální náhrada těla obratle BIOLIGN VBR  tělo expandibilní SMALL 30 - 45 mm VT03045</t>
  </si>
  <si>
    <t>KJ390</t>
  </si>
  <si>
    <t>implantát spinální náhrada těla obratle BIOLIGN VBR destička koncová 20 mm 0° EP2000</t>
  </si>
  <si>
    <t>KJ392</t>
  </si>
  <si>
    <t>implantát spinální náhrada těla obratle BIOLIGN VBR destička koncová 24 mm 5° EP2405</t>
  </si>
  <si>
    <t>KK331</t>
  </si>
  <si>
    <t>implantát spinální náhrada těla obratle BIOLIGN VBR destička koncová 24 mm O° EP2400</t>
  </si>
  <si>
    <t>KJ256</t>
  </si>
  <si>
    <t>implantát spinální náhrada těla obratle BIOLIGN VBR expandibilní endplate 20 mm X0°, 20-33 mm VT02033</t>
  </si>
  <si>
    <t>KJ527</t>
  </si>
  <si>
    <t>implantát spinální náhrada těla obratle BIOLIGN VBR tělo expandibilní krční 15 - 22 mm VC01522</t>
  </si>
  <si>
    <t>KK782</t>
  </si>
  <si>
    <t>implantát spinální náhrada těla obratle BIOLIGN VBR tělo expandibilní krční 22 - 33 mm VC02233</t>
  </si>
  <si>
    <t>KK683</t>
  </si>
  <si>
    <t>implantát spinální systém CD HORIZON šroub multiaxiální vel. 5,0 x 30 mm 54840005030</t>
  </si>
  <si>
    <t>KK684</t>
  </si>
  <si>
    <t>implantát spinální systém CD HORIZON šroub multiaxiální vel. 5,0 x 35 mm 54840005035</t>
  </si>
  <si>
    <t>KK686</t>
  </si>
  <si>
    <t>implantát spinální systém CD HORIZON šroub uzamykací odlamovací vel. 4,75 TI 5440030</t>
  </si>
  <si>
    <t>KK685</t>
  </si>
  <si>
    <t>implantát spinální systém CD HORIZON tyč předohnutá vel. 4,75 x 40 mm 1475501040</t>
  </si>
  <si>
    <t>KJ242</t>
  </si>
  <si>
    <t>implantát spinální šroub bikortikální 3,5 x 21 mm LB461T</t>
  </si>
  <si>
    <t>KK346</t>
  </si>
  <si>
    <t>implantát spinální USMART šeoub polyaxiální 5,5 x 40 mm 023005010</t>
  </si>
  <si>
    <t>KK347</t>
  </si>
  <si>
    <t>implantát spinální USMART šeoub polyaxiální 6,5 x 40 mm 023011010</t>
  </si>
  <si>
    <t>KK233</t>
  </si>
  <si>
    <t>implantát spinální USMART šroub pedikulární 6,5 x 35 mm 023010010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</si>
  <si>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</si>
  <si>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</si>
  <si>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</si>
  <si>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</si>
  <si>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</si>
  <si>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</si>
  <si>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KK736</t>
  </si>
  <si>
    <t>implantát spinální Usmart šroub pedikulární polyaxiální redukční 5,5 x 50 mm 022715010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</si>
  <si>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</si>
  <si>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</si>
  <si>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</si>
  <si>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</si>
  <si>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</si>
  <si>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</si>
  <si>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</si>
  <si>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</si>
  <si>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implantát spinální USMART šroub polyaxiální 5,5 x 40 mm 023005010</t>
  </si>
  <si>
    <t>KK525</t>
  </si>
  <si>
    <t>implantát spinální Usmart šroub polyaxiální 5.5 x 45 mm 023006010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</si>
  <si>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</si>
  <si>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</si>
  <si>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</si>
  <si>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</si>
  <si>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</si>
  <si>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implantát spinální USMART šroub uzamykací 021801010</t>
  </si>
  <si>
    <t>KK560</t>
  </si>
  <si>
    <t>implantát spinální Usmart tyč pro konektor příčný 4,0 x 70 mm 022407000</t>
  </si>
  <si>
    <t>implantát spinální Usmart tyč pro konektor příčný 4,00 x 50 mm 022403000</t>
  </si>
  <si>
    <t>KK561</t>
  </si>
  <si>
    <t>implantát spinální Usmart X příčný konektor 5,5 mm 022301010</t>
  </si>
  <si>
    <t>KK497</t>
  </si>
  <si>
    <t>iplantát spinální fixační systém FJS šroub zajišťovací 016624000</t>
  </si>
  <si>
    <t>KK498</t>
  </si>
  <si>
    <t>iplantát spinální systém CFS tyč 3,5 x 210 mm 050101000</t>
  </si>
  <si>
    <t>KH634</t>
  </si>
  <si>
    <t>jehla pro vertebroplastiku 10G s bočným otevřením  sada 2ks 03.702.218S</t>
  </si>
  <si>
    <t>KG636</t>
  </si>
  <si>
    <t>klip na aneurysma FE680K</t>
  </si>
  <si>
    <t>KD730</t>
  </si>
  <si>
    <t>Klip na aneurysma FE700K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</si>
  <si>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</si>
  <si>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</si>
  <si>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</si>
  <si>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</si>
  <si>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</si>
  <si>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</si>
  <si>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</si>
  <si>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</si>
  <si>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KF841</t>
  </si>
  <si>
    <t>klip na aneurysma FE742K</t>
  </si>
  <si>
    <t>KF146</t>
  </si>
  <si>
    <t>klip na aneurysma FE750K</t>
  </si>
  <si>
    <t>KB529</t>
  </si>
  <si>
    <t>klip na aneurysma FE752K</t>
  </si>
  <si>
    <t>KF164</t>
  </si>
  <si>
    <t>klip na aneurysma FE760K</t>
  </si>
  <si>
    <t>KA274</t>
  </si>
  <si>
    <t>matka vnitřní 179702000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</si>
  <si>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</si>
  <si>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</si>
  <si>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</si>
  <si>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</si>
  <si>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KD177</t>
  </si>
  <si>
    <t>pyramesh 905-133</t>
  </si>
  <si>
    <t>KD638</t>
  </si>
  <si>
    <t>pyramesh 905-163</t>
  </si>
  <si>
    <t>KD723</t>
  </si>
  <si>
    <t>pyramesh 905-194</t>
  </si>
  <si>
    <t>KA376</t>
  </si>
  <si>
    <t>pyramesh 905-299</t>
  </si>
  <si>
    <t>KI278</t>
  </si>
  <si>
    <t>sada jehel pro vertebroplastiku s bočním otvorem 03.702.216S</t>
  </si>
  <si>
    <t>KI810</t>
  </si>
  <si>
    <t>systém Hydrocephální drenážní Shunt PRO-GAV SA 20 S PÉR. REZ dětský FX427T</t>
  </si>
  <si>
    <t>systém Hydrocephální drenážní Shunt PRO-GAV SYST. SA 20 S PÉR.REZ dětský FX427T</t>
  </si>
  <si>
    <t>KA159</t>
  </si>
  <si>
    <t>šroub axon 404.314</t>
  </si>
  <si>
    <t>KE885</t>
  </si>
  <si>
    <t>šroub axon 404.316</t>
  </si>
  <si>
    <t>KA137</t>
  </si>
  <si>
    <t>šroub axon 404.530</t>
  </si>
  <si>
    <t>KD721</t>
  </si>
  <si>
    <t>šroub axon 404.532</t>
  </si>
  <si>
    <t>KE584</t>
  </si>
  <si>
    <t>šroub axon 404.536</t>
  </si>
  <si>
    <t>KE898</t>
  </si>
  <si>
    <t>šroub axon 405.462</t>
  </si>
  <si>
    <t>KE899</t>
  </si>
  <si>
    <t>šroub axon 405.464</t>
  </si>
  <si>
    <t>KE901</t>
  </si>
  <si>
    <t>šroub axon 405.468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</si>
  <si>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</si>
  <si>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</si>
  <si>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</si>
  <si>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</si>
  <si>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</si>
  <si>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</si>
  <si>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</si>
  <si>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</si>
  <si>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KE278</t>
  </si>
  <si>
    <t>šroub axon 405.524</t>
  </si>
  <si>
    <t>KE888</t>
  </si>
  <si>
    <t>šroub axon 405.540</t>
  </si>
  <si>
    <t>KA139</t>
  </si>
  <si>
    <t>šroub axon 406.104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</si>
  <si>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</si>
  <si>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</si>
  <si>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</si>
  <si>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</si>
  <si>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</si>
  <si>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</si>
  <si>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KH260</t>
  </si>
  <si>
    <t>šroub bikortikální 3,5 x 22 mm LB462T</t>
  </si>
  <si>
    <t>KG652</t>
  </si>
  <si>
    <t>šroub bikortikalní 3,5 x 23 mm LB463T</t>
  </si>
  <si>
    <t>KE301</t>
  </si>
  <si>
    <t>šroub dens 405.436</t>
  </si>
  <si>
    <t>KA153</t>
  </si>
  <si>
    <t>šroub dens stratec 405.438</t>
  </si>
  <si>
    <t>KA152</t>
  </si>
  <si>
    <t>šroub dens stratec 405.440</t>
  </si>
  <si>
    <t>ZD213</t>
  </si>
  <si>
    <t>Šroub distrakční 14 mm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</si>
  <si>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</si>
  <si>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</si>
  <si>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</si>
  <si>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</si>
  <si>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</si>
  <si>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</si>
  <si>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ZG277</t>
  </si>
  <si>
    <t>Šroub mini 2 L8-ti 520200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</si>
  <si>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</si>
  <si>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</si>
  <si>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</si>
  <si>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</si>
  <si>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</si>
  <si>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</si>
  <si>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</si>
  <si>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</si>
  <si>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KE684</t>
  </si>
  <si>
    <t>šroub okcipitalní 4,5 x  8 mm 04.601.108</t>
  </si>
  <si>
    <t>KE685</t>
  </si>
  <si>
    <t>šroub okcipitalní 4,5 x10 mm 04.601.110</t>
  </si>
  <si>
    <t>KE829</t>
  </si>
  <si>
    <t>šroub polyaxální 179712545</t>
  </si>
  <si>
    <t>KE830</t>
  </si>
  <si>
    <t>šroub polyaxální 179712550</t>
  </si>
  <si>
    <t>KE832</t>
  </si>
  <si>
    <t>šroub polyaxální 179712640</t>
  </si>
  <si>
    <t>KE795</t>
  </si>
  <si>
    <t>šroub polyaxální 179712645</t>
  </si>
  <si>
    <t>KE833</t>
  </si>
  <si>
    <t>šroub polyaxální 179712650</t>
  </si>
  <si>
    <t>KG896</t>
  </si>
  <si>
    <t>šroub RapidSorb kortikální 805.604.02S</t>
  </si>
  <si>
    <t>KG654</t>
  </si>
  <si>
    <t>šroub revizní 4,5 x 18 mm LA018T</t>
  </si>
  <si>
    <t>KD185</t>
  </si>
  <si>
    <t>šroub TSLP 489.140</t>
  </si>
  <si>
    <t>KA182</t>
  </si>
  <si>
    <t>šroub TSLP 489.142</t>
  </si>
  <si>
    <t>KA179</t>
  </si>
  <si>
    <t>šroub TSLP 489.154</t>
  </si>
  <si>
    <t>KD353</t>
  </si>
  <si>
    <t>šroub TSLP 489.156</t>
  </si>
  <si>
    <t>KD182</t>
  </si>
  <si>
    <t>šroub TSLP 489.162</t>
  </si>
  <si>
    <t>KE792</t>
  </si>
  <si>
    <t>šroub vectra 04.613.714</t>
  </si>
  <si>
    <t>KE793</t>
  </si>
  <si>
    <t>šroub vectra 04.613.716</t>
  </si>
  <si>
    <t>KE819</t>
  </si>
  <si>
    <t>šroub vectra 04.613.718</t>
  </si>
  <si>
    <t>KE820</t>
  </si>
  <si>
    <t>šroub vectra 04.613.768</t>
  </si>
  <si>
    <t>KC455</t>
  </si>
  <si>
    <t>tyč axon 498.957</t>
  </si>
  <si>
    <t>KG056</t>
  </si>
  <si>
    <t>tyč kovová 35 mm 179772035</t>
  </si>
  <si>
    <t>KF141</t>
  </si>
  <si>
    <t>tyč occipital 04.161.032</t>
  </si>
  <si>
    <t>KG665</t>
  </si>
  <si>
    <t>tyč předohnutá 40 mm 179772040</t>
  </si>
  <si>
    <t>KG618</t>
  </si>
  <si>
    <t>tyč předohnutá 75 mm 179772075</t>
  </si>
  <si>
    <t>50115005</t>
  </si>
  <si>
    <t>IUTN - neurostimulace (Z511)</t>
  </si>
  <si>
    <t>ZP837</t>
  </si>
  <si>
    <t>Access adhesive disk pat lbl update 040618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</si>
  <si>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</si>
  <si>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</si>
  <si>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</si>
  <si>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</si>
  <si>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</si>
  <si>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</si>
  <si>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</si>
  <si>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</si>
  <si>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</si>
  <si>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</si>
  <si>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ZN062</t>
  </si>
  <si>
    <t>Elektroda stimulační Prime advenced SureScan 3888-28</t>
  </si>
  <si>
    <t>ZO305</t>
  </si>
  <si>
    <t>Elektroda VECTRIS COMPACT 60 cm 977A260</t>
  </si>
  <si>
    <t>ZM009</t>
  </si>
  <si>
    <t>Kabel spojovací RC, PC 37081-40</t>
  </si>
  <si>
    <t>ZI750</t>
  </si>
  <si>
    <t>Kabel spojovací RC, PC 37081-60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</si>
  <si>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</si>
  <si>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</si>
  <si>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</si>
  <si>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</si>
  <si>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</si>
  <si>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</si>
  <si>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</si>
  <si>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</si>
  <si>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ZO820</t>
  </si>
  <si>
    <t>Nástroj k výměně neurostimulační elektrody Quard plus 3888-45 INTRODUCER KIT 355063</t>
  </si>
  <si>
    <t>ZN567</t>
  </si>
  <si>
    <t>Prodlužka elektrody k systému neurostimulačnímu RESTORE ADVANCED 37082-40</t>
  </si>
  <si>
    <t>ZF814</t>
  </si>
  <si>
    <t>Prodlužka elektrody rozdvojená Prime advanced 37082-60</t>
  </si>
  <si>
    <t>ZN063</t>
  </si>
  <si>
    <t>Prodlužka elektrody stimulační Prime advanced SureScan 20 cm 37081-20</t>
  </si>
  <si>
    <t>ZL698</t>
  </si>
  <si>
    <t>Programátor pacientský L633 97740</t>
  </si>
  <si>
    <t>ZJ292</t>
  </si>
  <si>
    <t>Sada zaváděcí plnící synchromed 8540</t>
  </si>
  <si>
    <t>ZP909</t>
  </si>
  <si>
    <t>Systém neurostimulační Itrel 4 programátor prodluží elektrody Extension komplet 37704</t>
  </si>
  <si>
    <t>ZI266</t>
  </si>
  <si>
    <t>Systém neurostimulační Prime Advanced 37702</t>
  </si>
  <si>
    <t>ZL932</t>
  </si>
  <si>
    <t>Systém neurostimulační PrimeAdvanced - SureScan 97702</t>
  </si>
  <si>
    <t>ZP908</t>
  </si>
  <si>
    <t>Systém neurostimulační RESTORE SENZOR SureScan MRI programátor dobíjecí modul komplet 97714</t>
  </si>
  <si>
    <t>ZP543</t>
  </si>
  <si>
    <t>Systém neurostimulační SCS elektroda model 3888-56 3888-56</t>
  </si>
  <si>
    <t>ZP542</t>
  </si>
  <si>
    <t>Systém neurostimulační SCS prodlužka elektrody 40 cm 37083-40</t>
  </si>
  <si>
    <t>ZO919</t>
  </si>
  <si>
    <t>Systém pumpový programovatelný SYNCHROMED II 40 ml 8637-40</t>
  </si>
  <si>
    <t>ZO920</t>
  </si>
  <si>
    <t>Systém pumpový programovatelný SYNCHROMED II programátor pacientský 8835</t>
  </si>
  <si>
    <t>ZJ291</t>
  </si>
  <si>
    <t>Systém pumpový programovatelný SYNCHROMED II-20 ml 8637-20</t>
  </si>
  <si>
    <t>ZL935</t>
  </si>
  <si>
    <t>Tunelizátor podkoží Tunneling tool 3755-40</t>
  </si>
  <si>
    <t>ZO411</t>
  </si>
  <si>
    <t>Tunelizátor podkoží Tunneling tool 38/60 3655-38</t>
  </si>
  <si>
    <t>ZJ629</t>
  </si>
  <si>
    <t>Záslepka k neurostimulačnímu systému 3550-29</t>
  </si>
  <si>
    <t>50115006</t>
  </si>
  <si>
    <t>IUTN - neuromodulace-DBS (Z508)</t>
  </si>
  <si>
    <t>ZK774</t>
  </si>
  <si>
    <t>Adaptér pocket adaptor DBS 64002</t>
  </si>
  <si>
    <t>ZD700</t>
  </si>
  <si>
    <t>Elektroda neurostimulační čtyřpólová pro DBS model 3389-40</t>
  </si>
  <si>
    <t>ZK768</t>
  </si>
  <si>
    <t>Generátor Libra XP 6644</t>
  </si>
  <si>
    <t>ZN134</t>
  </si>
  <si>
    <t>Kabel pro mikroelektrody bal. á 1 ks FC102066</t>
  </si>
  <si>
    <t>ZA265</t>
  </si>
  <si>
    <t>Kabel prodlužovací 40 cm PC, RC 37086-40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</si>
  <si>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</si>
  <si>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</si>
  <si>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</si>
  <si>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</si>
  <si>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</si>
  <si>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</si>
  <si>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</si>
  <si>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</si>
  <si>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</si>
  <si>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</si>
  <si>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ZL648</t>
  </si>
  <si>
    <t>Stimloc 924256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</si>
  <si>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</si>
  <si>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</si>
  <si>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</si>
  <si>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</si>
  <si>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</si>
  <si>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</si>
  <si>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</si>
  <si>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</si>
  <si>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</si>
  <si>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</si>
  <si>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</si>
  <si>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</si>
  <si>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</si>
  <si>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</si>
  <si>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ZE991</t>
  </si>
  <si>
    <t>50115011</t>
  </si>
  <si>
    <t>IUTN - ostat.nákl.PZT (Z515)</t>
  </si>
  <si>
    <t>KA087</t>
  </si>
  <si>
    <t>granule chron stratec 710.014S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</si>
  <si>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</si>
  <si>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</si>
  <si>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</si>
  <si>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</si>
  <si>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</si>
  <si>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</si>
  <si>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</si>
  <si>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</si>
  <si>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ZN505</t>
  </si>
  <si>
    <t>Implantát kostní-umělá náhrada tkáně Actifuse mikrogranulát 2-5 mm bal. á 5 ml ELS80J094LG</t>
  </si>
  <si>
    <t>KE629</t>
  </si>
  <si>
    <t>inspace   8 mm 04.630.008S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</si>
  <si>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</si>
  <si>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</si>
  <si>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</si>
  <si>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</si>
  <si>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</si>
  <si>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</si>
  <si>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</si>
  <si>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</si>
  <si>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</si>
  <si>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</si>
  <si>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</si>
  <si>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</si>
  <si>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KF770</t>
  </si>
  <si>
    <t>set boreholeport FV042T</t>
  </si>
  <si>
    <t>KF242</t>
  </si>
  <si>
    <t>shunt VP FX441T  ( FV441T)</t>
  </si>
  <si>
    <t>KK520</t>
  </si>
  <si>
    <t>systém Hydrocephální drenážní Shunt PRO-GAV SA 10 S PÉR.REZ. FV425T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</si>
  <si>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</si>
  <si>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</si>
  <si>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</si>
  <si>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</si>
  <si>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</si>
  <si>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</si>
  <si>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</si>
  <si>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</si>
  <si>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</si>
  <si>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</si>
  <si>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</si>
  <si>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</si>
  <si>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</si>
  <si>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</si>
  <si>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</si>
  <si>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</si>
  <si>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ZM326</t>
  </si>
  <si>
    <t>Krytí hemostatické nevstřebatelné textilní hemopatch kit. box medium 4,5 x 4,5 cm bal. á 3 ks 1505182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</si>
  <si>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</si>
  <si>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</si>
  <si>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(1503745) 1505183</t>
  </si>
  <si>
    <t>Krytí hemostatické nevstřebatelné textilní hemopatch kit. box small 2,7 x 2,7 cm bal. á 5 ks (1505183)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</si>
  <si>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</si>
  <si>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</si>
  <si>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</si>
  <si>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</si>
  <si>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</si>
  <si>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</si>
  <si>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</si>
  <si>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</si>
  <si>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ZO032</t>
  </si>
  <si>
    <t>Krytí hypoalergenní Cosmopor antibacterial Ag 15 x 8 cm bal. á 25 ks 9010041</t>
  </si>
  <si>
    <t>ZI488</t>
  </si>
  <si>
    <t>Krytí hypoalergenní Cosmopor antibacterial Ag 7,2 x 5 cm bal. á 25 ks 9010001</t>
  </si>
  <si>
    <t>ZA554</t>
  </si>
  <si>
    <t>Krytí hypro-sorb R 10 x 10 x 10 mm bal. á 10 ks 006 - již se nevyrábí</t>
  </si>
  <si>
    <t>ZA325</t>
  </si>
  <si>
    <t>Krytí hypro-sorb R 65 x 55 mm 002 - již se nevyrábí</t>
  </si>
  <si>
    <t>ZL663</t>
  </si>
  <si>
    <t>Krytí mastný tyl pharmatull 10 x 10 cm bal. á 10 ks P-Tull1010</t>
  </si>
  <si>
    <t>ZB404</t>
  </si>
  <si>
    <t>Náplast cosmos 8 cm x 1 m 5403353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</si>
  <si>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</si>
  <si>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</si>
  <si>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</si>
  <si>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</si>
  <si>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</si>
  <si>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</si>
  <si>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ZA008</t>
  </si>
  <si>
    <t>Obvaz elastický síťový pruban č. 10 427310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</si>
  <si>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</si>
  <si>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</si>
  <si>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</si>
  <si>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</si>
  <si>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ZA573</t>
  </si>
  <si>
    <t>Tampon nesterilní stáčený 9 x 9 cm karton á 12 000 ks 1320300401</t>
  </si>
  <si>
    <t>ZK351</t>
  </si>
  <si>
    <t>Tampon neurochirurgický neuro-tupf 90 x 25 mm bal. 10x10 ks 33278</t>
  </si>
  <si>
    <t>ZA648</t>
  </si>
  <si>
    <t>Tampon sterilní stáčený 30 x 60 cm / 5 ks karton á 350 ks 1230110426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</si>
  <si>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</si>
  <si>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</si>
  <si>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</si>
  <si>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</si>
  <si>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</si>
  <si>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</si>
  <si>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</si>
  <si>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</si>
  <si>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</si>
  <si>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</si>
  <si>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</si>
  <si>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</si>
  <si>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</si>
  <si>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</si>
  <si>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</si>
  <si>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</si>
  <si>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</si>
  <si>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</si>
  <si>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</si>
  <si>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</si>
  <si>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</si>
  <si>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</si>
  <si>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</si>
  <si>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</si>
  <si>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ZC913</t>
  </si>
  <si>
    <t>Elektroda defibrilační pro děti 0-33/BS/ 0-15 kg quick combo 11996-000093</t>
  </si>
  <si>
    <t>ZI495</t>
  </si>
  <si>
    <t>Elektroda defibrilační pro děti s redukcí QC k defibrilátoru Lifepak 1000 11101-000016</t>
  </si>
  <si>
    <t>ZI496</t>
  </si>
  <si>
    <t>Elektroda defibrilační pro dospělé QC 11996-000017</t>
  </si>
  <si>
    <t>ZI782</t>
  </si>
  <si>
    <t>Elektroda neutrální monopolární pro děti 2600 (dřív.k.č.2225)</t>
  </si>
  <si>
    <t>ZI781</t>
  </si>
  <si>
    <t>Elektroda neutrální monopolární pro dospělé á 100 ks 2125</t>
  </si>
  <si>
    <t>ZH396</t>
  </si>
  <si>
    <t>Elektroda NIM á 5 ks 8227304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</si>
  <si>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</si>
  <si>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</si>
  <si>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</si>
  <si>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</si>
  <si>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</si>
  <si>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</si>
  <si>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</si>
  <si>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</si>
  <si>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</si>
  <si>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8225101</t>
  </si>
  <si>
    <t>Elektroda stimulační NIM á 5 ks 8225101</t>
  </si>
  <si>
    <t>ZH831</t>
  </si>
  <si>
    <t>Elektroda unipolární jednorázová MB-100</t>
  </si>
  <si>
    <t>Esmarch  60 x 1250 KVS 06125</t>
  </si>
  <si>
    <t>ZF834</t>
  </si>
  <si>
    <t>Filtr do cusa excel bal. á 2 ks C0005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</si>
  <si>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</si>
  <si>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</si>
  <si>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</si>
  <si>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</si>
  <si>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</si>
  <si>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</si>
  <si>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</si>
  <si>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</si>
  <si>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</si>
  <si>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</si>
  <si>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ZI529</t>
  </si>
  <si>
    <t>Hrot pracovní do ultrazvukového aspirátoru CUSA zahnutý C4608ELT</t>
  </si>
  <si>
    <t>ZK139</t>
  </si>
  <si>
    <t>Kabel bipolární 4 m GN130 ( GN140)</t>
  </si>
  <si>
    <t>ZN909</t>
  </si>
  <si>
    <t>Kabel bipolární k přístroji Aesculap GN160 délka 4 m AAG 28,6 mm plochý GN133 (GK281)</t>
  </si>
  <si>
    <t>ZN908</t>
  </si>
  <si>
    <t>Kabel bipolární k přístroji Aesculap GN160 délka 4 m GK194</t>
  </si>
  <si>
    <t>ZP288</t>
  </si>
  <si>
    <t>Kanyla ET 5PK 7 mm EMG FLEX k přístroji Cascade Elite bal. á 5 ks 8229970</t>
  </si>
  <si>
    <t>ZN945</t>
  </si>
  <si>
    <t>Kanyla ET 5PK 8 mm EMG FLEX k přístroji Cascade Elite bal. á 5 ks 8229980</t>
  </si>
  <si>
    <t>ZK842</t>
  </si>
  <si>
    <t>Kit k navigační resekci tumoru u dětí 9733607</t>
  </si>
  <si>
    <t>ZP439</t>
  </si>
  <si>
    <t>Kleště bioptické flexibilní  paediscope 255 mm FF378R</t>
  </si>
  <si>
    <t>ZK862</t>
  </si>
  <si>
    <t>Kleště úchopové flexibilní  paediscope 255 mm FF374R</t>
  </si>
  <si>
    <t>ZI212</t>
  </si>
  <si>
    <t>Klička koagulační GK115R</t>
  </si>
  <si>
    <t>ZK868</t>
  </si>
  <si>
    <t>Konektor codman straight SS 82-3048</t>
  </si>
  <si>
    <t>ZP840</t>
  </si>
  <si>
    <t>Kryt hrotu aspirátoru 92-020 teflonový k ultrazvukovému disektoru SONOCA 300 612K0037</t>
  </si>
  <si>
    <t>ZP841</t>
  </si>
  <si>
    <t>Kryt hrotu aspirátoru 92-021 teflonový k ultrazvukovému disektoru SONOCA 300 612K0038</t>
  </si>
  <si>
    <t>ZG276</t>
  </si>
  <si>
    <t>Kuličky navigační bal. á 12 ks 8801075</t>
  </si>
  <si>
    <t>ZB553</t>
  </si>
  <si>
    <t>Láhev redon hi-vac 400 ml-kompletní 05.000.22.803</t>
  </si>
  <si>
    <t>ZI016</t>
  </si>
  <si>
    <t>Lepidlo tkáňové 5 ml BioGlue BG3515-5-G</t>
  </si>
  <si>
    <t>ZJ505</t>
  </si>
  <si>
    <t>Lžička oválná ostrá fig. 0 4,8 mm 172 mm 397125080120</t>
  </si>
  <si>
    <t>ZJ504</t>
  </si>
  <si>
    <t>Lžička oválná ostrá fig. 000 3,5 mm 170 mm 397125080110</t>
  </si>
  <si>
    <t>ZJ506</t>
  </si>
  <si>
    <t>Lžička oválná ostrá fig. 1 6,0 mm 175 mm 397125080130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</si>
  <si>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</si>
  <si>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</si>
  <si>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</si>
  <si>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</si>
  <si>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</si>
  <si>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</si>
  <si>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</si>
  <si>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</si>
  <si>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</si>
  <si>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</si>
  <si>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ZH545</t>
  </si>
  <si>
    <t>Nástavec ke kraniotomu 2.4 mm AF02</t>
  </si>
  <si>
    <t>ZK861</t>
  </si>
  <si>
    <t>Nůžky felxibilní paediscope 255 mm FF373R</t>
  </si>
  <si>
    <t>ZB966</t>
  </si>
  <si>
    <t>Nůžky rovné chirurgické hrotnaté 150 mm B397113920005</t>
  </si>
  <si>
    <t>ZM916</t>
  </si>
  <si>
    <t>Peán zahnutý rochester ochsner 200 mm PL817-403</t>
  </si>
  <si>
    <t>ZM905</t>
  </si>
  <si>
    <t>Pinzeta bipolární jednorázová Spetzler 203 mm 0,5 mm bal. á 5 ks 801272</t>
  </si>
  <si>
    <t>ZN036</t>
  </si>
  <si>
    <t>Pinzeta bipolární SuperGliss non stick ELP bajonetová délka 200 mm pra. délka 8,5 cm hrot 0,2 mm 780469SL</t>
  </si>
  <si>
    <t>ZH760</t>
  </si>
  <si>
    <t>Popisovač chirurgický na kůži + sterilní pravítko fialová barva RQ-01</t>
  </si>
  <si>
    <t>ZE874</t>
  </si>
  <si>
    <t>Retraktor pro měkké tkáně SynFrame tupý šířka 25 mm 03.609.010</t>
  </si>
  <si>
    <t>ZE875</t>
  </si>
  <si>
    <t>Retraktor pro měkké tkáně SynFrame tupý šířka 25 mm 03.609.012</t>
  </si>
  <si>
    <t>ZN353</t>
  </si>
  <si>
    <t>Rukojeť aktivní elektrody se dvěma tlačítky k přístroji Aesculap délka kabelu 4,5 m GN232</t>
  </si>
  <si>
    <t>ZG112</t>
  </si>
  <si>
    <t>Sada hadic sterilní pro 36 kHz CUSA Excel bal. á 6 ks C3601</t>
  </si>
  <si>
    <t>ZO049</t>
  </si>
  <si>
    <t>Set plnící 8551 k baclofenové pumpě Synchromed II 8551</t>
  </si>
  <si>
    <t>ZP838</t>
  </si>
  <si>
    <t>Set pro proplach a odsávání k ultrazvukovému disektoru SONOCA 300 jednorázový T.13.ZDSR 565</t>
  </si>
  <si>
    <t>ZB021</t>
  </si>
  <si>
    <t>Síťka vstřebatelná vicrylová mesh 8,5 x 10,5 cm VM96</t>
  </si>
  <si>
    <t>ZD828</t>
  </si>
  <si>
    <t>Svorka craniofix FF490T</t>
  </si>
  <si>
    <t>ZA792</t>
  </si>
  <si>
    <t>Svorka šicí 16 x 3 mm michel 132 276 6016</t>
  </si>
  <si>
    <t>ZG275</t>
  </si>
  <si>
    <t>Tampon nasal á 10 ks 450424</t>
  </si>
  <si>
    <t>ZH768</t>
  </si>
  <si>
    <t>Trokar tunelizační Minop 19F á 5 ks FH604SU</t>
  </si>
  <si>
    <t>ZO988</t>
  </si>
  <si>
    <t>Trubice endotracheální pro dýchání 2 PK operace krku RMA1016</t>
  </si>
  <si>
    <t>ZO987</t>
  </si>
  <si>
    <t>Trubice endotracheální pro dýchání 2 PK s elektrodami pro monitorace operací krku RMA1015</t>
  </si>
  <si>
    <t>ZA377</t>
  </si>
  <si>
    <t>Vak drenážní sběrný externí dočasný codman 82-1731</t>
  </si>
  <si>
    <t>ZD146</t>
  </si>
  <si>
    <t>Vak drenážní sběrný lumbální  EDM 27666</t>
  </si>
  <si>
    <t>ZP839</t>
  </si>
  <si>
    <t>Vak odsávací 2,5 l k ultrazvukovému disektoru SONOCA 300 jednorázový N0086</t>
  </si>
  <si>
    <t>ZK552</t>
  </si>
  <si>
    <t>Vrták codman disposable perforator 14 mm 26-1221</t>
  </si>
  <si>
    <t>ZF300</t>
  </si>
  <si>
    <t>Vrták diamantový 10 cm 20 mm DIAM 10BA20D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</si>
  <si>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</si>
  <si>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</si>
  <si>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</si>
  <si>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</si>
  <si>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</si>
  <si>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</si>
  <si>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</si>
  <si>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</si>
  <si>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ZK939</t>
  </si>
  <si>
    <t>Vrták diamantový 10 cm 40 mm DIAM 10BA40D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</si>
  <si>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</si>
  <si>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</si>
  <si>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</si>
  <si>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</si>
  <si>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</si>
  <si>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</si>
  <si>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</si>
  <si>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</si>
  <si>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</si>
  <si>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</si>
  <si>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</si>
  <si>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</si>
  <si>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</si>
  <si>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</si>
  <si>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</si>
  <si>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</si>
  <si>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</si>
  <si>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</si>
  <si>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</si>
  <si>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</si>
  <si>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</si>
  <si>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</si>
  <si>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</si>
  <si>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</si>
  <si>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ZB217</t>
  </si>
  <si>
    <t>Šití dafilon modrý 3/0 (2) bal. á 36 ks C0932353</t>
  </si>
  <si>
    <t>ZD222</t>
  </si>
  <si>
    <t>Šití dafilon modrý 3/0 (2) bal. á 36 ks C0932469</t>
  </si>
  <si>
    <t>ZB033</t>
  </si>
  <si>
    <t>Šití dafilon modrý 3/0 (2) bal. á 36 ks C0935468</t>
  </si>
  <si>
    <t>ZB201</t>
  </si>
  <si>
    <t>Šití ethilon bk 8-0 bal. á 12 ks W2812</t>
  </si>
  <si>
    <t>ZB175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</si>
  <si>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</si>
  <si>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</si>
  <si>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</si>
  <si>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</si>
  <si>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</si>
  <si>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</si>
  <si>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</si>
  <si>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</si>
  <si>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</si>
  <si>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ZB519</t>
  </si>
  <si>
    <t>Šití safil fialový 3/0 (2) bal. á 36 ks C1048330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</si>
  <si>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</si>
  <si>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</si>
  <si>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</si>
  <si>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</si>
  <si>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</si>
  <si>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</si>
  <si>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</si>
  <si>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</si>
  <si>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</si>
  <si>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</si>
  <si>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ZB359</t>
  </si>
  <si>
    <t>Šití vicryl 3-0 bal. á 12 ks W9114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</si>
  <si>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</si>
  <si>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</si>
  <si>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</si>
  <si>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</si>
  <si>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</si>
  <si>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</si>
  <si>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</si>
  <si>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</si>
  <si>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ZB133</t>
  </si>
  <si>
    <t>Jehla chirurgická 0,9 x 40 G9</t>
  </si>
  <si>
    <t>ZB460</t>
  </si>
  <si>
    <t>Jehla chirurgicka 1,0 x 45 G8</t>
  </si>
  <si>
    <t>ZB204</t>
  </si>
  <si>
    <t>Jehla chirurgická G11</t>
  </si>
  <si>
    <t>ZB482</t>
  </si>
  <si>
    <t>Jehla chirurgická G12</t>
  </si>
  <si>
    <t>ZB260</t>
  </si>
  <si>
    <t>Jehla chirurgická G5</t>
  </si>
  <si>
    <t>ZB206</t>
  </si>
  <si>
    <t>Jehla chirurgická G6</t>
  </si>
  <si>
    <t>ZB248</t>
  </si>
  <si>
    <t>Jehla chirurgická G7</t>
  </si>
  <si>
    <t>ZA999</t>
  </si>
  <si>
    <t>Jehla injekční 0,5 x 16 mm oranžová 4657853</t>
  </si>
  <si>
    <t>ZE993</t>
  </si>
  <si>
    <t>Rukavice operační ansell sensi - touch vel. 6,5 bal. á 40 párů 8050152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</si>
  <si>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</si>
  <si>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</si>
  <si>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</si>
  <si>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</si>
  <si>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ZL069</t>
  </si>
  <si>
    <t>Rukavice operační gammex latex PF bez pudru 5,5 330048055</t>
  </si>
  <si>
    <t>ZN130</t>
  </si>
  <si>
    <t>Rukavice operační gammex latex PF bez pudru 6,0 330048060</t>
  </si>
  <si>
    <t>ZP788</t>
  </si>
  <si>
    <t>Rukavice operační gammex latex powder 8,0 bal. á 50 párů 330047080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</si>
  <si>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</si>
  <si>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</si>
  <si>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</si>
  <si>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</si>
  <si>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</si>
  <si>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</si>
  <si>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</si>
  <si>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</si>
  <si>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</si>
  <si>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</si>
  <si>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</si>
  <si>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</si>
  <si>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KH224</t>
  </si>
  <si>
    <t>katetr antibakteriální perit. a komorový (kompl. set) IVD30.401.02</t>
  </si>
  <si>
    <t>ZD618</t>
  </si>
  <si>
    <t>Katetr drenážní komorový se sběrným vakem Exakta 27581</t>
  </si>
  <si>
    <t>ZD404</t>
  </si>
  <si>
    <t>Katetr drenážní lumbální Codman s mandrenem 82-1707</t>
  </si>
  <si>
    <t>ZA217</t>
  </si>
  <si>
    <t>Katetr drenážní lumbální EDM 80 cm W/Tip 46419</t>
  </si>
  <si>
    <t>ZA225</t>
  </si>
  <si>
    <t>Katetr fogarty arteriální embolektomický 40 cm, 3F trubicové balení 120403FS</t>
  </si>
  <si>
    <t>ZG178</t>
  </si>
  <si>
    <t>Katetr fogarty arteriální embolektomický 60 cm, 2F 120602F</t>
  </si>
  <si>
    <t>ZF790</t>
  </si>
  <si>
    <t>Katetr fogarty arteriální embolektomický 80 cm, 3F 120803F</t>
  </si>
  <si>
    <t>KF843</t>
  </si>
  <si>
    <t>shunt SA 25 FX414T  (FV414T)</t>
  </si>
  <si>
    <t>KG859</t>
  </si>
  <si>
    <t>shunt VP 250 mm FV078P</t>
  </si>
  <si>
    <t>KF220</t>
  </si>
  <si>
    <t>shunt VP FV033T</t>
  </si>
  <si>
    <t>KF150</t>
  </si>
  <si>
    <t>shunt VP FV072P</t>
  </si>
  <si>
    <t>KF148</t>
  </si>
  <si>
    <t>shunt VP FX428T ( FV428T)</t>
  </si>
  <si>
    <t>KJ987</t>
  </si>
  <si>
    <t>systém hydrocefální drenážní komůrka návrtová s ventilem - sprung reservoir FV043T</t>
  </si>
  <si>
    <t>systém hydrocephální drenážní komůrka návrtová s ventilem - sprung reservoir FV043T</t>
  </si>
  <si>
    <t>ZH925</t>
  </si>
  <si>
    <t>Hadice silikon 2 x 4 mm á 25 m 34.000.00.102</t>
  </si>
  <si>
    <t>50115080</t>
  </si>
  <si>
    <t>ZPr - staplery, extraktory, endoskop.mat. (Z523)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</si>
  <si>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</si>
  <si>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</si>
  <si>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</si>
  <si>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</si>
  <si>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</si>
  <si>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</si>
  <si>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</si>
  <si>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</si>
  <si>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</si>
  <si>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</si>
  <si>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</si>
  <si>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</si>
  <si>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</si>
  <si>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</si>
  <si>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</si>
  <si>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</si>
  <si>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</si>
  <si>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</si>
  <si>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</si>
  <si>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</si>
  <si>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</si>
  <si>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</si>
  <si>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</si>
  <si>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</si>
  <si>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</si>
  <si>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</si>
  <si>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</si>
  <si>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</si>
  <si>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</si>
  <si>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</si>
  <si>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</si>
  <si>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</si>
  <si>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</si>
  <si>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</si>
  <si>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</si>
  <si>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</si>
  <si>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</si>
  <si>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</si>
  <si>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</si>
  <si>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</si>
  <si>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</si>
  <si>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</si>
  <si>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Smržová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</si>
  <si>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</si>
  <si>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</si>
  <si>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</si>
  <si>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</si>
  <si>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</si>
  <si>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</si>
  <si>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</si>
  <si>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</si>
  <si>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</si>
  <si>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</si>
  <si>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</si>
  <si>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</si>
  <si>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</si>
  <si>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</si>
  <si>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</si>
  <si>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0058249</t>
  </si>
  <si>
    <t>GUAJACURAN 5%</t>
  </si>
  <si>
    <t>0089212</t>
  </si>
  <si>
    <t>INJECTIO PROCAINII CHLORATI 0,2% ARDEAPHARMA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</si>
  <si>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</si>
  <si>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</si>
  <si>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</si>
  <si>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</si>
  <si>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</si>
  <si>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</si>
  <si>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</si>
  <si>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</si>
  <si>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</si>
  <si>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</si>
  <si>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</si>
  <si>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</si>
  <si>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</si>
  <si>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</si>
  <si>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</si>
  <si>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</si>
  <si>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</si>
  <si>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</si>
  <si>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</si>
  <si>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</si>
  <si>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</si>
  <si>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</si>
  <si>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</si>
  <si>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</si>
  <si>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</si>
  <si>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</si>
  <si>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</si>
  <si>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</si>
  <si>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</si>
  <si>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</si>
  <si>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</si>
  <si>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</si>
  <si>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</si>
  <si>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</si>
  <si>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</si>
  <si>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</si>
  <si>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</si>
  <si>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</si>
  <si>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</si>
  <si>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</si>
  <si>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</si>
  <si>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</si>
  <si>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</si>
  <si>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</si>
  <si>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</si>
  <si>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</si>
  <si>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</si>
  <si>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</si>
  <si>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</si>
  <si>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INCIZE A DRENÁŽ ABSCESU NEBO HEMATOMU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</si>
  <si>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</si>
  <si>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</si>
  <si>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</si>
  <si>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</si>
  <si>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</si>
  <si>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</si>
  <si>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56162</t>
  </si>
  <si>
    <t>NEOPERAČNÍ REVIZE DRENÁŽE MOZKOMÍŠNÍHO MOKU</t>
  </si>
  <si>
    <t>708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</si>
  <si>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</si>
  <si>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</si>
  <si>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</si>
  <si>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</si>
  <si>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</si>
  <si>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</si>
  <si>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</si>
  <si>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</si>
  <si>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</si>
  <si>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</si>
  <si>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</si>
  <si>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</si>
  <si>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</si>
  <si>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</si>
  <si>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</si>
  <si>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</si>
  <si>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</si>
  <si>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</si>
  <si>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</si>
  <si>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</si>
  <si>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</si>
  <si>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</si>
  <si>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</si>
  <si>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</si>
  <si>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</si>
  <si>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</si>
  <si>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</si>
  <si>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</si>
  <si>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</si>
  <si>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</si>
  <si>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</si>
  <si>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</si>
  <si>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</si>
  <si>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</si>
  <si>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</si>
  <si>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</si>
  <si>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</si>
  <si>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</si>
  <si>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</si>
  <si>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</si>
  <si>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</si>
  <si>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</si>
  <si>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66829</t>
  </si>
  <si>
    <t>ZAVEDENÍ PROPLACHOVÉ LAVÁŽE</t>
  </si>
  <si>
    <t>07546</t>
  </si>
  <si>
    <t>(DRG) OTEVŘENÝ PŘÍSTUP</t>
  </si>
  <si>
    <t>07542</t>
  </si>
  <si>
    <t>(VZP) CÉVNÍ VÝKON JINDE NEZAŘAZENÝ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</si>
  <si>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</si>
  <si>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</si>
  <si>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</si>
  <si>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</si>
  <si>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</si>
  <si>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</si>
  <si>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</si>
  <si>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</si>
  <si>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51827</t>
  </si>
  <si>
    <t>MULTIORGÁNOVÝ ODBĚR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</si>
  <si>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</si>
  <si>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</si>
  <si>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</si>
  <si>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</si>
  <si>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</si>
  <si>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</si>
  <si>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</si>
  <si>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</si>
  <si>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</si>
  <si>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</si>
  <si>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57247</t>
  </si>
  <si>
    <t>PNEUMONEKTOMIE, NEBO LOBEKTOMIE, NEBO BILOBEKTOMIE</t>
  </si>
  <si>
    <t>51391</t>
  </si>
  <si>
    <t>LAPAROTOMIE A OŠETŘENÍ VÍCEČETNÉHO VISCERÁLNÍHO PO</t>
  </si>
  <si>
    <t>57235</t>
  </si>
  <si>
    <t>TORAKOTOMIE PROSTÁ NEBO S BIOPSIÍ, EVAKUACÍ HEMATO</t>
  </si>
  <si>
    <t>51211</t>
  </si>
  <si>
    <t>MYOTOMIE JÍCNU, HRUDNÍ PŘÍSTUP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</si>
  <si>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</si>
  <si>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</si>
  <si>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</si>
  <si>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</si>
  <si>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</si>
  <si>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53159</t>
  </si>
  <si>
    <t>OTEVŘENÁ REPOZICE A OSTEOSYNTÉZA ZLOMENIN OBOU KOS</t>
  </si>
  <si>
    <t>53413</t>
  </si>
  <si>
    <t>ZAVŘENÁ REPOZICE ZLOMENINY BÉRCE VČETNĚ NITROKLOUB</t>
  </si>
  <si>
    <t>61137</t>
  </si>
  <si>
    <t>ODBĚR FASCIÁLNÍHO ŠTĚPU Z FASCIA LATA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</si>
  <si>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</si>
  <si>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</si>
  <si>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</si>
  <si>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</si>
  <si>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</si>
  <si>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</si>
  <si>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</si>
  <si>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</si>
  <si>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</si>
  <si>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</si>
  <si>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53471</t>
  </si>
  <si>
    <t>ZLOMENINA HORNÍHO KONCE FEMURU - REPOZICE OTEVŘENÁ</t>
  </si>
  <si>
    <t>53257</t>
  </si>
  <si>
    <t xml:space="preserve">OTEVŘENÁ REPOZICE A OSTEOSYNTÉZA ZLOMENINY KLÍČNÍ 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</si>
  <si>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</si>
  <si>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</si>
  <si>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</si>
  <si>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</si>
  <si>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</si>
  <si>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</si>
  <si>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</si>
  <si>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</si>
  <si>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</si>
  <si>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METRONIDAZOL B. BRAUN</t>
  </si>
  <si>
    <t>0016600</t>
  </si>
  <si>
    <t>0020605</t>
  </si>
  <si>
    <t>0046475</t>
  </si>
  <si>
    <t>0058092</t>
  </si>
  <si>
    <t>CEFAZOLIN SANDOZ</t>
  </si>
  <si>
    <t>0062464</t>
  </si>
  <si>
    <t>0064831</t>
  </si>
  <si>
    <t>AXETINE</t>
  </si>
  <si>
    <t>0065989</t>
  </si>
  <si>
    <t>MYCOMAX INF</t>
  </si>
  <si>
    <t>0066137</t>
  </si>
  <si>
    <t>0072972</t>
  </si>
  <si>
    <t>AMOKSIKLAV 1,2 G</t>
  </si>
  <si>
    <t>0076360</t>
  </si>
  <si>
    <t>ZINACEF</t>
  </si>
  <si>
    <t>0083417</t>
  </si>
  <si>
    <t>MERONEM</t>
  </si>
  <si>
    <t>0083487</t>
  </si>
  <si>
    <t>0092290</t>
  </si>
  <si>
    <t>EDICIN</t>
  </si>
  <si>
    <t>0094176</t>
  </si>
  <si>
    <t>0096413</t>
  </si>
  <si>
    <t>GENTAMICIN LEK 40 MG/2 ML</t>
  </si>
  <si>
    <t>0096414</t>
  </si>
  <si>
    <t>GENTAMICIN LEK</t>
  </si>
  <si>
    <t>0097000</t>
  </si>
  <si>
    <t>0121240</t>
  </si>
  <si>
    <t>CEFTRIAXON KABI</t>
  </si>
  <si>
    <t>0131656</t>
  </si>
  <si>
    <t>CEFTAZIDIM KABI</t>
  </si>
  <si>
    <t>0137499</t>
  </si>
  <si>
    <t>0142077</t>
  </si>
  <si>
    <t>TIENAM 500 MG/500 MG I.V.</t>
  </si>
  <si>
    <t>0151458</t>
  </si>
  <si>
    <t>CEFUROXIM KABI</t>
  </si>
  <si>
    <t>0156259</t>
  </si>
  <si>
    <t>VANCOMYCIN KABI</t>
  </si>
  <si>
    <t>0162180</t>
  </si>
  <si>
    <t>0162187</t>
  </si>
  <si>
    <t>0164350</t>
  </si>
  <si>
    <t>TAZOCIN 4 G/0,5 G</t>
  </si>
  <si>
    <t>0164401</t>
  </si>
  <si>
    <t>0166269</t>
  </si>
  <si>
    <t>0164407</t>
  </si>
  <si>
    <t>0198192</t>
  </si>
  <si>
    <t>0201030</t>
  </si>
  <si>
    <t>0064835</t>
  </si>
  <si>
    <t>0113453</t>
  </si>
  <si>
    <t>0129834</t>
  </si>
  <si>
    <t>0129836</t>
  </si>
  <si>
    <t>0064630</t>
  </si>
  <si>
    <t>KLIMICIN</t>
  </si>
  <si>
    <t>0183812</t>
  </si>
  <si>
    <t>0183817</t>
  </si>
  <si>
    <t>0029817</t>
  </si>
  <si>
    <t>GLIOLAN</t>
  </si>
  <si>
    <t>0049842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</si>
  <si>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</si>
  <si>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</si>
  <si>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</si>
  <si>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</si>
  <si>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</si>
  <si>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</si>
  <si>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</si>
  <si>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</si>
  <si>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</si>
  <si>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</si>
  <si>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</si>
  <si>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</si>
  <si>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</si>
  <si>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</si>
  <si>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</si>
  <si>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</si>
  <si>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</si>
  <si>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</si>
  <si>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</si>
  <si>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</si>
  <si>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</si>
  <si>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</si>
  <si>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</si>
  <si>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</si>
  <si>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</si>
  <si>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</si>
  <si>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</si>
  <si>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</si>
  <si>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</si>
  <si>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</si>
  <si>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</si>
  <si>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</si>
  <si>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</si>
  <si>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</si>
  <si>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</si>
  <si>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</si>
  <si>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</si>
  <si>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</si>
  <si>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</si>
  <si>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</si>
  <si>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</si>
  <si>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</si>
  <si>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</si>
  <si>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</si>
  <si>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</si>
  <si>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</si>
  <si>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</si>
  <si>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</si>
  <si>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</si>
  <si>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</si>
  <si>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</si>
  <si>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</si>
  <si>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</si>
  <si>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</si>
  <si>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</si>
  <si>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</si>
  <si>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</si>
  <si>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</si>
  <si>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</si>
  <si>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</si>
  <si>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</si>
  <si>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</si>
  <si>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</si>
  <si>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</si>
  <si>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</si>
  <si>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</si>
  <si>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</si>
  <si>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</si>
  <si>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</si>
  <si>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</si>
  <si>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</si>
  <si>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</si>
  <si>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</si>
  <si>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</si>
  <si>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</si>
  <si>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</si>
  <si>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</si>
  <si>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</si>
  <si>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</si>
  <si>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</si>
  <si>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</si>
  <si>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</si>
  <si>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</si>
  <si>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</si>
  <si>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</si>
  <si>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</si>
  <si>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</si>
  <si>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</si>
  <si>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</si>
  <si>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</si>
  <si>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</si>
  <si>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</si>
  <si>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</si>
  <si>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</si>
  <si>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</si>
  <si>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</si>
  <si>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</si>
  <si>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</si>
  <si>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</si>
  <si>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0069597</t>
  </si>
  <si>
    <t>SYSTÉM HYDROCEPHALNÍ DRENÁŽNÍ-SHUNT</t>
  </si>
  <si>
    <t>0069598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</si>
  <si>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</si>
  <si>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</si>
  <si>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</si>
  <si>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</si>
  <si>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</si>
  <si>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</si>
  <si>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</si>
  <si>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0095636</t>
  </si>
  <si>
    <t>SYSTÉM HYDROCEPHALNÍ DRENÁŽNÍ - SHUNT HAKIM BACTIS</t>
  </si>
  <si>
    <t>0095660</t>
  </si>
  <si>
    <t>SYSTÉM ZEVNÍ DRENÁŽNÍ LIKVOROVÝ DOČASNÝ CODMAN</t>
  </si>
  <si>
    <t>0095661</t>
  </si>
  <si>
    <t>0095664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</si>
  <si>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</si>
  <si>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</si>
  <si>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</si>
  <si>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</si>
  <si>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</si>
  <si>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</si>
  <si>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</si>
  <si>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</si>
  <si>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</si>
  <si>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</si>
  <si>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</si>
  <si>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</si>
  <si>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</si>
  <si>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</si>
  <si>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</si>
  <si>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</si>
  <si>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</si>
  <si>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</si>
  <si>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</si>
  <si>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</si>
  <si>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</si>
  <si>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</si>
  <si>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</si>
  <si>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</si>
  <si>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</si>
  <si>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</si>
  <si>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</si>
  <si>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</si>
  <si>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</si>
  <si>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</si>
  <si>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</si>
  <si>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</si>
  <si>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</si>
  <si>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</si>
  <si>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</si>
  <si>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</si>
  <si>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</si>
  <si>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</si>
  <si>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</si>
  <si>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</si>
  <si>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</si>
  <si>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</si>
  <si>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</si>
  <si>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</si>
  <si>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</si>
  <si>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0013054</t>
  </si>
  <si>
    <t>STAPLER KOŽNÍ, 35 NEREZ.OCEL. NÁPLNÍ PMW35,PMR35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</si>
  <si>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</si>
  <si>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</si>
  <si>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</si>
  <si>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</si>
  <si>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</si>
  <si>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</si>
  <si>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</si>
  <si>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</si>
  <si>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</si>
  <si>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</si>
  <si>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</si>
  <si>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</si>
  <si>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0096719</t>
  </si>
  <si>
    <t>0166185</t>
  </si>
  <si>
    <t>IMPLANTÁT PRO KYFOPLASTIKU PERKUTÁNNÍ VBS S/M/L 2B</t>
  </si>
  <si>
    <t>0068200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</si>
  <si>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</si>
  <si>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</si>
  <si>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</si>
  <si>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</si>
  <si>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</si>
  <si>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</si>
  <si>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</si>
  <si>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</si>
  <si>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</si>
  <si>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</si>
  <si>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0068204</t>
  </si>
  <si>
    <t>0049999</t>
  </si>
  <si>
    <t>EXTRAKTOR KOŽNÍCH SVOREK - PROXIMATE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</si>
  <si>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</si>
  <si>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</si>
  <si>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</si>
  <si>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</si>
  <si>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</si>
  <si>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</si>
  <si>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</si>
  <si>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</si>
  <si>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</si>
  <si>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</si>
  <si>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0068174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</si>
  <si>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</si>
  <si>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</si>
  <si>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</si>
  <si>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</si>
  <si>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</si>
  <si>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</si>
  <si>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</si>
  <si>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</si>
  <si>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</si>
  <si>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</si>
  <si>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</si>
  <si>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</si>
  <si>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</si>
  <si>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</si>
  <si>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</si>
  <si>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</si>
  <si>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</si>
  <si>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</si>
  <si>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</si>
  <si>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</si>
  <si>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</si>
  <si>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</si>
  <si>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0096802</t>
  </si>
  <si>
    <t>IMPLANTÁT SPINÁLNÍ NÁHRADA MEZIOBRATLOVÁ PCB KRČNÍ</t>
  </si>
  <si>
    <t>0068570</t>
  </si>
  <si>
    <t xml:space="preserve">IMPLANTÁT SPINÁLNÍ SYSTÉM REFLEX HYBRID           </t>
  </si>
  <si>
    <t>0193602</t>
  </si>
  <si>
    <t>SYSTÉM PUMPOVÝ - ASCENDA KATÉTR SET 66/86 CM - VÝM</t>
  </si>
  <si>
    <t>0161916</t>
  </si>
  <si>
    <t>IMPLANTÁT SPINÁLNÍ FIXAČNÍ SYSTÉM QUINTEX KRČNÍ  P</t>
  </si>
  <si>
    <t>0069960</t>
  </si>
  <si>
    <t>0113876</t>
  </si>
  <si>
    <t>IMPLANTÁT PÁTEŘNÍ,BEDERNÍ,SAKRÁLNÍ,IFUSE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</si>
  <si>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</si>
  <si>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</si>
  <si>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</si>
  <si>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</si>
  <si>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</si>
  <si>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</si>
  <si>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</si>
  <si>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</si>
  <si>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0161945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</si>
  <si>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</si>
  <si>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</si>
  <si>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</si>
  <si>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</si>
  <si>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</si>
  <si>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</si>
  <si>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</si>
  <si>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</si>
  <si>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</si>
  <si>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</si>
  <si>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</si>
  <si>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</si>
  <si>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</si>
  <si>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</si>
  <si>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</si>
  <si>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</si>
  <si>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</si>
  <si>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</si>
  <si>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</si>
  <si>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</si>
  <si>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</si>
  <si>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</si>
  <si>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</si>
  <si>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</si>
  <si>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</si>
  <si>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</si>
  <si>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0161956</t>
  </si>
  <si>
    <t>0114864</t>
  </si>
  <si>
    <t>0068202</t>
  </si>
  <si>
    <t>0096713</t>
  </si>
  <si>
    <t>IMPLANTÁT SPINÁLNÍ SYSTÉM S4 TRAUMA FIXAČNÍ BEDERN</t>
  </si>
  <si>
    <t>0113362</t>
  </si>
  <si>
    <t>IMPLANTÁT SPINÁLNÍ SYSTÉM FACET WEDGE BEDERNÍ ZADN</t>
  </si>
  <si>
    <t>0069201</t>
  </si>
  <si>
    <t>IMPLANTÁT SPINÁLNÍ SYSTÉM S4                    BE</t>
  </si>
  <si>
    <t>0113361</t>
  </si>
  <si>
    <t>IMPLANTÁT SPINÁLNÍ SYSTÉM FACET WEDGE BEDERNÍ PÁTE</t>
  </si>
  <si>
    <t>0069202</t>
  </si>
  <si>
    <t>0069209</t>
  </si>
  <si>
    <t>IMPLANTÁT SPINÁLNÍ SYSTÉM S4 BEDERNÍ  ZADNÍ PŘÍSTU</t>
  </si>
  <si>
    <t>0114858</t>
  </si>
  <si>
    <t>0114258</t>
  </si>
  <si>
    <t>0115260</t>
  </si>
  <si>
    <t>IMPLANTÁT SPINÁLNÍ NÁHR.MEZIOBR. LUMIR BEDERNÍ BOČ</t>
  </si>
  <si>
    <t>0069527</t>
  </si>
  <si>
    <t>IMPLANTÁT SPINÁL.NÁHRADA MEZIOBRATLOVÁ           B</t>
  </si>
  <si>
    <t>0161825</t>
  </si>
  <si>
    <t>IMPLANTÁT SPINÁLNÍ SECURESPAN   KRČNÍ/HRUDNÍ  ZADN</t>
  </si>
  <si>
    <t>0115259</t>
  </si>
  <si>
    <t>0161823</t>
  </si>
  <si>
    <t>0115255</t>
  </si>
  <si>
    <t>NÁHRADA KYČELNÍHO KLOUBU, DŘÍK NECEMENTOVANÝ TREND</t>
  </si>
  <si>
    <t>0193603</t>
  </si>
  <si>
    <t>SYSTÉM NEUROSTIMULAČNÍ - SCS - ITREL 4</t>
  </si>
  <si>
    <t>0091649</t>
  </si>
  <si>
    <t>0193606</t>
  </si>
  <si>
    <t>SYSTÉM NEUROSTIMULAČNÍ - SCS - RESTORE SENSOR SURE</t>
  </si>
  <si>
    <t>0069862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</si>
  <si>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</si>
  <si>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</si>
  <si>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</si>
  <si>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</si>
  <si>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</si>
  <si>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</si>
  <si>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</si>
  <si>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</si>
  <si>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</si>
  <si>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</si>
  <si>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</si>
  <si>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</si>
  <si>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</si>
  <si>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</si>
  <si>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</si>
  <si>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</si>
  <si>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</si>
  <si>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</si>
  <si>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</si>
  <si>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</si>
  <si>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</si>
  <si>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</si>
  <si>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</si>
  <si>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</si>
  <si>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</si>
  <si>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</si>
  <si>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</si>
  <si>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</si>
  <si>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</si>
  <si>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</si>
  <si>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</si>
  <si>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</si>
  <si>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</si>
  <si>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</si>
  <si>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</si>
  <si>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</si>
  <si>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</si>
  <si>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</si>
  <si>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</si>
  <si>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</si>
  <si>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</si>
  <si>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</si>
  <si>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</si>
  <si>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</si>
  <si>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</si>
  <si>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</si>
  <si>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</si>
  <si>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</si>
  <si>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</si>
  <si>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</si>
  <si>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</si>
  <si>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</si>
  <si>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</si>
  <si>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</si>
  <si>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</si>
  <si>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</si>
  <si>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</si>
  <si>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</si>
  <si>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</si>
  <si>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</si>
  <si>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</si>
  <si>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</si>
  <si>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</si>
  <si>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</si>
  <si>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</si>
  <si>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</si>
  <si>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</si>
  <si>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</si>
  <si>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</si>
  <si>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</si>
  <si>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</si>
  <si>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</si>
  <si>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</si>
  <si>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</si>
  <si>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</si>
  <si>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</si>
  <si>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</si>
  <si>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</si>
  <si>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</si>
  <si>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</si>
  <si>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</si>
  <si>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</si>
  <si>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</si>
  <si>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</si>
  <si>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</si>
  <si>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</si>
  <si>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</si>
  <si>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</si>
  <si>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</si>
  <si>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</si>
  <si>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</si>
  <si>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</si>
  <si>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</si>
  <si>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</si>
  <si>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</si>
  <si>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</si>
  <si>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</si>
  <si>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</si>
  <si>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</si>
  <si>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</si>
  <si>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</si>
  <si>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</si>
  <si>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</si>
  <si>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</si>
  <si>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</si>
  <si>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</si>
  <si>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</si>
  <si>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</si>
  <si>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</si>
  <si>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</si>
  <si>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</si>
  <si>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</si>
  <si>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</si>
  <si>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</si>
  <si>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</si>
  <si>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</si>
  <si>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</si>
  <si>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</si>
  <si>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</si>
  <si>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</si>
  <si>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</si>
  <si>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</si>
  <si>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</si>
  <si>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</si>
  <si>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</si>
  <si>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</si>
  <si>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</si>
  <si>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</si>
  <si>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</si>
  <si>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</si>
  <si>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</si>
  <si>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</si>
  <si>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</si>
  <si>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</si>
  <si>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</si>
  <si>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</si>
  <si>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</si>
  <si>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</si>
  <si>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</si>
  <si>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</si>
  <si>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</si>
  <si>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</si>
  <si>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</si>
  <si>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</si>
  <si>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</si>
  <si>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</si>
  <si>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</si>
  <si>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</si>
  <si>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</si>
  <si>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</si>
  <si>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</si>
  <si>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</si>
  <si>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</si>
  <si>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56327</t>
  </si>
  <si>
    <t>RESEKCE MORTONOVA NEUROMU</t>
  </si>
  <si>
    <t>0003952</t>
  </si>
  <si>
    <t>AMIKIN 500 MG</t>
  </si>
  <si>
    <t>0011785</t>
  </si>
  <si>
    <t>AMIKIN 1 G</t>
  </si>
  <si>
    <t>0026127</t>
  </si>
  <si>
    <t>0053922</t>
  </si>
  <si>
    <t>CIPHIN PRO INFUSIONE 200 MG/100 ML</t>
  </si>
  <si>
    <t>MYCOMAX</t>
  </si>
  <si>
    <t>0076353</t>
  </si>
  <si>
    <t>FORTUM</t>
  </si>
  <si>
    <t>0083050</t>
  </si>
  <si>
    <t>0131654</t>
  </si>
  <si>
    <t>0141838</t>
  </si>
  <si>
    <t>AMIKACIN B.BRAUN</t>
  </si>
  <si>
    <t>0156258</t>
  </si>
  <si>
    <t>0500720</t>
  </si>
  <si>
    <t>MYCAMINE</t>
  </si>
  <si>
    <t>0136083</t>
  </si>
  <si>
    <t>AMPICILLIN AND SULBACTAM IBI 1 G + 500 MG PRÁŠEK P</t>
  </si>
  <si>
    <t>0141836</t>
  </si>
  <si>
    <t>AMIKACIN B. BRAUN</t>
  </si>
  <si>
    <t>0134595</t>
  </si>
  <si>
    <t>MEDOCLAV</t>
  </si>
  <si>
    <t>0156835</t>
  </si>
  <si>
    <t>MEROPENEM KABI</t>
  </si>
  <si>
    <t>0147977</t>
  </si>
  <si>
    <t>MEROPENEM HOSPIRA</t>
  </si>
  <si>
    <t>0166265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</si>
  <si>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</si>
  <si>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</si>
  <si>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</si>
  <si>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</si>
  <si>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</si>
  <si>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</si>
  <si>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</si>
  <si>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</si>
  <si>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0195147</t>
  </si>
  <si>
    <t>0203283</t>
  </si>
  <si>
    <t>0016982</t>
  </si>
  <si>
    <t>FLUCONAZOL ARDEZ</t>
  </si>
  <si>
    <t>0209048</t>
  </si>
  <si>
    <t>PRAXBIND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</si>
  <si>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</si>
  <si>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</si>
  <si>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</si>
  <si>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</si>
  <si>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</si>
  <si>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</si>
  <si>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</si>
  <si>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JEDNOROVINNÝ/DVOUROVINNÝ TRUBKOVÝ, S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</si>
  <si>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</si>
  <si>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</si>
  <si>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</si>
  <si>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</si>
  <si>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</si>
  <si>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0054517</t>
  </si>
  <si>
    <t>0054553</t>
  </si>
  <si>
    <t>0059046</t>
  </si>
  <si>
    <t>KLIP PER.MOZK.ANE.FE602K.04.12.13.22.24.42.44.52..</t>
  </si>
  <si>
    <t>0067160</t>
  </si>
  <si>
    <t>IMPLANTÁT ORBITÁLNÍ PDS ZX3,ZX4,ZX7 VSTŘEBATELNÝ</t>
  </si>
  <si>
    <t>0069500</t>
  </si>
  <si>
    <t>KANYLA TRACHEOSTOMICKÁ  S NÍZKOTLAKOU  MANŽETOU</t>
  </si>
  <si>
    <t>0069596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</si>
  <si>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</si>
  <si>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</si>
  <si>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</si>
  <si>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</si>
  <si>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</si>
  <si>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</si>
  <si>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</si>
  <si>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</si>
  <si>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</si>
  <si>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</si>
  <si>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</si>
  <si>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</si>
  <si>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0095663</t>
  </si>
  <si>
    <t>0096061</t>
  </si>
  <si>
    <t>SYSTÉM HYDROCEPHALNÍ DRENÁŽNÍ - SHUNT CSF-NEPROGRA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</si>
  <si>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</si>
  <si>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</si>
  <si>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</si>
  <si>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</si>
  <si>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</si>
  <si>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</si>
  <si>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</si>
  <si>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0163244</t>
  </si>
  <si>
    <t>0163249</t>
  </si>
  <si>
    <t>0163251</t>
  </si>
  <si>
    <t>0059042</t>
  </si>
  <si>
    <t>KLIP PER.MOZKOVÝ ANEUR.FE597K.98.99K 637.38.39</t>
  </si>
  <si>
    <t>0068192</t>
  </si>
  <si>
    <t>0067419</t>
  </si>
  <si>
    <t>0059045</t>
  </si>
  <si>
    <t>KLIP PER.MOZK.ANE.FE600K.03.10.13.20.23.640.50.60</t>
  </si>
  <si>
    <t>0096913</t>
  </si>
  <si>
    <t>IMPLANTÁT SPINÁL.NÁHRADA OBRATLOVÁ HYDROLIFT 2   H</t>
  </si>
  <si>
    <t>0049876</t>
  </si>
  <si>
    <t>0082141</t>
  </si>
  <si>
    <t>NPWT-RENASYS F PŘEVAZOVÝ SET MALÝ S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</si>
  <si>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</si>
  <si>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</si>
  <si>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</si>
  <si>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</si>
  <si>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</si>
  <si>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</si>
  <si>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JEDNOROVINNÝ TUBULÁRNÍ,SYNTHES</t>
  </si>
  <si>
    <t>0049869</t>
  </si>
  <si>
    <t>0142062</t>
  </si>
  <si>
    <t>0114455</t>
  </si>
  <si>
    <t>IMPLANTÁT SPINÁLNÍ STABILIZAČ.SYSTÉM VIRAGE OKCIPI</t>
  </si>
  <si>
    <t>0114453</t>
  </si>
  <si>
    <t>0142096</t>
  </si>
  <si>
    <t>0068221</t>
  </si>
  <si>
    <t>0163201</t>
  </si>
  <si>
    <t>0163211</t>
  </si>
  <si>
    <t>0142063</t>
  </si>
  <si>
    <t>0142127</t>
  </si>
  <si>
    <t>0142097</t>
  </si>
  <si>
    <t>0142102</t>
  </si>
  <si>
    <t>0163207</t>
  </si>
  <si>
    <t>0114259</t>
  </si>
  <si>
    <t>0059128</t>
  </si>
  <si>
    <t>KLIP PERMANENTNÍ MOZKOVÝ ANEURYSMATICKÝ FE780K</t>
  </si>
  <si>
    <t>0043970</t>
  </si>
  <si>
    <t>SYSTÉM MONITOROVACÍ INTRAKRANIÁLNÍ TKÁŇOVÁ O2 NERO</t>
  </si>
  <si>
    <t>0142098</t>
  </si>
  <si>
    <t>0163279</t>
  </si>
  <si>
    <t>IMPLANTÁT MANDIBULÁRNÍ LA FÓRTE SYSTÉM</t>
  </si>
  <si>
    <t>0043986</t>
  </si>
  <si>
    <t>0043985</t>
  </si>
  <si>
    <t>0095635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</si>
  <si>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</si>
  <si>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</si>
  <si>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</si>
  <si>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</si>
  <si>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</si>
  <si>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</si>
  <si>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</si>
  <si>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</si>
  <si>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</si>
  <si>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</si>
  <si>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</si>
  <si>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</si>
  <si>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</si>
  <si>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</si>
  <si>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</si>
  <si>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</si>
  <si>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</si>
  <si>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</si>
  <si>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</si>
  <si>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</si>
  <si>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</si>
  <si>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601</t>
  </si>
  <si>
    <t>61147</t>
  </si>
  <si>
    <t>UZAVŘENÍ DEFEKTU KOŽNÍM LALOKEM MÍSTNÍM DO 10 CM^2</t>
  </si>
  <si>
    <t>61115</t>
  </si>
  <si>
    <t>62310</t>
  </si>
  <si>
    <t>NEKREKTOMIE DO 1% POVRCHU TĚLA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</si>
  <si>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</si>
  <si>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</si>
  <si>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</si>
  <si>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</si>
  <si>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</si>
  <si>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</si>
  <si>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>TRANSPOZICE FASCIOKUTÁNNÍHO LALOKU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</si>
  <si>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</si>
  <si>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</si>
  <si>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</si>
  <si>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</si>
  <si>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</si>
  <si>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</si>
  <si>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</si>
  <si>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</si>
  <si>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</si>
  <si>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</si>
  <si>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</si>
  <si>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</si>
  <si>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</si>
  <si>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</si>
  <si>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</si>
  <si>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</si>
  <si>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</si>
  <si>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</si>
  <si>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</si>
  <si>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</si>
  <si>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</si>
  <si>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</si>
  <si>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</si>
  <si>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</si>
  <si>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</si>
  <si>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</si>
  <si>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</si>
  <si>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</si>
  <si>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</si>
  <si>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</si>
  <si>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</si>
  <si>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</si>
  <si>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</si>
  <si>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</si>
  <si>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</si>
  <si>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</si>
  <si>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</si>
  <si>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</si>
  <si>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</si>
  <si>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</si>
  <si>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66839</t>
  </si>
  <si>
    <t>EXSTIRPACE NÁDORU MĚKKÝCH TKÁNÍ - POVRCHOVĚ ULOŽEN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</si>
  <si>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</si>
  <si>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</si>
  <si>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</si>
  <si>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</si>
  <si>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</si>
  <si>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</si>
  <si>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</si>
  <si>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</si>
  <si>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</si>
  <si>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</si>
  <si>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</si>
  <si>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</si>
  <si>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</si>
  <si>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</si>
  <si>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</si>
  <si>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</si>
  <si>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</si>
  <si>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</si>
  <si>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</si>
  <si>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</si>
  <si>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</si>
  <si>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</si>
  <si>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</si>
  <si>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</si>
  <si>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</si>
  <si>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</si>
  <si>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</si>
  <si>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</si>
  <si>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</si>
  <si>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</si>
  <si>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</si>
  <si>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</si>
  <si>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</si>
  <si>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</si>
  <si>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78880</t>
  </si>
  <si>
    <t xml:space="preserve">PÉČE O DÁRCE ORGÁNU, SPOLUPRÁCE S TRANSPLANTAČNÍM 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</si>
  <si>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</si>
  <si>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</si>
  <si>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</si>
  <si>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</si>
  <si>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</si>
  <si>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</si>
  <si>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</si>
  <si>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</si>
  <si>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</si>
  <si>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</si>
  <si>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</si>
  <si>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</si>
  <si>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</si>
  <si>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</si>
  <si>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</si>
  <si>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</si>
  <si>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</si>
  <si>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</si>
  <si>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</si>
  <si>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</si>
  <si>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</si>
  <si>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</si>
  <si>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</si>
  <si>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</si>
  <si>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</si>
  <si>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</si>
  <si>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</si>
  <si>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</si>
  <si>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</si>
  <si>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</si>
  <si>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</si>
  <si>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</si>
  <si>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</si>
  <si>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</si>
  <si>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</si>
  <si>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</si>
  <si>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</si>
  <si>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</si>
  <si>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</si>
  <si>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</si>
  <si>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</si>
  <si>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</si>
  <si>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</si>
  <si>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</si>
  <si>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</si>
  <si>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</si>
  <si>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</si>
  <si>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</si>
  <si>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</si>
  <si>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</si>
  <si>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</si>
  <si>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</si>
  <si>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</si>
  <si>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</si>
  <si>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</si>
  <si>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</si>
  <si>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</si>
  <si>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</si>
  <si>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</si>
  <si>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</si>
  <si>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</si>
  <si>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</si>
  <si>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</si>
  <si>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</si>
  <si>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</si>
  <si>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</si>
  <si>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</si>
  <si>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</si>
  <si>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</si>
  <si>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</si>
  <si>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</si>
  <si>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</si>
  <si>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</si>
  <si>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</si>
  <si>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</si>
  <si>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</si>
  <si>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</si>
  <si>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</si>
  <si>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</si>
  <si>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</si>
  <si>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</si>
  <si>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</si>
  <si>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</si>
  <si>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</si>
  <si>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</si>
  <si>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</si>
  <si>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</si>
  <si>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</si>
  <si>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</si>
  <si>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</si>
  <si>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</si>
  <si>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</si>
  <si>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</si>
  <si>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</si>
  <si>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</si>
  <si>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</si>
  <si>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</si>
  <si>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</si>
  <si>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</si>
  <si>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</si>
  <si>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</si>
  <si>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</si>
  <si>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</si>
  <si>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</si>
  <si>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</si>
  <si>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</si>
  <si>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</si>
  <si>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</si>
  <si>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</si>
  <si>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</si>
  <si>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04393</t>
  </si>
  <si>
    <t xml:space="preserve">INTERSTICIÁLNÍ CHOROBA PLIC S MCC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</si>
  <si>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</si>
  <si>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</si>
  <si>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</si>
  <si>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</si>
  <si>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</si>
  <si>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</si>
  <si>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</si>
  <si>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</si>
  <si>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</si>
  <si>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</si>
  <si>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</si>
  <si>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</si>
  <si>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</si>
  <si>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</si>
  <si>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</si>
  <si>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</si>
  <si>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</si>
  <si>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</si>
  <si>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</si>
  <si>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</si>
  <si>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</si>
  <si>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</si>
  <si>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</si>
  <si>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</si>
  <si>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08313</t>
  </si>
  <si>
    <t xml:space="preserve">ZLOMENINA PÁNVE, NEBO DISLOKACE KYČLE S MCC                 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</si>
  <si>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</si>
  <si>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</si>
  <si>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</si>
  <si>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</si>
  <si>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</si>
  <si>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</si>
  <si>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</si>
  <si>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</si>
  <si>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</si>
  <si>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</si>
  <si>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</si>
  <si>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</si>
  <si>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</si>
  <si>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</si>
  <si>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</si>
  <si>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</si>
  <si>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</si>
  <si>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</si>
  <si>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</si>
  <si>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</si>
  <si>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</si>
  <si>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</si>
  <si>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</si>
  <si>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</si>
  <si>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</si>
  <si>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</si>
  <si>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</si>
  <si>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</si>
  <si>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</si>
  <si>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</si>
  <si>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</si>
  <si>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</si>
  <si>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</si>
  <si>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</si>
  <si>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</si>
  <si>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</si>
  <si>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</si>
  <si>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</si>
  <si>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</si>
  <si>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</si>
  <si>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</si>
  <si>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</si>
  <si>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</si>
  <si>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</si>
  <si>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</si>
  <si>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</si>
  <si>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</si>
  <si>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</si>
  <si>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</si>
  <si>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</si>
  <si>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</si>
  <si>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25052</t>
  </si>
  <si>
    <t xml:space="preserve">DLOUHODOBÁ MECHANICKÁ VENTILACE PŘI POLYTRAUMATU &gt; 240 HODIN                                        </t>
  </si>
  <si>
    <t>25061</t>
  </si>
  <si>
    <t xml:space="preserve">DLOUHODOBÁ MECHANICKÁ VENTILACE PŘI POLYTRAUMATU S KRANIOTOMI                                       </t>
  </si>
  <si>
    <t>25062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</si>
  <si>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</si>
  <si>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</si>
  <si>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</si>
  <si>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</si>
  <si>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</si>
  <si>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</si>
  <si>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</si>
  <si>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</si>
  <si>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</si>
  <si>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</si>
  <si>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</si>
  <si>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</si>
  <si>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</si>
  <si>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</si>
  <si>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</si>
  <si>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</si>
  <si>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</si>
  <si>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</si>
  <si>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</si>
  <si>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</si>
  <si>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</si>
  <si>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</si>
  <si>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</si>
  <si>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</si>
  <si>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</si>
  <si>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</si>
  <si>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</si>
  <si>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</si>
  <si>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</si>
  <si>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</si>
  <si>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</si>
  <si>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</si>
  <si>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</si>
  <si>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</si>
  <si>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</si>
  <si>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</si>
  <si>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</si>
  <si>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</si>
  <si>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</si>
  <si>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</si>
  <si>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</si>
  <si>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18F-FLT inj.</t>
  </si>
  <si>
    <t>47269</t>
  </si>
  <si>
    <t>TOMOGRAFICKÁ SCINTIGRAFIE - SPECT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</si>
  <si>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</si>
  <si>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</si>
  <si>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</si>
  <si>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</si>
  <si>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</si>
  <si>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</si>
  <si>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</si>
  <si>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</si>
  <si>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</si>
  <si>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</si>
  <si>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</si>
  <si>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</si>
  <si>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</si>
  <si>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</si>
  <si>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</si>
  <si>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</si>
  <si>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</si>
  <si>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</si>
  <si>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</si>
  <si>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</si>
  <si>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</si>
  <si>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</si>
  <si>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</si>
  <si>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</si>
  <si>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</si>
  <si>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</si>
  <si>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</si>
  <si>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</si>
  <si>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</si>
  <si>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</si>
  <si>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</si>
  <si>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</si>
  <si>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</si>
  <si>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</si>
  <si>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</si>
  <si>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</si>
  <si>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</si>
  <si>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</si>
  <si>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</si>
  <si>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</si>
  <si>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</si>
  <si>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</si>
  <si>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</si>
  <si>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</si>
  <si>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</si>
  <si>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</si>
  <si>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</si>
  <si>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</si>
  <si>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</si>
  <si>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</si>
  <si>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</si>
  <si>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</si>
  <si>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</si>
  <si>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</si>
  <si>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</si>
  <si>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</si>
  <si>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</si>
  <si>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</si>
  <si>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</si>
  <si>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</si>
  <si>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</si>
  <si>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</si>
  <si>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</si>
  <si>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</si>
  <si>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</si>
  <si>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</si>
  <si>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</si>
  <si>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</si>
  <si>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</si>
  <si>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</si>
  <si>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</si>
  <si>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</si>
  <si>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</si>
  <si>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</si>
  <si>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</si>
  <si>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</si>
  <si>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</si>
  <si>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</si>
  <si>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</si>
  <si>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</si>
  <si>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</si>
  <si>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</si>
  <si>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</si>
  <si>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</si>
  <si>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</si>
  <si>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</si>
  <si>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</si>
  <si>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</si>
  <si>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</si>
  <si>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</si>
  <si>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</si>
  <si>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</si>
  <si>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</si>
  <si>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</si>
  <si>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</si>
  <si>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</si>
  <si>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</si>
  <si>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</si>
  <si>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</si>
  <si>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</si>
  <si>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</si>
  <si>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</si>
  <si>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</si>
  <si>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</si>
  <si>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</si>
  <si>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</si>
  <si>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</si>
  <si>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</si>
  <si>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</si>
  <si>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</si>
  <si>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</si>
  <si>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</si>
  <si>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</si>
  <si>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</si>
  <si>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</si>
  <si>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</si>
  <si>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</si>
  <si>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</si>
  <si>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</si>
  <si>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</si>
  <si>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</si>
  <si>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</si>
  <si>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</si>
  <si>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</si>
  <si>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</si>
  <si>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</si>
  <si>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</si>
  <si>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</si>
  <si>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</si>
  <si>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</si>
  <si>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</si>
  <si>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</si>
  <si>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</si>
  <si>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</si>
  <si>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</si>
  <si>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</si>
  <si>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</si>
  <si>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</si>
  <si>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</si>
  <si>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</si>
  <si>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</si>
  <si>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</si>
  <si>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</si>
  <si>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</si>
  <si>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</si>
  <si>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</si>
  <si>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</si>
  <si>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</si>
  <si>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</si>
  <si>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</si>
  <si>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</si>
  <si>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</si>
  <si>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</si>
  <si>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</si>
  <si>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</si>
  <si>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</si>
  <si>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</si>
  <si>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</si>
  <si>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</si>
  <si>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</si>
  <si>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</si>
  <si>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</si>
  <si>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</si>
  <si>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</si>
  <si>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</si>
  <si>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</si>
  <si>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</si>
  <si>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</si>
  <si>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</si>
  <si>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</si>
  <si>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</si>
  <si>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</si>
  <si>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</si>
  <si>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</si>
  <si>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</si>
  <si>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</si>
  <si>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</si>
  <si>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</si>
  <si>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</si>
  <si>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</si>
  <si>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</si>
  <si>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</si>
  <si>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</si>
  <si>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</si>
  <si>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</si>
  <si>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</si>
  <si>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</si>
  <si>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</si>
  <si>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</si>
  <si>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</si>
  <si>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</si>
  <si>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</si>
  <si>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</si>
  <si>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</si>
  <si>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</si>
  <si>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</si>
  <si>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</si>
  <si>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</si>
  <si>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</si>
  <si>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</si>
  <si>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</si>
  <si>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</si>
  <si>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</si>
  <si>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</si>
  <si>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</si>
  <si>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</si>
  <si>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</si>
  <si>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</si>
  <si>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</si>
  <si>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</si>
  <si>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</si>
  <si>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</si>
  <si>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</si>
  <si>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</si>
  <si>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</si>
  <si>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</si>
  <si>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</si>
  <si>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</si>
  <si>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</si>
  <si>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</si>
  <si>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</si>
  <si>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</si>
  <si>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</si>
  <si>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</si>
  <si>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</si>
  <si>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</si>
  <si>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</si>
  <si>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</si>
  <si>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</si>
  <si>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</si>
  <si>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</si>
  <si>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</si>
  <si>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</si>
  <si>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</si>
  <si>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</si>
  <si>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</si>
  <si>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</si>
  <si>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</si>
  <si>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</si>
  <si>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</si>
  <si>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</si>
  <si>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</si>
  <si>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</si>
  <si>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</si>
  <si>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</si>
  <si>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</si>
  <si>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</si>
  <si>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</si>
  <si>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</si>
  <si>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</si>
  <si>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</si>
  <si>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</si>
  <si>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</si>
  <si>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</si>
  <si>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</si>
  <si>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</si>
  <si>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</si>
  <si>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</si>
  <si>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</si>
  <si>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</si>
  <si>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</si>
  <si>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</si>
  <si>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</si>
  <si>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</si>
  <si>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</si>
  <si>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</si>
  <si>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</si>
  <si>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</si>
  <si>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</si>
  <si>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</si>
  <si>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</si>
  <si>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</si>
  <si>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</si>
  <si>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</si>
  <si>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</si>
  <si>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</si>
  <si>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</si>
  <si>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</si>
  <si>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</si>
  <si>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</si>
  <si>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</si>
  <si>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</si>
  <si>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</si>
  <si>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</si>
  <si>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</si>
  <si>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</si>
  <si>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</si>
  <si>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</si>
  <si>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</si>
  <si>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</si>
  <si>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</si>
  <si>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</si>
  <si>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</si>
  <si>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</si>
  <si>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</si>
  <si>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</si>
  <si>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</si>
  <si>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</si>
  <si>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</si>
  <si>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</si>
  <si>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</si>
  <si>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</si>
  <si>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</si>
  <si>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</si>
  <si>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</si>
  <si>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</si>
  <si>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</si>
  <si>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</si>
  <si>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</si>
  <si>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</si>
  <si>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</si>
  <si>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</si>
  <si>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</si>
  <si>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</si>
  <si>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</si>
  <si>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</si>
  <si>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</si>
  <si>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</si>
  <si>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</si>
  <si>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</si>
  <si>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</si>
  <si>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</si>
  <si>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</si>
  <si>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</si>
  <si>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</si>
  <si>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</si>
  <si>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</si>
  <si>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</si>
  <si>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</si>
  <si>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</si>
  <si>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</si>
  <si>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</si>
  <si>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</si>
  <si>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</si>
  <si>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</si>
  <si>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</si>
  <si>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</si>
  <si>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</si>
  <si>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</si>
  <si>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</si>
  <si>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</si>
  <si>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</si>
  <si>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</si>
  <si>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</si>
  <si>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</si>
  <si>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</si>
  <si>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</si>
  <si>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</si>
  <si>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</si>
  <si>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</si>
  <si>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</si>
  <si>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</si>
  <si>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</si>
  <si>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</si>
  <si>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</si>
  <si>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0053358</t>
  </si>
  <si>
    <t>KATETR ANGIOGRAFICKÝ SLIP-CATH HYDROFILNÍ</t>
  </si>
  <si>
    <t>0053563</t>
  </si>
  <si>
    <t>KATETR DIAGNOSTICKÝ TEMPO4F,5F</t>
  </si>
  <si>
    <t>0056358</t>
  </si>
  <si>
    <t>ZAVADĚČ FLEXOR BALKIN RADIOOPÁKNÍ ZNAČKA</t>
  </si>
  <si>
    <t>0056361</t>
  </si>
  <si>
    <t>0056365</t>
  </si>
  <si>
    <t>ZAVADĚČ MIKROPUNKČNÍ, NITINOLOVÝ VODIČ</t>
  </si>
  <si>
    <t>0056503</t>
  </si>
  <si>
    <t>SPIRÁLA GDC VORTX 3530XX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</si>
  <si>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</si>
  <si>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</si>
  <si>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</si>
  <si>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</si>
  <si>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</si>
  <si>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</si>
  <si>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</si>
  <si>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</si>
  <si>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</si>
  <si>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</si>
  <si>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</si>
  <si>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</si>
  <si>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</si>
  <si>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</si>
  <si>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</si>
  <si>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</si>
  <si>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</si>
  <si>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</si>
  <si>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</si>
  <si>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</si>
  <si>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</si>
  <si>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</si>
  <si>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</si>
  <si>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</si>
  <si>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</si>
  <si>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</si>
  <si>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</si>
  <si>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</si>
  <si>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</si>
  <si>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</si>
  <si>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</si>
  <si>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</si>
  <si>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</si>
  <si>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</si>
  <si>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</si>
  <si>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</si>
  <si>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</si>
  <si>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</si>
  <si>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</si>
  <si>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</si>
  <si>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</si>
  <si>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</si>
  <si>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</si>
  <si>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</si>
  <si>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</si>
  <si>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</si>
  <si>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</si>
  <si>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</si>
  <si>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</si>
  <si>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</si>
  <si>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</si>
  <si>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</si>
  <si>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</si>
  <si>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</si>
  <si>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</si>
  <si>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</si>
  <si>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</si>
  <si>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</si>
  <si>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</si>
  <si>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</si>
  <si>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</si>
  <si>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</si>
  <si>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</si>
  <si>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</si>
  <si>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</si>
  <si>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</si>
  <si>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</si>
  <si>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</si>
  <si>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</si>
  <si>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</si>
  <si>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0049860</t>
  </si>
  <si>
    <t>STENT INTRAKRANIÁLNÍ GATEWAY,BALONEXPANDIBILNÍ,NIT</t>
  </si>
  <si>
    <t>0057233</t>
  </si>
  <si>
    <t>KATETR PERIFERNÍ VENOZNÍ PC-01351-TW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</si>
  <si>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</si>
  <si>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</si>
  <si>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</si>
  <si>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</si>
  <si>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</si>
  <si>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</si>
  <si>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</si>
  <si>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</si>
  <si>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</si>
  <si>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</si>
  <si>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</si>
  <si>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</si>
  <si>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</si>
  <si>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</si>
  <si>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</si>
  <si>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</si>
  <si>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</si>
  <si>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</si>
  <si>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</si>
  <si>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</si>
  <si>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</si>
  <si>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</si>
  <si>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</si>
  <si>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</si>
  <si>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</si>
  <si>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</si>
  <si>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</si>
  <si>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</si>
  <si>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</si>
  <si>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</si>
  <si>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</si>
  <si>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</si>
  <si>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</si>
  <si>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</si>
  <si>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</si>
  <si>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</si>
  <si>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</si>
  <si>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</si>
  <si>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</si>
  <si>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</si>
  <si>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</si>
  <si>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</si>
  <si>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</si>
  <si>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</si>
  <si>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</si>
  <si>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</si>
  <si>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</si>
  <si>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</si>
  <si>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</si>
  <si>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</si>
  <si>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</si>
  <si>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</si>
  <si>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</si>
  <si>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</si>
  <si>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</si>
  <si>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</si>
  <si>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</si>
  <si>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</si>
  <si>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</si>
  <si>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</si>
  <si>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</si>
  <si>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</si>
  <si>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</si>
  <si>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</si>
  <si>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</si>
  <si>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</si>
  <si>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</si>
  <si>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</si>
  <si>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</si>
  <si>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</si>
  <si>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</si>
  <si>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</si>
  <si>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</si>
  <si>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</si>
  <si>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</si>
  <si>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</si>
  <si>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</si>
  <si>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</si>
  <si>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</si>
  <si>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</si>
  <si>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</si>
  <si>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</si>
  <si>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</si>
  <si>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</si>
  <si>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</si>
  <si>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</si>
  <si>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</si>
  <si>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</si>
  <si>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</si>
  <si>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</si>
  <si>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</si>
  <si>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</si>
  <si>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</si>
  <si>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</si>
  <si>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</si>
  <si>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</si>
  <si>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</si>
  <si>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</si>
  <si>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</si>
  <si>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</si>
  <si>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</si>
  <si>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</si>
  <si>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</si>
  <si>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</si>
  <si>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</si>
  <si>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</si>
  <si>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</si>
  <si>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</si>
  <si>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</si>
  <si>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</si>
  <si>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</si>
  <si>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</si>
  <si>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</si>
  <si>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</si>
  <si>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</si>
  <si>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</si>
  <si>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</si>
  <si>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</si>
  <si>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</si>
  <si>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</si>
  <si>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</si>
  <si>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</si>
  <si>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</si>
  <si>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</si>
  <si>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</si>
  <si>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</si>
  <si>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</si>
  <si>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</si>
  <si>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</si>
  <si>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</si>
  <si>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</si>
  <si>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</si>
  <si>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</si>
  <si>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</si>
  <si>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</si>
  <si>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</si>
  <si>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</si>
  <si>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</si>
  <si>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</si>
  <si>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</si>
  <si>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</si>
  <si>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</si>
  <si>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</si>
  <si>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</si>
  <si>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</si>
  <si>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</si>
  <si>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</si>
  <si>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</si>
  <si>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</si>
  <si>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</si>
  <si>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</si>
  <si>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</si>
  <si>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</si>
  <si>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</si>
  <si>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</si>
  <si>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</si>
  <si>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</si>
  <si>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</si>
  <si>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</si>
  <si>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</si>
  <si>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</si>
  <si>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</si>
  <si>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</si>
  <si>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</si>
  <si>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</si>
  <si>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</si>
  <si>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</si>
  <si>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</si>
  <si>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</si>
  <si>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</si>
  <si>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</si>
  <si>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</si>
  <si>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</si>
  <si>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</si>
  <si>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</si>
  <si>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</si>
  <si>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</si>
  <si>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</si>
  <si>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</si>
  <si>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</si>
  <si>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</si>
  <si>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</si>
  <si>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</si>
  <si>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</si>
  <si>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</si>
  <si>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</si>
  <si>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</si>
  <si>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</si>
  <si>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</si>
  <si>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</si>
  <si>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</si>
  <si>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</si>
  <si>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</si>
  <si>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</si>
  <si>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</si>
  <si>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</si>
  <si>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</si>
  <si>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</si>
  <si>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</si>
  <si>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</si>
  <si>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</si>
  <si>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</si>
  <si>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</si>
  <si>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</si>
  <si>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</si>
  <si>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</si>
  <si>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</si>
  <si>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</si>
  <si>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</si>
  <si>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</si>
  <si>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</si>
  <si>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</si>
  <si>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</si>
  <si>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</si>
  <si>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</si>
  <si>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</si>
  <si>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</si>
  <si>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</si>
  <si>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</si>
  <si>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82060</t>
  </si>
  <si>
    <t>ANALÝZA HMOTOVÉHO SPEKTRA</t>
  </si>
  <si>
    <t>41</t>
  </si>
  <si>
    <t>813</t>
  </si>
  <si>
    <t>82241</t>
  </si>
  <si>
    <t>DETEKCE IN VITRO STIMULACE T LYMFOCYTŮ SPECIFICKÝM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</si>
  <si>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</si>
  <si>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</si>
  <si>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</si>
  <si>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</si>
  <si>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</si>
  <si>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</si>
  <si>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</si>
  <si>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</si>
  <si>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</si>
  <si>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</si>
  <si>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</si>
  <si>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</si>
  <si>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</si>
  <si>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</si>
  <si>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</si>
  <si>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</si>
  <si>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</si>
  <si>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</si>
  <si>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</si>
  <si>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</si>
  <si>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</si>
  <si>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</si>
  <si>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91115</t>
  </si>
  <si>
    <t>STANOVENÍ IgG3 RID</t>
  </si>
  <si>
    <t>91489</t>
  </si>
  <si>
    <t>IMUNOANALYTICKÉ STANOVENÍ AUTOPROTILÁTEK PROTI LKM</t>
  </si>
  <si>
    <t>22217</t>
  </si>
  <si>
    <t xml:space="preserve">SCREENINGOVÉ VYŠETŘENÍ TROMBOCYTÁRNÍCH PROTILÁTEK </t>
  </si>
  <si>
    <t>91113</t>
  </si>
  <si>
    <t>STANOVENÍ IgG2 RID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</si>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</sst>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3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6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166" fontId="5" fillId="0" borderId="163" xfId="0" applyNumberFormat="1" applyFont="1" applyBorder="1" applyAlignment="1">
      <alignment horizontal="right"/>
    </xf>
    <xf numFmtId="166" fontId="69" fillId="0" borderId="163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3" fontId="34" fillId="0" borderId="164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49" fontId="3" fillId="0" borderId="168" xfId="0" applyNumberFormat="1" applyFont="1" applyBorder="1" applyAlignment="1">
      <alignment horizontal="center"/>
    </xf>
    <xf numFmtId="3" fontId="69" fillId="0" borderId="169" xfId="0" applyNumberFormat="1" applyFont="1" applyBorder="1"/>
    <xf numFmtId="166" fontId="69" fillId="0" borderId="169" xfId="0" applyNumberFormat="1" applyFont="1" applyBorder="1"/>
    <xf numFmtId="166" fontId="69" fillId="0" borderId="170" xfId="0" applyNumberFormat="1" applyFont="1" applyBorder="1"/>
    <xf numFmtId="3" fontId="34" fillId="0" borderId="169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3" fontId="5" fillId="0" borderId="169" xfId="0" applyNumberFormat="1" applyFont="1" applyBorder="1" applyAlignment="1">
      <alignment horizontal="right"/>
    </xf>
    <xf numFmtId="178" fontId="5" fillId="0" borderId="169" xfId="0" applyNumberFormat="1" applyFont="1" applyBorder="1" applyAlignment="1">
      <alignment horizontal="right"/>
    </xf>
    <xf numFmtId="4" fontId="5" fillId="0" borderId="169" xfId="0" applyNumberFormat="1" applyFont="1" applyBorder="1" applyAlignment="1">
      <alignment horizontal="right"/>
    </xf>
    <xf numFmtId="0" fontId="5" fillId="0" borderId="169" xfId="0" applyFont="1" applyBorder="1"/>
    <xf numFmtId="3" fontId="5" fillId="0" borderId="169" xfId="0" applyNumberFormat="1" applyFont="1" applyBorder="1"/>
    <xf numFmtId="3" fontId="5" fillId="0" borderId="170" xfId="0" applyNumberFormat="1" applyFont="1" applyBorder="1"/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69" fillId="0" borderId="172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66" fontId="69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8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3" fontId="5" fillId="0" borderId="173" xfId="0" applyNumberFormat="1" applyFont="1" applyBorder="1"/>
    <xf numFmtId="3" fontId="34" fillId="0" borderId="172" xfId="0" applyNumberFormat="1" applyFont="1" applyBorder="1" applyAlignment="1">
      <alignment horizontal="right"/>
    </xf>
    <xf numFmtId="166" fontId="70" fillId="0" borderId="173" xfId="0" applyNumberFormat="1" applyFont="1" applyBorder="1" applyAlignment="1">
      <alignment horizontal="right"/>
    </xf>
    <xf numFmtId="3" fontId="69" fillId="0" borderId="172" xfId="0" applyNumberFormat="1" applyFont="1" applyBorder="1"/>
    <xf numFmtId="166" fontId="69" fillId="0" borderId="172" xfId="0" applyNumberFormat="1" applyFont="1" applyBorder="1"/>
    <xf numFmtId="166" fontId="69" fillId="0" borderId="173" xfId="0" applyNumberFormat="1" applyFont="1" applyBorder="1"/>
    <xf numFmtId="49" fontId="3" fillId="0" borderId="174" xfId="0" applyNumberFormat="1" applyFont="1" applyBorder="1" applyAlignment="1">
      <alignment horizontal="center"/>
    </xf>
    <xf numFmtId="3" fontId="34" fillId="0" borderId="175" xfId="0" applyNumberFormat="1" applyFont="1" applyBorder="1"/>
    <xf numFmtId="166" fontId="34" fillId="0" borderId="175" xfId="0" applyNumberFormat="1" applyFont="1" applyBorder="1"/>
    <xf numFmtId="166" fontId="34" fillId="0" borderId="176" xfId="0" applyNumberFormat="1" applyFont="1" applyBorder="1"/>
    <xf numFmtId="3" fontId="69" fillId="0" borderId="175" xfId="0" applyNumberFormat="1" applyFont="1" applyBorder="1" applyAlignment="1">
      <alignment horizontal="right"/>
    </xf>
    <xf numFmtId="166" fontId="69" fillId="0" borderId="175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78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3" fontId="5" fillId="0" borderId="176" xfId="0" applyNumberFormat="1" applyFont="1" applyBorder="1"/>
    <xf numFmtId="49" fontId="3" fillId="0" borderId="177" xfId="0" applyNumberFormat="1" applyFont="1" applyBorder="1" applyAlignment="1">
      <alignment horizontal="center"/>
    </xf>
    <xf numFmtId="3" fontId="34" fillId="0" borderId="178" xfId="0" applyNumberFormat="1" applyFont="1" applyBorder="1"/>
    <xf numFmtId="166" fontId="34" fillId="0" borderId="178" xfId="0" applyNumberFormat="1" applyFont="1" applyBorder="1"/>
    <xf numFmtId="166" fontId="34" fillId="0" borderId="179" xfId="0" applyNumberFormat="1" applyFont="1" applyBorder="1"/>
    <xf numFmtId="3" fontId="69" fillId="0" borderId="178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3" fontId="5" fillId="0" borderId="178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78" fontId="5" fillId="0" borderId="178" xfId="0" applyNumberFormat="1" applyFont="1" applyBorder="1" applyAlignment="1">
      <alignment horizontal="right"/>
    </xf>
    <xf numFmtId="4" fontId="5" fillId="0" borderId="178" xfId="0" applyNumberFormat="1" applyFont="1" applyBorder="1" applyAlignment="1">
      <alignment horizontal="right"/>
    </xf>
    <xf numFmtId="0" fontId="5" fillId="0" borderId="178" xfId="0" applyFont="1" applyBorder="1"/>
    <xf numFmtId="3" fontId="5" fillId="0" borderId="178" xfId="0" applyNumberFormat="1" applyFont="1" applyBorder="1"/>
    <xf numFmtId="3" fontId="5" fillId="0" borderId="179" xfId="0" applyNumberFormat="1" applyFont="1" applyBorder="1"/>
    <xf numFmtId="49" fontId="3" fillId="0" borderId="180" xfId="0" applyNumberFormat="1" applyFont="1" applyBorder="1" applyAlignment="1">
      <alignment horizontal="center"/>
    </xf>
    <xf numFmtId="3" fontId="34" fillId="0" borderId="181" xfId="0" applyNumberFormat="1" applyFont="1" applyBorder="1"/>
    <xf numFmtId="166" fontId="34" fillId="0" borderId="181" xfId="0" applyNumberFormat="1" applyFont="1" applyBorder="1"/>
    <xf numFmtId="166" fontId="34" fillId="0" borderId="182" xfId="0" applyNumberFormat="1" applyFont="1" applyBorder="1"/>
    <xf numFmtId="3" fontId="34" fillId="0" borderId="181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3" fontId="69" fillId="0" borderId="181" xfId="0" applyNumberFormat="1" applyFont="1" applyBorder="1" applyAlignment="1">
      <alignment horizontal="right"/>
    </xf>
    <xf numFmtId="166" fontId="69" fillId="0" borderId="181" xfId="0" applyNumberFormat="1" applyFont="1" applyBorder="1" applyAlignment="1">
      <alignment horizontal="right"/>
    </xf>
    <xf numFmtId="166" fontId="69" fillId="0" borderId="182" xfId="0" applyNumberFormat="1" applyFont="1" applyBorder="1" applyAlignment="1">
      <alignment horizontal="right"/>
    </xf>
    <xf numFmtId="178" fontId="5" fillId="0" borderId="181" xfId="0" applyNumberFormat="1" applyFont="1" applyBorder="1" applyAlignment="1">
      <alignment horizontal="right"/>
    </xf>
    <xf numFmtId="3" fontId="5" fillId="0" borderId="181" xfId="0" applyNumberFormat="1" applyFont="1" applyBorder="1" applyAlignment="1">
      <alignment horizontal="right"/>
    </xf>
    <xf numFmtId="4" fontId="5" fillId="0" borderId="181" xfId="0" applyNumberFormat="1" applyFont="1" applyBorder="1" applyAlignment="1">
      <alignment horizontal="right"/>
    </xf>
    <xf numFmtId="0" fontId="5" fillId="0" borderId="181" xfId="0" applyFont="1" applyBorder="1"/>
    <xf numFmtId="3" fontId="5" fillId="0" borderId="181" xfId="0" applyNumberFormat="1" applyFont="1" applyBorder="1"/>
    <xf numFmtId="3" fontId="5" fillId="0" borderId="182" xfId="0" applyNumberFormat="1" applyFont="1" applyBorder="1"/>
    <xf numFmtId="49" fontId="3" fillId="0" borderId="183" xfId="0" applyNumberFormat="1" applyFont="1" applyBorder="1" applyAlignment="1">
      <alignment horizontal="center"/>
    </xf>
    <xf numFmtId="3" fontId="34" fillId="0" borderId="184" xfId="0" applyNumberFormat="1" applyFont="1" applyBorder="1"/>
    <xf numFmtId="166" fontId="34" fillId="0" borderId="184" xfId="0" applyNumberFormat="1" applyFont="1" applyBorder="1"/>
    <xf numFmtId="166" fontId="34" fillId="0" borderId="185" xfId="0" applyNumberFormat="1" applyFont="1" applyBorder="1"/>
    <xf numFmtId="3" fontId="69" fillId="0" borderId="184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166" fontId="69" fillId="0" borderId="185" xfId="0" applyNumberFormat="1" applyFont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178" fontId="5" fillId="0" borderId="184" xfId="0" applyNumberFormat="1" applyFont="1" applyBorder="1" applyAlignment="1">
      <alignment horizontal="right"/>
    </xf>
    <xf numFmtId="4" fontId="5" fillId="0" borderId="184" xfId="0" applyNumberFormat="1" applyFont="1" applyBorder="1" applyAlignment="1">
      <alignment horizontal="right"/>
    </xf>
    <xf numFmtId="0" fontId="5" fillId="0" borderId="184" xfId="0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49" fontId="3" fillId="0" borderId="186" xfId="0" applyNumberFormat="1" applyFont="1" applyBorder="1" applyAlignment="1">
      <alignment horizontal="center"/>
    </xf>
    <xf numFmtId="3" fontId="34" fillId="0" borderId="187" xfId="0" applyNumberFormat="1" applyFont="1" applyBorder="1"/>
    <xf numFmtId="166" fontId="34" fillId="0" borderId="187" xfId="0" applyNumberFormat="1" applyFont="1" applyBorder="1"/>
    <xf numFmtId="166" fontId="34" fillId="0" borderId="188" xfId="0" applyNumberFormat="1" applyFont="1" applyBorder="1"/>
    <xf numFmtId="3" fontId="69" fillId="0" borderId="187" xfId="0" applyNumberFormat="1" applyFont="1" applyBorder="1" applyAlignment="1">
      <alignment horizontal="right"/>
    </xf>
    <xf numFmtId="166" fontId="69" fillId="0" borderId="187" xfId="0" applyNumberFormat="1" applyFont="1" applyBorder="1" applyAlignment="1">
      <alignment horizontal="right"/>
    </xf>
    <xf numFmtId="166" fontId="69" fillId="0" borderId="188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178" fontId="5" fillId="0" borderId="187" xfId="0" applyNumberFormat="1" applyFont="1" applyBorder="1" applyAlignment="1">
      <alignment horizontal="right"/>
    </xf>
    <xf numFmtId="4" fontId="5" fillId="0" borderId="187" xfId="0" applyNumberFormat="1" applyFont="1" applyBorder="1" applyAlignment="1">
      <alignment horizontal="right"/>
    </xf>
    <xf numFmtId="0" fontId="5" fillId="0" borderId="187" xfId="0" applyFont="1" applyBorder="1"/>
    <xf numFmtId="3" fontId="5" fillId="0" borderId="187" xfId="0" applyNumberFormat="1" applyFont="1" applyBorder="1"/>
    <xf numFmtId="3" fontId="5" fillId="0" borderId="188" xfId="0" applyNumberFormat="1" applyFont="1" applyBorder="1"/>
    <xf numFmtId="49" fontId="3" fillId="0" borderId="189" xfId="0" applyNumberFormat="1" applyFont="1" applyBorder="1" applyAlignment="1">
      <alignment horizontal="center"/>
    </xf>
    <xf numFmtId="3" fontId="34" fillId="0" borderId="190" xfId="0" applyNumberFormat="1" applyFont="1" applyBorder="1"/>
    <xf numFmtId="166" fontId="34" fillId="0" borderId="190" xfId="0" applyNumberFormat="1" applyFont="1" applyBorder="1"/>
    <xf numFmtId="166" fontId="34" fillId="0" borderId="191" xfId="0" applyNumberFormat="1" applyFont="1" applyBorder="1"/>
    <xf numFmtId="3" fontId="34" fillId="0" borderId="190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3" fontId="69" fillId="0" borderId="190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178" fontId="5" fillId="0" borderId="190" xfId="0" applyNumberFormat="1" applyFont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4" fontId="5" fillId="0" borderId="190" xfId="0" applyNumberFormat="1" applyFont="1" applyBorder="1" applyAlignment="1">
      <alignment horizontal="right"/>
    </xf>
    <xf numFmtId="0" fontId="5" fillId="0" borderId="190" xfId="0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49" fontId="3" fillId="0" borderId="192" xfId="0" applyNumberFormat="1" applyFont="1" applyBorder="1" applyAlignment="1">
      <alignment horizontal="center"/>
    </xf>
    <xf numFmtId="3" fontId="34" fillId="0" borderId="193" xfId="0" applyNumberFormat="1" applyFont="1" applyBorder="1"/>
    <xf numFmtId="166" fontId="34" fillId="0" borderId="193" xfId="0" applyNumberFormat="1" applyFont="1" applyBorder="1"/>
    <xf numFmtId="166" fontId="34" fillId="0" borderId="194" xfId="0" applyNumberFormat="1" applyFont="1" applyBorder="1"/>
    <xf numFmtId="3" fontId="69" fillId="0" borderId="193" xfId="0" applyNumberFormat="1" applyFont="1" applyBorder="1" applyAlignment="1">
      <alignment horizontal="right"/>
    </xf>
    <xf numFmtId="166" fontId="69" fillId="0" borderId="193" xfId="0" applyNumberFormat="1" applyFont="1" applyBorder="1" applyAlignment="1">
      <alignment horizontal="right"/>
    </xf>
    <xf numFmtId="166" fontId="69" fillId="0" borderId="194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178" fontId="5" fillId="0" borderId="193" xfId="0" applyNumberFormat="1" applyFont="1" applyBorder="1" applyAlignment="1">
      <alignment horizontal="right"/>
    </xf>
    <xf numFmtId="4" fontId="5" fillId="0" borderId="193" xfId="0" applyNumberFormat="1" applyFont="1" applyBorder="1" applyAlignment="1">
      <alignment horizontal="right"/>
    </xf>
    <xf numFmtId="0" fontId="5" fillId="0" borderId="193" xfId="0" applyFont="1" applyBorder="1"/>
    <xf numFmtId="3" fontId="5" fillId="0" borderId="193" xfId="0" applyNumberFormat="1" applyFont="1" applyBorder="1"/>
    <xf numFmtId="3" fontId="5" fillId="0" borderId="194" xfId="0" applyNumberFormat="1" applyFont="1" applyBorder="1"/>
    <xf numFmtId="3" fontId="34" fillId="0" borderId="193" xfId="0" applyNumberFormat="1" applyFont="1" applyBorder="1" applyAlignment="1">
      <alignment horizontal="right"/>
    </xf>
    <xf numFmtId="3" fontId="69" fillId="0" borderId="193" xfId="0" applyNumberFormat="1" applyFont="1" applyBorder="1"/>
    <xf numFmtId="166" fontId="69" fillId="0" borderId="193" xfId="0" applyNumberFormat="1" applyFont="1" applyBorder="1"/>
    <xf numFmtId="166" fontId="69" fillId="0" borderId="194" xfId="0" applyNumberFormat="1" applyFont="1" applyBorder="1"/>
    <xf numFmtId="49" fontId="3" fillId="0" borderId="195" xfId="0" applyNumberFormat="1" applyFont="1" applyBorder="1" applyAlignment="1">
      <alignment horizontal="center"/>
    </xf>
    <xf numFmtId="3" fontId="34" fillId="0" borderId="196" xfId="0" applyNumberFormat="1" applyFont="1" applyBorder="1"/>
    <xf numFmtId="166" fontId="34" fillId="0" borderId="196" xfId="0" applyNumberFormat="1" applyFont="1" applyBorder="1"/>
    <xf numFmtId="166" fontId="34" fillId="0" borderId="197" xfId="0" applyNumberFormat="1" applyFont="1" applyBorder="1"/>
    <xf numFmtId="3" fontId="69" fillId="0" borderId="196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3" fontId="5" fillId="0" borderId="196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178" fontId="5" fillId="0" borderId="196" xfId="0" applyNumberFormat="1" applyFont="1" applyBorder="1" applyAlignment="1">
      <alignment horizontal="right"/>
    </xf>
    <xf numFmtId="4" fontId="5" fillId="0" borderId="196" xfId="0" applyNumberFormat="1" applyFont="1" applyBorder="1" applyAlignment="1">
      <alignment horizontal="right"/>
    </xf>
    <xf numFmtId="0" fontId="5" fillId="0" borderId="196" xfId="0" applyFont="1" applyBorder="1"/>
    <xf numFmtId="3" fontId="5" fillId="0" borderId="196" xfId="0" applyNumberFormat="1" applyFont="1" applyBorder="1"/>
    <xf numFmtId="3" fontId="5" fillId="0" borderId="197" xfId="0" applyNumberFormat="1" applyFont="1" applyBorder="1"/>
    <xf numFmtId="49" fontId="3" fillId="0" borderId="198" xfId="0" applyNumberFormat="1" applyFont="1" applyBorder="1" applyAlignment="1">
      <alignment horizontal="center"/>
    </xf>
    <xf numFmtId="3" fontId="34" fillId="0" borderId="199" xfId="0" applyNumberFormat="1" applyFont="1" applyBorder="1"/>
    <xf numFmtId="166" fontId="34" fillId="0" borderId="199" xfId="0" applyNumberFormat="1" applyFont="1" applyBorder="1"/>
    <xf numFmtId="166" fontId="34" fillId="0" borderId="200" xfId="0" applyNumberFormat="1" applyFont="1" applyBorder="1"/>
    <xf numFmtId="3" fontId="34" fillId="0" borderId="199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3" fontId="69" fillId="0" borderId="199" xfId="0" applyNumberFormat="1" applyFont="1" applyBorder="1" applyAlignment="1">
      <alignment horizontal="right"/>
    </xf>
    <xf numFmtId="166" fontId="69" fillId="0" borderId="199" xfId="0" applyNumberFormat="1" applyFont="1" applyBorder="1" applyAlignment="1">
      <alignment horizontal="right"/>
    </xf>
    <xf numFmtId="166" fontId="69" fillId="0" borderId="200" xfId="0" applyNumberFormat="1" applyFont="1" applyBorder="1" applyAlignment="1">
      <alignment horizontal="right"/>
    </xf>
    <xf numFmtId="178" fontId="5" fillId="0" borderId="199" xfId="0" applyNumberFormat="1" applyFont="1" applyBorder="1" applyAlignment="1">
      <alignment horizontal="right"/>
    </xf>
    <xf numFmtId="3" fontId="5" fillId="0" borderId="199" xfId="0" applyNumberFormat="1" applyFont="1" applyBorder="1" applyAlignment="1">
      <alignment horizontal="right"/>
    </xf>
    <xf numFmtId="4" fontId="5" fillId="0" borderId="199" xfId="0" applyNumberFormat="1" applyFont="1" applyBorder="1" applyAlignment="1">
      <alignment horizontal="right"/>
    </xf>
    <xf numFmtId="0" fontId="5" fillId="0" borderId="199" xfId="0" applyFont="1" applyBorder="1"/>
    <xf numFmtId="3" fontId="5" fillId="0" borderId="199" xfId="0" applyNumberFormat="1" applyFont="1" applyBorder="1"/>
    <xf numFmtId="3" fontId="5" fillId="0" borderId="200" xfId="0" applyNumberFormat="1" applyFont="1" applyBorder="1"/>
    <xf numFmtId="49" fontId="3" fillId="0" borderId="201" xfId="0" applyNumberFormat="1" applyFont="1" applyBorder="1" applyAlignment="1">
      <alignment horizontal="center"/>
    </xf>
    <xf numFmtId="3" fontId="34" fillId="0" borderId="202" xfId="0" applyNumberFormat="1" applyFont="1" applyBorder="1"/>
    <xf numFmtId="166" fontId="34" fillId="0" borderId="202" xfId="0" applyNumberFormat="1" applyFont="1" applyBorder="1"/>
    <xf numFmtId="166" fontId="34" fillId="0" borderId="203" xfId="0" applyNumberFormat="1" applyFont="1" applyBorder="1"/>
    <xf numFmtId="3" fontId="69" fillId="0" borderId="202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69" fillId="0" borderId="203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178" fontId="5" fillId="0" borderId="202" xfId="0" applyNumberFormat="1" applyFont="1" applyBorder="1" applyAlignment="1">
      <alignment horizontal="right"/>
    </xf>
    <xf numFmtId="4" fontId="5" fillId="0" borderId="202" xfId="0" applyNumberFormat="1" applyFont="1" applyBorder="1" applyAlignment="1">
      <alignment horizontal="right"/>
    </xf>
    <xf numFmtId="0" fontId="5" fillId="0" borderId="202" xfId="0" applyFont="1" applyBorder="1"/>
    <xf numFmtId="3" fontId="5" fillId="0" borderId="202" xfId="0" applyNumberFormat="1" applyFont="1" applyBorder="1"/>
    <xf numFmtId="3" fontId="5" fillId="0" borderId="203" xfId="0" applyNumberFormat="1" applyFont="1" applyBorder="1"/>
    <xf numFmtId="49" fontId="3" fillId="0" borderId="204" xfId="0" applyNumberFormat="1" applyFont="1" applyBorder="1" applyAlignment="1">
      <alignment horizontal="center"/>
    </xf>
    <xf numFmtId="3" fontId="34" fillId="0" borderId="205" xfId="0" applyNumberFormat="1" applyFont="1" applyBorder="1"/>
    <xf numFmtId="166" fontId="34" fillId="0" borderId="205" xfId="0" applyNumberFormat="1" applyFont="1" applyBorder="1"/>
    <xf numFmtId="166" fontId="34" fillId="0" borderId="206" xfId="0" applyNumberFormat="1" applyFont="1" applyBorder="1"/>
    <xf numFmtId="3" fontId="69" fillId="0" borderId="205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3" fontId="5" fillId="0" borderId="20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178" fontId="5" fillId="0" borderId="205" xfId="0" applyNumberFormat="1" applyFont="1" applyBorder="1" applyAlignment="1">
      <alignment horizontal="right"/>
    </xf>
    <xf numFmtId="4" fontId="5" fillId="0" borderId="205" xfId="0" applyNumberFormat="1" applyFont="1" applyBorder="1" applyAlignment="1">
      <alignment horizontal="right"/>
    </xf>
    <xf numFmtId="0" fontId="5" fillId="0" borderId="205" xfId="0" applyFont="1" applyBorder="1"/>
    <xf numFmtId="3" fontId="5" fillId="0" borderId="205" xfId="0" applyNumberFormat="1" applyFont="1" applyBorder="1"/>
    <xf numFmtId="3" fontId="5" fillId="0" borderId="206" xfId="0" applyNumberFormat="1" applyFont="1" applyBorder="1"/>
    <xf numFmtId="3" fontId="34" fillId="0" borderId="205" xfId="0" applyNumberFormat="1" applyFont="1" applyBorder="1" applyAlignment="1">
      <alignment horizontal="right"/>
    </xf>
    <xf numFmtId="166" fontId="70" fillId="0" borderId="206" xfId="0" applyNumberFormat="1" applyFont="1" applyBorder="1" applyAlignment="1">
      <alignment horizontal="right"/>
    </xf>
    <xf numFmtId="49" fontId="3" fillId="0" borderId="207" xfId="0" applyNumberFormat="1" applyFont="1" applyBorder="1" applyAlignment="1">
      <alignment horizontal="center"/>
    </xf>
    <xf numFmtId="3" fontId="69" fillId="0" borderId="208" xfId="0" applyNumberFormat="1" applyFont="1" applyBorder="1"/>
    <xf numFmtId="166" fontId="69" fillId="0" borderId="208" xfId="0" applyNumberFormat="1" applyFont="1" applyBorder="1"/>
    <xf numFmtId="166" fontId="69" fillId="0" borderId="209" xfId="0" applyNumberFormat="1" applyFont="1" applyBorder="1"/>
    <xf numFmtId="3" fontId="34" fillId="0" borderId="208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3" fontId="5" fillId="0" borderId="208" xfId="0" applyNumberFormat="1" applyFont="1" applyBorder="1" applyAlignment="1">
      <alignment horizontal="right"/>
    </xf>
    <xf numFmtId="178" fontId="5" fillId="0" borderId="208" xfId="0" applyNumberFormat="1" applyFont="1" applyBorder="1" applyAlignment="1">
      <alignment horizontal="right"/>
    </xf>
    <xf numFmtId="4" fontId="5" fillId="0" borderId="208" xfId="0" applyNumberFormat="1" applyFont="1" applyBorder="1" applyAlignment="1">
      <alignment horizontal="right"/>
    </xf>
    <xf numFmtId="0" fontId="5" fillId="0" borderId="208" xfId="0" applyFont="1" applyBorder="1"/>
    <xf numFmtId="3" fontId="5" fillId="0" borderId="208" xfId="0" applyNumberFormat="1" applyFont="1" applyBorder="1"/>
    <xf numFmtId="3" fontId="5" fillId="0" borderId="209" xfId="0" applyNumberFormat="1" applyFont="1" applyBorder="1"/>
    <xf numFmtId="49" fontId="3" fillId="0" borderId="210" xfId="0" applyNumberFormat="1" applyFont="1" applyBorder="1" applyAlignment="1">
      <alignment horizontal="center"/>
    </xf>
    <xf numFmtId="3" fontId="34" fillId="0" borderId="211" xfId="0" applyNumberFormat="1" applyFont="1" applyBorder="1"/>
    <xf numFmtId="166" fontId="34" fillId="0" borderId="211" xfId="0" applyNumberFormat="1" applyFont="1" applyBorder="1"/>
    <xf numFmtId="166" fontId="34" fillId="0" borderId="212" xfId="0" applyNumberFormat="1" applyFont="1" applyBorder="1"/>
    <xf numFmtId="3" fontId="69" fillId="0" borderId="211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66" fontId="69" fillId="0" borderId="212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178" fontId="5" fillId="0" borderId="211" xfId="0" applyNumberFormat="1" applyFont="1" applyBorder="1" applyAlignment="1">
      <alignment horizontal="right"/>
    </xf>
    <xf numFmtId="4" fontId="5" fillId="0" borderId="211" xfId="0" applyNumberFormat="1" applyFont="1" applyBorder="1" applyAlignment="1">
      <alignment horizontal="right"/>
    </xf>
    <xf numFmtId="0" fontId="5" fillId="0" borderId="211" xfId="0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49" fontId="3" fillId="0" borderId="213" xfId="0" applyNumberFormat="1" applyFont="1" applyBorder="1" applyAlignment="1">
      <alignment horizontal="center"/>
    </xf>
    <xf numFmtId="3" fontId="69" fillId="0" borderId="214" xfId="0" applyNumberFormat="1" applyFont="1" applyBorder="1"/>
    <xf numFmtId="166" fontId="69" fillId="0" borderId="214" xfId="0" applyNumberFormat="1" applyFont="1" applyBorder="1"/>
    <xf numFmtId="166" fontId="69" fillId="0" borderId="215" xfId="0" applyNumberFormat="1" applyFont="1" applyBorder="1"/>
    <xf numFmtId="3" fontId="34" fillId="0" borderId="214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166" fontId="5" fillId="0" borderId="215" xfId="0" applyNumberFormat="1" applyFont="1" applyBorder="1" applyAlignment="1">
      <alignment horizontal="right"/>
    </xf>
    <xf numFmtId="3" fontId="5" fillId="0" borderId="214" xfId="0" applyNumberFormat="1" applyFont="1" applyBorder="1" applyAlignment="1">
      <alignment horizontal="right"/>
    </xf>
    <xf numFmtId="178" fontId="5" fillId="0" borderId="214" xfId="0" applyNumberFormat="1" applyFont="1" applyBorder="1" applyAlignment="1">
      <alignment horizontal="right"/>
    </xf>
    <xf numFmtId="4" fontId="5" fillId="0" borderId="214" xfId="0" applyNumberFormat="1" applyFont="1" applyBorder="1" applyAlignment="1">
      <alignment horizontal="right"/>
    </xf>
    <xf numFmtId="0" fontId="5" fillId="0" borderId="214" xfId="0" applyFont="1" applyBorder="1"/>
    <xf numFmtId="3" fontId="5" fillId="0" borderId="214" xfId="0" applyNumberFormat="1" applyFont="1" applyBorder="1"/>
    <xf numFmtId="3" fontId="5" fillId="0" borderId="215" xfId="0" applyNumberFormat="1" applyFont="1" applyBorder="1"/>
    <xf numFmtId="49" fontId="3" fillId="0" borderId="216" xfId="0" applyNumberFormat="1" applyFont="1" applyBorder="1" applyAlignment="1">
      <alignment horizontal="center"/>
    </xf>
    <xf numFmtId="3" fontId="34" fillId="0" borderId="217" xfId="0" applyNumberFormat="1" applyFont="1" applyBorder="1"/>
    <xf numFmtId="166" fontId="34" fillId="0" borderId="217" xfId="0" applyNumberFormat="1" applyFont="1" applyBorder="1"/>
    <xf numFmtId="166" fontId="34" fillId="0" borderId="218" xfId="0" applyNumberFormat="1" applyFont="1" applyBorder="1"/>
    <xf numFmtId="3" fontId="34" fillId="0" borderId="217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166" fontId="5" fillId="0" borderId="218" xfId="0" applyNumberFormat="1" applyFont="1" applyBorder="1" applyAlignment="1">
      <alignment horizontal="right"/>
    </xf>
    <xf numFmtId="3" fontId="69" fillId="0" borderId="217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166" fontId="69" fillId="0" borderId="218" xfId="0" applyNumberFormat="1" applyFont="1" applyBorder="1" applyAlignment="1">
      <alignment horizontal="right"/>
    </xf>
    <xf numFmtId="178" fontId="5" fillId="0" borderId="217" xfId="0" applyNumberFormat="1" applyFont="1" applyBorder="1" applyAlignment="1">
      <alignment horizontal="right"/>
    </xf>
    <xf numFmtId="3" fontId="5" fillId="0" borderId="217" xfId="0" applyNumberFormat="1" applyFont="1" applyBorder="1" applyAlignment="1">
      <alignment horizontal="right"/>
    </xf>
    <xf numFmtId="4" fontId="5" fillId="0" borderId="217" xfId="0" applyNumberFormat="1" applyFont="1" applyBorder="1" applyAlignment="1">
      <alignment horizontal="right"/>
    </xf>
    <xf numFmtId="0" fontId="5" fillId="0" borderId="217" xfId="0" applyFont="1" applyBorder="1"/>
    <xf numFmtId="3" fontId="5" fillId="0" borderId="217" xfId="0" applyNumberFormat="1" applyFont="1" applyBorder="1"/>
    <xf numFmtId="3" fontId="5" fillId="0" borderId="218" xfId="0" applyNumberFormat="1" applyFont="1" applyBorder="1"/>
    <xf numFmtId="49" fontId="3" fillId="0" borderId="219" xfId="0" applyNumberFormat="1" applyFont="1" applyBorder="1" applyAlignment="1">
      <alignment horizontal="center"/>
    </xf>
    <xf numFmtId="3" fontId="69" fillId="0" borderId="220" xfId="0" applyNumberFormat="1" applyFont="1" applyBorder="1"/>
    <xf numFmtId="166" fontId="69" fillId="0" borderId="220" xfId="0" applyNumberFormat="1" applyFont="1" applyBorder="1"/>
    <xf numFmtId="166" fontId="69" fillId="0" borderId="221" xfId="0" applyNumberFormat="1" applyFont="1" applyBorder="1"/>
    <xf numFmtId="3" fontId="34" fillId="0" borderId="220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166" fontId="5" fillId="0" borderId="221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178" fontId="5" fillId="0" borderId="220" xfId="0" applyNumberFormat="1" applyFont="1" applyBorder="1" applyAlignment="1">
      <alignment horizontal="right"/>
    </xf>
    <xf numFmtId="4" fontId="5" fillId="0" borderId="220" xfId="0" applyNumberFormat="1" applyFont="1" applyBorder="1" applyAlignment="1">
      <alignment horizontal="right"/>
    </xf>
    <xf numFmtId="0" fontId="5" fillId="0" borderId="220" xfId="0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3" fontId="34" fillId="0" borderId="220" xfId="0" applyNumberFormat="1" applyFont="1" applyBorder="1"/>
    <xf numFmtId="166" fontId="34" fillId="0" borderId="220" xfId="0" applyNumberFormat="1" applyFont="1" applyBorder="1"/>
    <xf numFmtId="166" fontId="34" fillId="0" borderId="221" xfId="0" applyNumberFormat="1" applyFont="1" applyBorder="1"/>
    <xf numFmtId="3" fontId="69" fillId="0" borderId="220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66" fontId="69" fillId="0" borderId="221" xfId="0" applyNumberFormat="1" applyFont="1" applyBorder="1" applyAlignment="1">
      <alignment horizontal="right"/>
    </xf>
    <xf numFmtId="49" fontId="3" fillId="0" borderId="222" xfId="0" applyNumberFormat="1" applyFont="1" applyBorder="1" applyAlignment="1">
      <alignment horizontal="center"/>
    </xf>
    <xf numFmtId="3" fontId="34" fillId="0" borderId="223" xfId="0" applyNumberFormat="1" applyFont="1" applyBorder="1"/>
    <xf numFmtId="166" fontId="34" fillId="0" borderId="223" xfId="0" applyNumberFormat="1" applyFont="1" applyBorder="1"/>
    <xf numFmtId="166" fontId="34" fillId="0" borderId="224" xfId="0" applyNumberFormat="1" applyFont="1" applyBorder="1"/>
    <xf numFmtId="3" fontId="34" fillId="0" borderId="223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166" fontId="5" fillId="0" borderId="224" xfId="0" applyNumberFormat="1" applyFont="1" applyBorder="1" applyAlignment="1">
      <alignment horizontal="right"/>
    </xf>
    <xf numFmtId="3" fontId="69" fillId="0" borderId="223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70" fillId="0" borderId="224" xfId="0" applyNumberFormat="1" applyFont="1" applyBorder="1" applyAlignment="1">
      <alignment horizontal="right"/>
    </xf>
    <xf numFmtId="178" fontId="5" fillId="0" borderId="223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4" fontId="5" fillId="0" borderId="223" xfId="0" applyNumberFormat="1" applyFont="1" applyBorder="1" applyAlignment="1">
      <alignment horizontal="right"/>
    </xf>
    <xf numFmtId="0" fontId="5" fillId="0" borderId="223" xfId="0" applyFont="1" applyBorder="1"/>
    <xf numFmtId="3" fontId="5" fillId="0" borderId="223" xfId="0" applyNumberFormat="1" applyFont="1" applyBorder="1"/>
    <xf numFmtId="3" fontId="5" fillId="0" borderId="224" xfId="0" applyNumberFormat="1" applyFont="1" applyBorder="1"/>
    <xf numFmtId="49" fontId="3" fillId="0" borderId="225" xfId="0" applyNumberFormat="1" applyFont="1" applyBorder="1" applyAlignment="1">
      <alignment horizontal="center"/>
    </xf>
    <xf numFmtId="3" fontId="34" fillId="0" borderId="226" xfId="0" applyNumberFormat="1" applyFont="1" applyBorder="1"/>
    <xf numFmtId="166" fontId="34" fillId="0" borderId="226" xfId="0" applyNumberFormat="1" applyFont="1" applyBorder="1"/>
    <xf numFmtId="166" fontId="34" fillId="0" borderId="227" xfId="0" applyNumberFormat="1" applyFont="1" applyBorder="1"/>
    <xf numFmtId="3" fontId="34" fillId="0" borderId="226" xfId="0" applyNumberFormat="1" applyFont="1" applyBorder="1" applyAlignment="1">
      <alignment horizontal="right"/>
    </xf>
    <xf numFmtId="166" fontId="5" fillId="0" borderId="226" xfId="0" applyNumberFormat="1" applyFont="1" applyBorder="1" applyAlignment="1">
      <alignment horizontal="right"/>
    </xf>
    <xf numFmtId="166" fontId="5" fillId="0" borderId="227" xfId="0" applyNumberFormat="1" applyFont="1" applyBorder="1" applyAlignment="1">
      <alignment horizontal="right"/>
    </xf>
    <xf numFmtId="3" fontId="69" fillId="0" borderId="226" xfId="0" applyNumberFormat="1" applyFont="1" applyBorder="1" applyAlignment="1">
      <alignment horizontal="right"/>
    </xf>
    <xf numFmtId="166" fontId="69" fillId="0" borderId="226" xfId="0" applyNumberFormat="1" applyFont="1" applyBorder="1" applyAlignment="1">
      <alignment horizontal="right"/>
    </xf>
    <xf numFmtId="166" fontId="69" fillId="0" borderId="227" xfId="0" applyNumberFormat="1" applyFont="1" applyBorder="1" applyAlignment="1">
      <alignment horizontal="right"/>
    </xf>
    <xf numFmtId="178" fontId="5" fillId="0" borderId="226" xfId="0" applyNumberFormat="1" applyFont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4" fontId="5" fillId="0" borderId="226" xfId="0" applyNumberFormat="1" applyFont="1" applyBorder="1" applyAlignment="1">
      <alignment horizontal="right"/>
    </xf>
    <xf numFmtId="0" fontId="5" fillId="0" borderId="226" xfId="0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49" fontId="3" fillId="0" borderId="228" xfId="0" applyNumberFormat="1" applyFont="1" applyBorder="1" applyAlignment="1">
      <alignment horizontal="center"/>
    </xf>
    <xf numFmtId="3" fontId="34" fillId="0" borderId="229" xfId="0" applyNumberFormat="1" applyFont="1" applyBorder="1"/>
    <xf numFmtId="166" fontId="34" fillId="0" borderId="229" xfId="0" applyNumberFormat="1" applyFont="1" applyBorder="1"/>
    <xf numFmtId="166" fontId="34" fillId="0" borderId="230" xfId="0" applyNumberFormat="1" applyFont="1" applyBorder="1"/>
    <xf numFmtId="3" fontId="69" fillId="0" borderId="229" xfId="0" applyNumberFormat="1" applyFont="1" applyBorder="1" applyAlignment="1">
      <alignment horizontal="right"/>
    </xf>
    <xf numFmtId="166" fontId="69" fillId="0" borderId="229" xfId="0" applyNumberFormat="1" applyFont="1" applyBorder="1" applyAlignment="1">
      <alignment horizontal="right"/>
    </xf>
    <xf numFmtId="166" fontId="69" fillId="0" borderId="230" xfId="0" applyNumberFormat="1" applyFont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166" fontId="5" fillId="0" borderId="229" xfId="0" applyNumberFormat="1" applyFont="1" applyBorder="1" applyAlignment="1">
      <alignment horizontal="right"/>
    </xf>
    <xf numFmtId="166" fontId="5" fillId="0" borderId="230" xfId="0" applyNumberFormat="1" applyFont="1" applyBorder="1" applyAlignment="1">
      <alignment horizontal="right"/>
    </xf>
    <xf numFmtId="178" fontId="5" fillId="0" borderId="229" xfId="0" applyNumberFormat="1" applyFont="1" applyBorder="1" applyAlignment="1">
      <alignment horizontal="right"/>
    </xf>
    <xf numFmtId="4" fontId="5" fillId="0" borderId="229" xfId="0" applyNumberFormat="1" applyFont="1" applyBorder="1" applyAlignment="1">
      <alignment horizontal="right"/>
    </xf>
    <xf numFmtId="0" fontId="5" fillId="0" borderId="229" xfId="0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49" fontId="3" fillId="0" borderId="231" xfId="0" applyNumberFormat="1" applyFont="1" applyBorder="1" applyAlignment="1">
      <alignment horizontal="center"/>
    </xf>
    <xf numFmtId="3" fontId="34" fillId="0" borderId="232" xfId="0" applyNumberFormat="1" applyFont="1" applyBorder="1"/>
    <xf numFmtId="166" fontId="34" fillId="0" borderId="232" xfId="0" applyNumberFormat="1" applyFont="1" applyBorder="1"/>
    <xf numFmtId="166" fontId="34" fillId="0" borderId="233" xfId="0" applyNumberFormat="1" applyFont="1" applyBorder="1"/>
    <xf numFmtId="3" fontId="34" fillId="0" borderId="232" xfId="0" applyNumberFormat="1" applyFont="1" applyBorder="1" applyAlignment="1">
      <alignment horizontal="right"/>
    </xf>
    <xf numFmtId="166" fontId="5" fillId="0" borderId="232" xfId="0" applyNumberFormat="1" applyFont="1" applyBorder="1" applyAlignment="1">
      <alignment horizontal="right"/>
    </xf>
    <xf numFmtId="166" fontId="5" fillId="0" borderId="233" xfId="0" applyNumberFormat="1" applyFont="1" applyBorder="1" applyAlignment="1">
      <alignment horizontal="right"/>
    </xf>
    <xf numFmtId="3" fontId="69" fillId="0" borderId="232" xfId="0" applyNumberFormat="1" applyFont="1" applyBorder="1" applyAlignment="1">
      <alignment horizontal="right"/>
    </xf>
    <xf numFmtId="166" fontId="69" fillId="0" borderId="232" xfId="0" applyNumberFormat="1" applyFont="1" applyBorder="1" applyAlignment="1">
      <alignment horizontal="right"/>
    </xf>
    <xf numFmtId="166" fontId="70" fillId="0" borderId="233" xfId="0" applyNumberFormat="1" applyFont="1" applyBorder="1" applyAlignment="1">
      <alignment horizontal="right"/>
    </xf>
    <xf numFmtId="178" fontId="5" fillId="0" borderId="232" xfId="0" applyNumberFormat="1" applyFont="1" applyBorder="1" applyAlignment="1">
      <alignment horizontal="right"/>
    </xf>
    <xf numFmtId="3" fontId="5" fillId="0" borderId="232" xfId="0" applyNumberFormat="1" applyFont="1" applyBorder="1" applyAlignment="1">
      <alignment horizontal="right"/>
    </xf>
    <xf numFmtId="4" fontId="5" fillId="0" borderId="232" xfId="0" applyNumberFormat="1" applyFont="1" applyBorder="1" applyAlignment="1">
      <alignment horizontal="right"/>
    </xf>
    <xf numFmtId="0" fontId="5" fillId="0" borderId="232" xfId="0" applyFont="1" applyBorder="1"/>
    <xf numFmtId="3" fontId="5" fillId="0" borderId="232" xfId="0" applyNumberFormat="1" applyFont="1" applyBorder="1"/>
    <xf numFmtId="3" fontId="5" fillId="0" borderId="233" xfId="0" applyNumberFormat="1" applyFont="1" applyBorder="1"/>
    <xf numFmtId="49" fontId="3" fillId="0" borderId="234" xfId="0" applyNumberFormat="1" applyFont="1" applyBorder="1" applyAlignment="1">
      <alignment horizontal="center"/>
    </xf>
    <xf numFmtId="3" fontId="34" fillId="0" borderId="235" xfId="0" applyNumberFormat="1" applyFont="1" applyBorder="1"/>
    <xf numFmtId="166" fontId="34" fillId="0" borderId="235" xfId="0" applyNumberFormat="1" applyFont="1" applyBorder="1"/>
    <xf numFmtId="166" fontId="34" fillId="0" borderId="236" xfId="0" applyNumberFormat="1" applyFont="1" applyBorder="1"/>
    <xf numFmtId="3" fontId="34" fillId="0" borderId="235" xfId="0" applyNumberFormat="1" applyFont="1" applyBorder="1" applyAlignment="1">
      <alignment horizontal="right"/>
    </xf>
    <xf numFmtId="166" fontId="5" fillId="0" borderId="235" xfId="0" applyNumberFormat="1" applyFont="1" applyBorder="1" applyAlignment="1">
      <alignment horizontal="right"/>
    </xf>
    <xf numFmtId="166" fontId="5" fillId="0" borderId="236" xfId="0" applyNumberFormat="1" applyFont="1" applyBorder="1" applyAlignment="1">
      <alignment horizontal="right"/>
    </xf>
    <xf numFmtId="3" fontId="69" fillId="0" borderId="235" xfId="0" applyNumberFormat="1" applyFont="1" applyBorder="1" applyAlignment="1">
      <alignment horizontal="right"/>
    </xf>
    <xf numFmtId="166" fontId="69" fillId="0" borderId="235" xfId="0" applyNumberFormat="1" applyFont="1" applyBorder="1" applyAlignment="1">
      <alignment horizontal="right"/>
    </xf>
    <xf numFmtId="166" fontId="70" fillId="0" borderId="236" xfId="0" applyNumberFormat="1" applyFont="1" applyBorder="1" applyAlignment="1">
      <alignment horizontal="right"/>
    </xf>
    <xf numFmtId="178" fontId="5" fillId="0" borderId="235" xfId="0" applyNumberFormat="1" applyFont="1" applyBorder="1" applyAlignment="1">
      <alignment horizontal="right"/>
    </xf>
    <xf numFmtId="3" fontId="5" fillId="0" borderId="235" xfId="0" applyNumberFormat="1" applyFont="1" applyBorder="1" applyAlignment="1">
      <alignment horizontal="right"/>
    </xf>
    <xf numFmtId="4" fontId="5" fillId="0" borderId="235" xfId="0" applyNumberFormat="1" applyFont="1" applyBorder="1" applyAlignment="1">
      <alignment horizontal="right"/>
    </xf>
    <xf numFmtId="0" fontId="5" fillId="0" borderId="235" xfId="0" applyFont="1" applyBorder="1"/>
    <xf numFmtId="3" fontId="5" fillId="0" borderId="235" xfId="0" applyNumberFormat="1" applyFont="1" applyBorder="1"/>
    <xf numFmtId="3" fontId="5" fillId="0" borderId="236" xfId="0" applyNumberFormat="1" applyFont="1" applyBorder="1"/>
    <xf numFmtId="3" fontId="69" fillId="0" borderId="235" xfId="0" applyNumberFormat="1" applyFont="1" applyBorder="1"/>
    <xf numFmtId="166" fontId="69" fillId="0" borderId="235" xfId="0" applyNumberFormat="1" applyFont="1" applyBorder="1"/>
    <xf numFmtId="166" fontId="69" fillId="0" borderId="236" xfId="0" applyNumberFormat="1" applyFont="1" applyBorder="1"/>
    <xf numFmtId="49" fontId="3" fillId="0" borderId="237" xfId="0" applyNumberFormat="1" applyFont="1" applyBorder="1" applyAlignment="1">
      <alignment horizontal="center"/>
    </xf>
    <xf numFmtId="3" fontId="34" fillId="0" borderId="238" xfId="0" applyNumberFormat="1" applyFont="1" applyBorder="1"/>
    <xf numFmtId="166" fontId="34" fillId="0" borderId="238" xfId="0" applyNumberFormat="1" applyFont="1" applyBorder="1"/>
    <xf numFmtId="166" fontId="34" fillId="0" borderId="239" xfId="0" applyNumberFormat="1" applyFont="1" applyBorder="1"/>
    <xf numFmtId="3" fontId="34" fillId="0" borderId="238" xfId="0" applyNumberFormat="1" applyFont="1" applyBorder="1" applyAlignment="1">
      <alignment horizontal="right"/>
    </xf>
    <xf numFmtId="166" fontId="5" fillId="0" borderId="238" xfId="0" applyNumberFormat="1" applyFont="1" applyBorder="1" applyAlignment="1">
      <alignment horizontal="right"/>
    </xf>
    <xf numFmtId="166" fontId="5" fillId="0" borderId="239" xfId="0" applyNumberFormat="1" applyFont="1" applyBorder="1" applyAlignment="1">
      <alignment horizontal="right"/>
    </xf>
    <xf numFmtId="3" fontId="69" fillId="0" borderId="238" xfId="0" applyNumberFormat="1" applyFont="1" applyBorder="1" applyAlignment="1">
      <alignment horizontal="right"/>
    </xf>
    <xf numFmtId="166" fontId="69" fillId="0" borderId="238" xfId="0" applyNumberFormat="1" applyFont="1" applyBorder="1" applyAlignment="1">
      <alignment horizontal="right"/>
    </xf>
    <xf numFmtId="166" fontId="69" fillId="0" borderId="239" xfId="0" applyNumberFormat="1" applyFont="1" applyBorder="1" applyAlignment="1">
      <alignment horizontal="right"/>
    </xf>
    <xf numFmtId="178" fontId="5" fillId="0" borderId="238" xfId="0" applyNumberFormat="1" applyFont="1" applyBorder="1" applyAlignment="1">
      <alignment horizontal="right"/>
    </xf>
    <xf numFmtId="3" fontId="5" fillId="0" borderId="238" xfId="0" applyNumberFormat="1" applyFont="1" applyBorder="1" applyAlignment="1">
      <alignment horizontal="right"/>
    </xf>
    <xf numFmtId="4" fontId="5" fillId="0" borderId="238" xfId="0" applyNumberFormat="1" applyFont="1" applyBorder="1" applyAlignment="1">
      <alignment horizontal="right"/>
    </xf>
    <xf numFmtId="0" fontId="5" fillId="0" borderId="238" xfId="0" applyFont="1" applyBorder="1"/>
    <xf numFmtId="3" fontId="5" fillId="0" borderId="238" xfId="0" applyNumberFormat="1" applyFont="1" applyBorder="1"/>
    <xf numFmtId="3" fontId="5" fillId="0" borderId="239" xfId="0" applyNumberFormat="1" applyFont="1" applyBorder="1"/>
    <xf numFmtId="49" fontId="3" fillId="0" borderId="240" xfId="0" applyNumberFormat="1" applyFont="1" applyBorder="1" applyAlignment="1">
      <alignment horizontal="center"/>
    </xf>
    <xf numFmtId="3" fontId="69" fillId="0" borderId="241" xfId="0" applyNumberFormat="1" applyFont="1" applyBorder="1"/>
    <xf numFmtId="166" fontId="69" fillId="0" borderId="241" xfId="0" applyNumberFormat="1" applyFont="1" applyBorder="1"/>
    <xf numFmtId="166" fontId="69" fillId="0" borderId="242" xfId="0" applyNumberFormat="1" applyFont="1" applyBorder="1"/>
    <xf numFmtId="3" fontId="34" fillId="0" borderId="241" xfId="0" applyNumberFormat="1" applyFont="1" applyBorder="1" applyAlignment="1">
      <alignment horizontal="right"/>
    </xf>
    <xf numFmtId="166" fontId="5" fillId="0" borderId="241" xfId="0" applyNumberFormat="1" applyFont="1" applyBorder="1" applyAlignment="1">
      <alignment horizontal="right"/>
    </xf>
    <xf numFmtId="166" fontId="5" fillId="0" borderId="242" xfId="0" applyNumberFormat="1" applyFont="1" applyBorder="1" applyAlignment="1">
      <alignment horizontal="right"/>
    </xf>
    <xf numFmtId="3" fontId="5" fillId="0" borderId="241" xfId="0" applyNumberFormat="1" applyFont="1" applyBorder="1" applyAlignment="1">
      <alignment horizontal="right"/>
    </xf>
    <xf numFmtId="178" fontId="5" fillId="0" borderId="241" xfId="0" applyNumberFormat="1" applyFont="1" applyBorder="1" applyAlignment="1">
      <alignment horizontal="right"/>
    </xf>
    <xf numFmtId="4" fontId="5" fillId="0" borderId="241" xfId="0" applyNumberFormat="1" applyFont="1" applyBorder="1" applyAlignment="1">
      <alignment horizontal="right"/>
    </xf>
    <xf numFmtId="0" fontId="5" fillId="0" borderId="241" xfId="0" applyFont="1" applyBorder="1"/>
    <xf numFmtId="3" fontId="5" fillId="0" borderId="241" xfId="0" applyNumberFormat="1" applyFont="1" applyBorder="1"/>
    <xf numFmtId="3" fontId="5" fillId="0" borderId="242" xfId="0" applyNumberFormat="1" applyFont="1" applyBorder="1"/>
    <xf numFmtId="49" fontId="3" fillId="0" borderId="243" xfId="0" applyNumberFormat="1" applyFont="1" applyBorder="1" applyAlignment="1">
      <alignment horizontal="center"/>
    </xf>
    <xf numFmtId="3" fontId="34" fillId="0" borderId="244" xfId="0" applyNumberFormat="1" applyFont="1" applyBorder="1"/>
    <xf numFmtId="166" fontId="34" fillId="0" borderId="244" xfId="0" applyNumberFormat="1" applyFont="1" applyBorder="1"/>
    <xf numFmtId="166" fontId="34" fillId="0" borderId="245" xfId="0" applyNumberFormat="1" applyFont="1" applyBorder="1"/>
    <xf numFmtId="3" fontId="69" fillId="0" borderId="244" xfId="0" applyNumberFormat="1" applyFont="1" applyBorder="1" applyAlignment="1">
      <alignment horizontal="right"/>
    </xf>
    <xf numFmtId="166" fontId="69" fillId="0" borderId="244" xfId="0" applyNumberFormat="1" applyFont="1" applyBorder="1" applyAlignment="1">
      <alignment horizontal="right"/>
    </xf>
    <xf numFmtId="166" fontId="69" fillId="0" borderId="245" xfId="0" applyNumberFormat="1" applyFont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166" fontId="5" fillId="0" borderId="244" xfId="0" applyNumberFormat="1" applyFont="1" applyBorder="1" applyAlignment="1">
      <alignment horizontal="right"/>
    </xf>
    <xf numFmtId="166" fontId="5" fillId="0" borderId="245" xfId="0" applyNumberFormat="1" applyFont="1" applyBorder="1" applyAlignment="1">
      <alignment horizontal="right"/>
    </xf>
    <xf numFmtId="178" fontId="5" fillId="0" borderId="244" xfId="0" applyNumberFormat="1" applyFont="1" applyBorder="1" applyAlignment="1">
      <alignment horizontal="right"/>
    </xf>
    <xf numFmtId="4" fontId="5" fillId="0" borderId="244" xfId="0" applyNumberFormat="1" applyFont="1" applyBorder="1" applyAlignment="1">
      <alignment horizontal="right"/>
    </xf>
    <xf numFmtId="0" fontId="5" fillId="0" borderId="244" xfId="0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49" fontId="3" fillId="0" borderId="246" xfId="0" applyNumberFormat="1" applyFont="1" applyBorder="1" applyAlignment="1">
      <alignment horizontal="center"/>
    </xf>
    <xf numFmtId="3" fontId="34" fillId="0" borderId="247" xfId="0" applyNumberFormat="1" applyFont="1" applyBorder="1"/>
    <xf numFmtId="166" fontId="34" fillId="0" borderId="247" xfId="0" applyNumberFormat="1" applyFont="1" applyBorder="1"/>
    <xf numFmtId="166" fontId="34" fillId="0" borderId="248" xfId="0" applyNumberFormat="1" applyFont="1" applyBorder="1"/>
    <xf numFmtId="3" fontId="69" fillId="0" borderId="247" xfId="0" applyNumberFormat="1" applyFont="1" applyBorder="1" applyAlignment="1">
      <alignment horizontal="right"/>
    </xf>
    <xf numFmtId="166" fontId="69" fillId="0" borderId="247" xfId="0" applyNumberFormat="1" applyFont="1" applyBorder="1" applyAlignment="1">
      <alignment horizontal="right"/>
    </xf>
    <xf numFmtId="166" fontId="69" fillId="0" borderId="248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166" fontId="5" fillId="0" borderId="247" xfId="0" applyNumberFormat="1" applyFont="1" applyBorder="1" applyAlignment="1">
      <alignment horizontal="right"/>
    </xf>
    <xf numFmtId="166" fontId="5" fillId="0" borderId="248" xfId="0" applyNumberFormat="1" applyFont="1" applyBorder="1" applyAlignment="1">
      <alignment horizontal="right"/>
    </xf>
    <xf numFmtId="178" fontId="5" fillId="0" borderId="247" xfId="0" applyNumberFormat="1" applyFont="1" applyBorder="1" applyAlignment="1">
      <alignment horizontal="right"/>
    </xf>
    <xf numFmtId="4" fontId="5" fillId="0" borderId="247" xfId="0" applyNumberFormat="1" applyFont="1" applyBorder="1" applyAlignment="1">
      <alignment horizontal="right"/>
    </xf>
    <xf numFmtId="0" fontId="5" fillId="0" borderId="247" xfId="0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49" fontId="3" fillId="0" borderId="249" xfId="0" applyNumberFormat="1" applyFont="1" applyBorder="1" applyAlignment="1">
      <alignment horizontal="center"/>
    </xf>
    <xf numFmtId="3" fontId="34" fillId="0" borderId="250" xfId="0" applyNumberFormat="1" applyFont="1" applyBorder="1"/>
    <xf numFmtId="166" fontId="34" fillId="0" borderId="250" xfId="0" applyNumberFormat="1" applyFont="1" applyBorder="1"/>
    <xf numFmtId="166" fontId="34" fillId="0" borderId="251" xfId="0" applyNumberFormat="1" applyFont="1" applyBorder="1"/>
    <xf numFmtId="3" fontId="34" fillId="0" borderId="250" xfId="0" applyNumberFormat="1" applyFont="1" applyBorder="1" applyAlignment="1">
      <alignment horizontal="right"/>
    </xf>
    <xf numFmtId="166" fontId="5" fillId="0" borderId="250" xfId="0" applyNumberFormat="1" applyFont="1" applyBorder="1" applyAlignment="1">
      <alignment horizontal="right"/>
    </xf>
    <xf numFmtId="166" fontId="5" fillId="0" borderId="251" xfId="0" applyNumberFormat="1" applyFont="1" applyBorder="1" applyAlignment="1">
      <alignment horizontal="right"/>
    </xf>
    <xf numFmtId="3" fontId="69" fillId="0" borderId="250" xfId="0" applyNumberFormat="1" applyFont="1" applyBorder="1" applyAlignment="1">
      <alignment horizontal="right"/>
    </xf>
    <xf numFmtId="166" fontId="69" fillId="0" borderId="250" xfId="0" applyNumberFormat="1" applyFont="1" applyBorder="1" applyAlignment="1">
      <alignment horizontal="right"/>
    </xf>
    <xf numFmtId="166" fontId="70" fillId="0" borderId="251" xfId="0" applyNumberFormat="1" applyFont="1" applyBorder="1" applyAlignment="1">
      <alignment horizontal="right"/>
    </xf>
    <xf numFmtId="178" fontId="5" fillId="0" borderId="250" xfId="0" applyNumberFormat="1" applyFont="1" applyBorder="1" applyAlignment="1">
      <alignment horizontal="right"/>
    </xf>
    <xf numFmtId="3" fontId="5" fillId="0" borderId="250" xfId="0" applyNumberFormat="1" applyFont="1" applyBorder="1" applyAlignment="1">
      <alignment horizontal="right"/>
    </xf>
    <xf numFmtId="4" fontId="5" fillId="0" borderId="250" xfId="0" applyNumberFormat="1" applyFont="1" applyBorder="1" applyAlignment="1">
      <alignment horizontal="right"/>
    </xf>
    <xf numFmtId="0" fontId="5" fillId="0" borderId="250" xfId="0" applyFont="1" applyBorder="1"/>
    <xf numFmtId="3" fontId="5" fillId="0" borderId="250" xfId="0" applyNumberFormat="1" applyFont="1" applyBorder="1"/>
    <xf numFmtId="3" fontId="5" fillId="0" borderId="251" xfId="0" applyNumberFormat="1" applyFont="1" applyBorder="1"/>
    <xf numFmtId="166" fontId="69" fillId="0" borderId="251" xfId="0" applyNumberFormat="1" applyFont="1" applyBorder="1" applyAlignment="1">
      <alignment horizontal="right"/>
    </xf>
    <xf numFmtId="49" fontId="3" fillId="0" borderId="252" xfId="0" applyNumberFormat="1" applyFont="1" applyBorder="1" applyAlignment="1">
      <alignment horizontal="center"/>
    </xf>
    <xf numFmtId="3" fontId="34" fillId="0" borderId="253" xfId="0" applyNumberFormat="1" applyFont="1" applyBorder="1"/>
    <xf numFmtId="166" fontId="34" fillId="0" borderId="253" xfId="0" applyNumberFormat="1" applyFont="1" applyBorder="1"/>
    <xf numFmtId="166" fontId="34" fillId="0" borderId="254" xfId="0" applyNumberFormat="1" applyFont="1" applyBorder="1"/>
    <xf numFmtId="3" fontId="69" fillId="0" borderId="253" xfId="0" applyNumberFormat="1" applyFont="1" applyBorder="1" applyAlignment="1">
      <alignment horizontal="right"/>
    </xf>
    <xf numFmtId="166" fontId="69" fillId="0" borderId="253" xfId="0" applyNumberFormat="1" applyFont="1" applyBorder="1" applyAlignment="1">
      <alignment horizontal="right"/>
    </xf>
    <xf numFmtId="166" fontId="69" fillId="0" borderId="254" xfId="0" applyNumberFormat="1" applyFont="1" applyBorder="1" applyAlignment="1">
      <alignment horizontal="right"/>
    </xf>
    <xf numFmtId="3" fontId="5" fillId="0" borderId="253" xfId="0" applyNumberFormat="1" applyFont="1" applyBorder="1" applyAlignment="1">
      <alignment horizontal="right"/>
    </xf>
    <xf numFmtId="166" fontId="5" fillId="0" borderId="253" xfId="0" applyNumberFormat="1" applyFont="1" applyBorder="1" applyAlignment="1">
      <alignment horizontal="right"/>
    </xf>
    <xf numFmtId="166" fontId="5" fillId="0" borderId="254" xfId="0" applyNumberFormat="1" applyFont="1" applyBorder="1" applyAlignment="1">
      <alignment horizontal="right"/>
    </xf>
    <xf numFmtId="178" fontId="5" fillId="0" borderId="253" xfId="0" applyNumberFormat="1" applyFont="1" applyBorder="1" applyAlignment="1">
      <alignment horizontal="right"/>
    </xf>
    <xf numFmtId="4" fontId="5" fillId="0" borderId="253" xfId="0" applyNumberFormat="1" applyFont="1" applyBorder="1" applyAlignment="1">
      <alignment horizontal="right"/>
    </xf>
    <xf numFmtId="0" fontId="5" fillId="0" borderId="253" xfId="0" applyFont="1" applyBorder="1"/>
    <xf numFmtId="3" fontId="5" fillId="0" borderId="253" xfId="0" applyNumberFormat="1" applyFont="1" applyBorder="1"/>
    <xf numFmtId="3" fontId="5" fillId="0" borderId="254" xfId="0" applyNumberFormat="1" applyFont="1" applyBorder="1"/>
    <xf numFmtId="3" fontId="69" fillId="0" borderId="253" xfId="0" applyNumberFormat="1" applyFont="1" applyBorder="1"/>
    <xf numFmtId="166" fontId="69" fillId="0" borderId="253" xfId="0" applyNumberFormat="1" applyFont="1" applyBorder="1"/>
    <xf numFmtId="166" fontId="69" fillId="0" borderId="254" xfId="0" applyNumberFormat="1" applyFont="1" applyBorder="1"/>
    <xf numFmtId="3" fontId="34" fillId="0" borderId="253" xfId="0" applyNumberFormat="1" applyFont="1" applyBorder="1" applyAlignment="1">
      <alignment horizontal="right"/>
    </xf>
    <xf numFmtId="166" fontId="70" fillId="0" borderId="254" xfId="0" applyNumberFormat="1" applyFont="1" applyBorder="1" applyAlignment="1">
      <alignment horizontal="right"/>
    </xf>
    <xf numFmtId="49" fontId="3" fillId="0" borderId="255" xfId="0" applyNumberFormat="1" applyFont="1" applyBorder="1" applyAlignment="1">
      <alignment horizontal="center"/>
    </xf>
    <xf numFmtId="3" fontId="69" fillId="0" borderId="256" xfId="0" applyNumberFormat="1" applyFont="1" applyBorder="1"/>
    <xf numFmtId="166" fontId="69" fillId="0" borderId="256" xfId="0" applyNumberFormat="1" applyFont="1" applyBorder="1"/>
    <xf numFmtId="166" fontId="69" fillId="0" borderId="257" xfId="0" applyNumberFormat="1" applyFont="1" applyBorder="1"/>
    <xf numFmtId="3" fontId="34" fillId="0" borderId="256" xfId="0" applyNumberFormat="1" applyFont="1" applyBorder="1" applyAlignment="1">
      <alignment horizontal="right"/>
    </xf>
    <xf numFmtId="166" fontId="5" fillId="0" borderId="256" xfId="0" applyNumberFormat="1" applyFont="1" applyBorder="1" applyAlignment="1">
      <alignment horizontal="right"/>
    </xf>
    <xf numFmtId="166" fontId="5" fillId="0" borderId="257" xfId="0" applyNumberFormat="1" applyFont="1" applyBorder="1" applyAlignment="1">
      <alignment horizontal="right"/>
    </xf>
    <xf numFmtId="3" fontId="5" fillId="0" borderId="256" xfId="0" applyNumberFormat="1" applyFont="1" applyBorder="1" applyAlignment="1">
      <alignment horizontal="right"/>
    </xf>
    <xf numFmtId="166" fontId="70" fillId="0" borderId="257" xfId="0" applyNumberFormat="1" applyFont="1" applyBorder="1" applyAlignment="1">
      <alignment horizontal="right"/>
    </xf>
    <xf numFmtId="178" fontId="5" fillId="0" borderId="256" xfId="0" applyNumberFormat="1" applyFont="1" applyBorder="1" applyAlignment="1">
      <alignment horizontal="right"/>
    </xf>
    <xf numFmtId="4" fontId="5" fillId="0" borderId="256" xfId="0" applyNumberFormat="1" applyFont="1" applyBorder="1" applyAlignment="1">
      <alignment horizontal="right"/>
    </xf>
    <xf numFmtId="0" fontId="5" fillId="0" borderId="256" xfId="0" applyFont="1" applyBorder="1"/>
    <xf numFmtId="3" fontId="5" fillId="0" borderId="256" xfId="0" applyNumberFormat="1" applyFont="1" applyBorder="1"/>
    <xf numFmtId="3" fontId="5" fillId="0" borderId="257" xfId="0" applyNumberFormat="1" applyFont="1" applyBorder="1"/>
    <xf numFmtId="3" fontId="34" fillId="0" borderId="256" xfId="0" applyNumberFormat="1" applyFont="1" applyBorder="1"/>
    <xf numFmtId="166" fontId="34" fillId="0" borderId="256" xfId="0" applyNumberFormat="1" applyFont="1" applyBorder="1"/>
    <xf numFmtId="166" fontId="34" fillId="0" borderId="257" xfId="0" applyNumberFormat="1" applyFont="1" applyBorder="1"/>
    <xf numFmtId="3" fontId="69" fillId="0" borderId="256" xfId="0" applyNumberFormat="1" applyFont="1" applyBorder="1" applyAlignment="1">
      <alignment horizontal="right"/>
    </xf>
    <xf numFmtId="166" fontId="69" fillId="0" borderId="256" xfId="0" applyNumberFormat="1" applyFont="1" applyBorder="1" applyAlignment="1">
      <alignment horizontal="right"/>
    </xf>
    <xf numFmtId="166" fontId="69" fillId="0" borderId="257" xfId="0" applyNumberFormat="1" applyFont="1" applyBorder="1" applyAlignment="1">
      <alignment horizontal="right"/>
    </xf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3" fontId="34" fillId="0" borderId="258" xfId="0" applyNumberFormat="1" applyFont="1" applyBorder="1"/>
    <xf numFmtId="3" fontId="34" fillId="0" borderId="259" xfId="0" applyNumberFormat="1" applyFont="1" applyBorder="1"/>
    <xf numFmtId="9" fontId="34" fillId="0" borderId="259" xfId="0" applyNumberFormat="1" applyFont="1" applyBorder="1"/>
    <xf numFmtId="3" fontId="11" fillId="0" borderId="260" xfId="0" applyNumberFormat="1" applyFont="1" applyBorder="1" applyAlignment="1">
      <alignment horizontal="center"/>
    </xf>
    <xf numFmtId="3" fontId="34" fillId="0" borderId="261" xfId="0" applyNumberFormat="1" applyFont="1" applyBorder="1"/>
    <xf numFmtId="3" fontId="34" fillId="0" borderId="262" xfId="0" applyNumberFormat="1" applyFont="1" applyBorder="1"/>
    <xf numFmtId="9" fontId="34" fillId="0" borderId="262" xfId="0" applyNumberFormat="1" applyFont="1" applyBorder="1"/>
    <xf numFmtId="3" fontId="11" fillId="0" borderId="263" xfId="0" applyNumberFormat="1" applyFont="1" applyBorder="1" applyAlignment="1">
      <alignment horizontal="center"/>
    </xf>
    <xf numFmtId="3" fontId="34" fillId="0" borderId="264" xfId="0" applyNumberFormat="1" applyFont="1" applyBorder="1"/>
    <xf numFmtId="3" fontId="34" fillId="0" borderId="265" xfId="0" applyNumberFormat="1" applyFont="1" applyBorder="1"/>
    <xf numFmtId="9" fontId="34" fillId="0" borderId="265" xfId="0" applyNumberFormat="1" applyFont="1" applyBorder="1"/>
    <xf numFmtId="3" fontId="11" fillId="0" borderId="266" xfId="0" applyNumberFormat="1" applyFont="1" applyBorder="1" applyAlignment="1">
      <alignment horizontal="center"/>
    </xf>
    <xf numFmtId="3" fontId="34" fillId="0" borderId="267" xfId="0" applyNumberFormat="1" applyFont="1" applyBorder="1"/>
    <xf numFmtId="3" fontId="34" fillId="0" borderId="268" xfId="0" applyNumberFormat="1" applyFont="1" applyBorder="1"/>
    <xf numFmtId="9" fontId="34" fillId="0" borderId="268" xfId="0" applyNumberFormat="1" applyFont="1" applyBorder="1"/>
    <xf numFmtId="3" fontId="11" fillId="0" borderId="269" xfId="0" applyNumberFormat="1" applyFont="1" applyBorder="1" applyAlignment="1">
      <alignment horizontal="center"/>
    </xf>
    <xf numFmtId="3" fontId="34" fillId="0" borderId="270" xfId="0" applyNumberFormat="1" applyFont="1" applyBorder="1"/>
    <xf numFmtId="3" fontId="34" fillId="0" borderId="271" xfId="0" applyNumberFormat="1" applyFont="1" applyBorder="1"/>
    <xf numFmtId="9" fontId="34" fillId="0" borderId="271" xfId="0" applyNumberFormat="1" applyFont="1" applyBorder="1"/>
    <xf numFmtId="3" fontId="11" fillId="0" borderId="272" xfId="0" applyNumberFormat="1" applyFont="1" applyBorder="1" applyAlignment="1">
      <alignment horizontal="center"/>
    </xf>
    <xf numFmtId="3" fontId="34" fillId="0" borderId="273" xfId="0" applyNumberFormat="1" applyFont="1" applyBorder="1"/>
    <xf numFmtId="3" fontId="34" fillId="0" borderId="274" xfId="0" applyNumberFormat="1" applyFont="1" applyBorder="1"/>
    <xf numFmtId="9" fontId="34" fillId="0" borderId="274" xfId="0" applyNumberFormat="1" applyFont="1" applyBorder="1"/>
    <xf numFmtId="3" fontId="11" fillId="0" borderId="275" xfId="0" applyNumberFormat="1" applyFont="1" applyBorder="1" applyAlignment="1">
      <alignment horizontal="center"/>
    </xf>
    <xf numFmtId="3" fontId="34" fillId="0" borderId="276" xfId="0" applyNumberFormat="1" applyFont="1" applyBorder="1"/>
    <xf numFmtId="3" fontId="34" fillId="0" borderId="277" xfId="0" applyNumberFormat="1" applyFont="1" applyBorder="1"/>
    <xf numFmtId="9" fontId="34" fillId="0" borderId="277" xfId="0" applyNumberFormat="1" applyFont="1" applyBorder="1"/>
    <xf numFmtId="3" fontId="11" fillId="0" borderId="278" xfId="0" applyNumberFormat="1" applyFont="1" applyBorder="1" applyAlignment="1">
      <alignment horizontal="center"/>
    </xf>
    <xf numFmtId="3" fontId="34" fillId="0" borderId="279" xfId="0" applyNumberFormat="1" applyFont="1" applyBorder="1"/>
    <xf numFmtId="3" fontId="34" fillId="0" borderId="280" xfId="0" applyNumberFormat="1" applyFont="1" applyBorder="1"/>
    <xf numFmtId="9" fontId="34" fillId="0" borderId="280" xfId="0" applyNumberFormat="1" applyFont="1" applyBorder="1"/>
    <xf numFmtId="3" fontId="11" fillId="0" borderId="281" xfId="0" applyNumberFormat="1" applyFont="1" applyBorder="1" applyAlignment="1">
      <alignment horizontal="center"/>
    </xf>
    <xf numFmtId="3" fontId="34" fillId="0" borderId="282" xfId="0" applyNumberFormat="1" applyFont="1" applyBorder="1"/>
    <xf numFmtId="3" fontId="34" fillId="0" borderId="283" xfId="0" applyNumberFormat="1" applyFont="1" applyBorder="1"/>
    <xf numFmtId="9" fontId="34" fillId="0" borderId="283" xfId="0" applyNumberFormat="1" applyFont="1" applyBorder="1"/>
    <xf numFmtId="3" fontId="11" fillId="0" borderId="284" xfId="0" applyNumberFormat="1" applyFont="1" applyBorder="1" applyAlignment="1">
      <alignment horizontal="center"/>
    </xf>
    <xf numFmtId="3" fontId="34" fillId="0" borderId="285" xfId="0" applyNumberFormat="1" applyFont="1" applyBorder="1"/>
    <xf numFmtId="3" fontId="34" fillId="0" borderId="286" xfId="0" applyNumberFormat="1" applyFont="1" applyBorder="1"/>
    <xf numFmtId="9" fontId="34" fillId="0" borderId="286" xfId="0" applyNumberFormat="1" applyFont="1" applyBorder="1"/>
    <xf numFmtId="3" fontId="11" fillId="0" borderId="287" xfId="0" applyNumberFormat="1" applyFont="1" applyBorder="1" applyAlignment="1">
      <alignment horizontal="center"/>
    </xf>
    <xf numFmtId="3" fontId="34" fillId="0" borderId="288" xfId="0" applyNumberFormat="1" applyFont="1" applyBorder="1"/>
    <xf numFmtId="3" fontId="34" fillId="0" borderId="289" xfId="0" applyNumberFormat="1" applyFont="1" applyBorder="1"/>
    <xf numFmtId="9" fontId="34" fillId="0" borderId="289" xfId="0" applyNumberFormat="1" applyFont="1" applyBorder="1"/>
    <xf numFmtId="3" fontId="11" fillId="0" borderId="290" xfId="0" applyNumberFormat="1" applyFont="1" applyBorder="1" applyAlignment="1">
      <alignment horizontal="center"/>
    </xf>
    <xf numFmtId="3" fontId="34" fillId="0" borderId="291" xfId="0" applyNumberFormat="1" applyFont="1" applyBorder="1"/>
    <xf numFmtId="3" fontId="34" fillId="0" borderId="292" xfId="0" applyNumberFormat="1" applyFont="1" applyBorder="1"/>
    <xf numFmtId="9" fontId="34" fillId="0" borderId="292" xfId="0" applyNumberFormat="1" applyFont="1" applyBorder="1"/>
    <xf numFmtId="3" fontId="11" fillId="0" borderId="293" xfId="0" applyNumberFormat="1" applyFont="1" applyBorder="1" applyAlignment="1">
      <alignment horizontal="center"/>
    </xf>
    <xf numFmtId="3" fontId="34" fillId="0" borderId="294" xfId="0" applyNumberFormat="1" applyFont="1" applyBorder="1"/>
    <xf numFmtId="3" fontId="34" fillId="0" borderId="295" xfId="0" applyNumberFormat="1" applyFont="1" applyBorder="1"/>
    <xf numFmtId="9" fontId="34" fillId="0" borderId="295" xfId="0" applyNumberFormat="1" applyFont="1" applyBorder="1"/>
    <xf numFmtId="3" fontId="11" fillId="0" borderId="296" xfId="0" applyNumberFormat="1" applyFont="1" applyBorder="1" applyAlignment="1">
      <alignment horizontal="center"/>
    </xf>
    <xf numFmtId="3" fontId="34" fillId="0" borderId="297" xfId="0" applyNumberFormat="1" applyFont="1" applyBorder="1"/>
    <xf numFmtId="3" fontId="34" fillId="0" borderId="298" xfId="0" applyNumberFormat="1" applyFont="1" applyBorder="1"/>
    <xf numFmtId="9" fontId="34" fillId="0" borderId="298" xfId="0" applyNumberFormat="1" applyFont="1" applyBorder="1"/>
    <xf numFmtId="3" fontId="11" fillId="0" borderId="299" xfId="0" applyNumberFormat="1" applyFont="1" applyBorder="1" applyAlignment="1">
      <alignment horizontal="center"/>
    </xf>
    <xf numFmtId="3" fontId="34" fillId="0" borderId="300" xfId="0" applyNumberFormat="1" applyFont="1" applyBorder="1"/>
    <xf numFmtId="3" fontId="34" fillId="0" borderId="301" xfId="0" applyNumberFormat="1" applyFont="1" applyBorder="1"/>
    <xf numFmtId="9" fontId="34" fillId="0" borderId="301" xfId="0" applyNumberFormat="1" applyFont="1" applyBorder="1"/>
    <xf numFmtId="3" fontId="11" fillId="0" borderId="302" xfId="0" applyNumberFormat="1" applyFont="1" applyBorder="1" applyAlignment="1">
      <alignment horizontal="center"/>
    </xf>
    <xf numFmtId="3" fontId="34" fillId="0" borderId="303" xfId="0" applyNumberFormat="1" applyFont="1" applyBorder="1"/>
    <xf numFmtId="3" fontId="34" fillId="0" borderId="304" xfId="0" applyNumberFormat="1" applyFont="1" applyBorder="1"/>
    <xf numFmtId="9" fontId="34" fillId="0" borderId="304" xfId="0" applyNumberFormat="1" applyFont="1" applyBorder="1"/>
    <xf numFmtId="3" fontId="11" fillId="0" borderId="305" xfId="0" applyNumberFormat="1" applyFont="1" applyBorder="1" applyAlignment="1">
      <alignment horizontal="center"/>
    </xf>
    <xf numFmtId="3" fontId="34" fillId="0" borderId="306" xfId="0" applyNumberFormat="1" applyFont="1" applyBorder="1"/>
    <xf numFmtId="3" fontId="34" fillId="0" borderId="307" xfId="0" applyNumberFormat="1" applyFont="1" applyBorder="1"/>
    <xf numFmtId="9" fontId="34" fillId="0" borderId="307" xfId="0" applyNumberFormat="1" applyFont="1" applyBorder="1"/>
    <xf numFmtId="3" fontId="11" fillId="0" borderId="308" xfId="0" applyNumberFormat="1" applyFont="1" applyBorder="1" applyAlignment="1">
      <alignment horizontal="center"/>
    </xf>
    <xf numFmtId="3" fontId="34" fillId="0" borderId="309" xfId="0" applyNumberFormat="1" applyFont="1" applyBorder="1"/>
    <xf numFmtId="3" fontId="34" fillId="0" borderId="310" xfId="0" applyNumberFormat="1" applyFont="1" applyBorder="1"/>
    <xf numFmtId="9" fontId="34" fillId="0" borderId="310" xfId="0" applyNumberFormat="1" applyFont="1" applyBorder="1"/>
    <xf numFmtId="3" fontId="11" fillId="0" borderId="311" xfId="0" applyNumberFormat="1" applyFont="1" applyBorder="1" applyAlignment="1">
      <alignment horizontal="center"/>
    </xf>
    <xf numFmtId="3" fontId="34" fillId="0" borderId="312" xfId="0" applyNumberFormat="1" applyFont="1" applyBorder="1"/>
    <xf numFmtId="3" fontId="34" fillId="0" borderId="313" xfId="0" applyNumberFormat="1" applyFont="1" applyBorder="1"/>
    <xf numFmtId="9" fontId="34" fillId="0" borderId="313" xfId="0" applyNumberFormat="1" applyFont="1" applyBorder="1"/>
    <xf numFmtId="3" fontId="11" fillId="0" borderId="314" xfId="0" applyNumberFormat="1" applyFont="1" applyBorder="1" applyAlignment="1">
      <alignment horizontal="center"/>
    </xf>
    <xf numFmtId="3" fontId="34" fillId="0" borderId="315" xfId="0" applyNumberFormat="1" applyFont="1" applyBorder="1"/>
    <xf numFmtId="3" fontId="34" fillId="0" borderId="316" xfId="0" applyNumberFormat="1" applyFont="1" applyBorder="1"/>
    <xf numFmtId="9" fontId="34" fillId="0" borderId="316" xfId="0" applyNumberFormat="1" applyFont="1" applyBorder="1"/>
    <xf numFmtId="3" fontId="11" fillId="0" borderId="317" xfId="0" applyNumberFormat="1" applyFont="1" applyBorder="1" applyAlignment="1">
      <alignment horizontal="center"/>
    </xf>
    <xf numFmtId="3" fontId="34" fillId="0" borderId="318" xfId="0" applyNumberFormat="1" applyFont="1" applyBorder="1"/>
    <xf numFmtId="3" fontId="34" fillId="0" borderId="319" xfId="0" applyNumberFormat="1" applyFont="1" applyBorder="1"/>
    <xf numFmtId="9" fontId="34" fillId="0" borderId="319" xfId="0" applyNumberFormat="1" applyFont="1" applyBorder="1"/>
    <xf numFmtId="3" fontId="11" fillId="0" borderId="320" xfId="0" applyNumberFormat="1" applyFont="1" applyBorder="1" applyAlignment="1">
      <alignment horizontal="center"/>
    </xf>
    <xf numFmtId="3" fontId="34" fillId="0" borderId="321" xfId="0" applyNumberFormat="1" applyFont="1" applyBorder="1"/>
    <xf numFmtId="3" fontId="34" fillId="0" borderId="322" xfId="0" applyNumberFormat="1" applyFont="1" applyBorder="1"/>
    <xf numFmtId="9" fontId="34" fillId="0" borderId="322" xfId="0" applyNumberFormat="1" applyFont="1" applyBorder="1"/>
    <xf numFmtId="3" fontId="11" fillId="0" borderId="323" xfId="0" applyNumberFormat="1" applyFont="1" applyBorder="1" applyAlignment="1">
      <alignment horizontal="center"/>
    </xf>
    <xf numFmtId="3" fontId="34" fillId="0" borderId="324" xfId="0" applyNumberFormat="1" applyFont="1" applyBorder="1"/>
    <xf numFmtId="3" fontId="34" fillId="0" borderId="325" xfId="0" applyNumberFormat="1" applyFont="1" applyBorder="1"/>
    <xf numFmtId="9" fontId="34" fillId="0" borderId="325" xfId="0" applyNumberFormat="1" applyFont="1" applyBorder="1"/>
    <xf numFmtId="3" fontId="11" fillId="0" borderId="326" xfId="0" applyNumberFormat="1" applyFont="1" applyBorder="1" applyAlignment="1">
      <alignment horizontal="center"/>
    </xf>
    <xf numFmtId="3" fontId="34" fillId="0" borderId="327" xfId="0" applyNumberFormat="1" applyFont="1" applyBorder="1"/>
    <xf numFmtId="3" fontId="34" fillId="0" borderId="328" xfId="0" applyNumberFormat="1" applyFont="1" applyBorder="1"/>
    <xf numFmtId="9" fontId="34" fillId="0" borderId="328" xfId="0" applyNumberFormat="1" applyFont="1" applyBorder="1"/>
    <xf numFmtId="3" fontId="11" fillId="0" borderId="329" xfId="0" applyNumberFormat="1" applyFont="1" applyBorder="1" applyAlignment="1">
      <alignment horizontal="center"/>
    </xf>
    <xf numFmtId="3" fontId="34" fillId="0" borderId="330" xfId="0" applyNumberFormat="1" applyFont="1" applyBorder="1"/>
    <xf numFmtId="3" fontId="34" fillId="0" borderId="331" xfId="0" applyNumberFormat="1" applyFont="1" applyBorder="1"/>
    <xf numFmtId="9" fontId="34" fillId="0" borderId="331" xfId="0" applyNumberFormat="1" applyFont="1" applyBorder="1"/>
    <xf numFmtId="3" fontId="11" fillId="0" borderId="332" xfId="0" applyNumberFormat="1" applyFont="1" applyBorder="1" applyAlignment="1">
      <alignment horizontal="center"/>
    </xf>
    <xf numFmtId="3" fontId="34" fillId="0" borderId="333" xfId="0" applyNumberFormat="1" applyFont="1" applyBorder="1"/>
    <xf numFmtId="3" fontId="34" fillId="0" borderId="334" xfId="0" applyNumberFormat="1" applyFont="1" applyBorder="1"/>
    <xf numFmtId="9" fontId="34" fillId="0" borderId="334" xfId="0" applyNumberFormat="1" applyFont="1" applyBorder="1"/>
    <xf numFmtId="3" fontId="11" fillId="0" borderId="335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336" xfId="76" applyFont="1" applyFill="1" applyBorder="1"/>
    <xf numFmtId="0" fontId="31" fillId="0" borderId="337" xfId="76" applyFont="1" applyFill="1" applyBorder="1"/>
    <xf numFmtId="0" fontId="33" fillId="2" borderId="338" xfId="76" applyNumberFormat="1" applyFont="1" applyFill="1" applyBorder="1" applyAlignment="1">
      <alignment horizontal="left"/>
    </xf>
    <xf numFmtId="0" fontId="33" fillId="2" borderId="33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336" xfId="76" applyNumberFormat="1" applyFont="1" applyFill="1" applyBorder="1"/>
    <xf numFmtId="9" fontId="31" fillId="0" borderId="337" xfId="76" applyNumberFormat="1" applyFont="1" applyFill="1" applyBorder="1"/>
    <xf numFmtId="0" fontId="33" fillId="2" borderId="340" xfId="76" applyNumberFormat="1" applyFont="1" applyFill="1" applyBorder="1" applyAlignment="1">
      <alignment horizontal="left"/>
    </xf>
    <xf numFmtId="0" fontId="33" fillId="2" borderId="34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0.97049842304119271</c:v>
                </c:pt>
                <c:pt idx="1">
                  <c:v>0.94172749412957979</c:v>
                </c:pt>
                <c:pt idx="2">
                  <c:v>1.0032630127699589</c:v>
                </c:pt>
                <c:pt idx="3">
                  <c:v>1.0028773537414595</c:v>
                </c:pt>
                <c:pt idx="4">
                  <c:v>1.0586476003542655</c:v>
                </c:pt>
                <c:pt idx="5">
                  <c:v>1.0962880140414915</c:v>
                </c:pt>
                <c:pt idx="6">
                  <c:v>1.0584516224834528</c:v>
                </c:pt>
                <c:pt idx="7">
                  <c:v>1.0580396742838241</c:v>
                </c:pt>
                <c:pt idx="8">
                  <c:v>1.0924706011060057</c:v>
                </c:pt>
                <c:pt idx="9">
                  <c:v>1.0866300277330405</c:v>
                </c:pt>
                <c:pt idx="10">
                  <c:v>1.063263751799036</c:v>
                </c:pt>
                <c:pt idx="11">
                  <c:v>1.0464334067774055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0800"/>
        <c:axId val="-926702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1.0699421111097804</c:v>
                </c:pt>
                <c:pt idx="1">
                  <c:v>1.0699421111097804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4064"/>
        <c:axId val="-926700256"/>
      </c:scatterChart>
      <c:catAx>
        <c:axId val="-9267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0800"/>
        <c:crosses val="autoZero"/>
        <c:crossBetween val="between"/>
      </c:valAx>
      <c:valAx>
        <c:axId val="-926704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0256"/>
        <c:crosses val="max"/>
        <c:crossBetween val="midCat"/>
      </c:valAx>
      <c:valAx>
        <c:axId val="-926700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40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  <c:pt idx="3">
                  <c:v>0.75994284353417485</c:v>
                </c:pt>
                <c:pt idx="4">
                  <c:v>0.74741238423824219</c:v>
                </c:pt>
                <c:pt idx="5">
                  <c:v>0.7504469606674613</c:v>
                </c:pt>
                <c:pt idx="6">
                  <c:v>0.74644951140065141</c:v>
                </c:pt>
                <c:pt idx="7">
                  <c:v>0.74013496511494914</c:v>
                </c:pt>
                <c:pt idx="8">
                  <c:v>0.73468389117244082</c:v>
                </c:pt>
                <c:pt idx="9">
                  <c:v>0.73806587986612648</c:v>
                </c:pt>
                <c:pt idx="10">
                  <c:v>0.73880416364076495</c:v>
                </c:pt>
                <c:pt idx="11">
                  <c:v>0.74250311606422759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11136"/>
        <c:axId val="-926705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7872"/>
        <c:axId val="-926699168"/>
      </c:scatterChart>
      <c:catAx>
        <c:axId val="-9267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5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11136"/>
        <c:crosses val="autoZero"/>
        <c:crossBetween val="between"/>
      </c:valAx>
      <c:valAx>
        <c:axId val="-926707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699168"/>
        <c:crosses val="max"/>
        <c:crossBetween val="midCat"/>
      </c:valAx>
      <c:valAx>
        <c:axId val="-926699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7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8" totalsRowShown="0">
  <autoFilter ref="C3:S18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2247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2715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2716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2729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4310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4343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4351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4433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4434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5322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5505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6246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146644.97249973298</v>
      </c>
      <c r="D4" s="280">
        <f ca="1">IF(ISERROR(VLOOKUP("Náklady celkem",INDIRECT("HI!$A:$G"),5,0)),0,VLOOKUP("Náklady celkem",INDIRECT("HI!$A:$G"),5,0))</f>
        <v>148731.05549000003</v>
      </c>
      <c r="E4" s="281">
        <f ca="1">IF(C4=0,0,D4/C4)</f>
        <v>1.014225397261886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6982.8367010345455</v>
      </c>
      <c r="D7" s="288">
        <f>IF(ISERROR(HI!E5),"",HI!E5)</f>
        <v>6729.2290300000004</v>
      </c>
      <c r="E7" s="285">
        <f t="shared" ref="E7:E15" si="0">IF(C7=0,0,D7/C7)</f>
        <v>0.96368128285214349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0.9751578295261274</v>
      </c>
      <c r="E8" s="285">
        <f t="shared" si="0"/>
        <v>1.0835086994734748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0.21270266250185929</v>
      </c>
      <c r="E9" s="285">
        <f>IF(C9=0,0,D9/C9)</f>
        <v>0.70900887500619769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0.88942175681861158</v>
      </c>
      <c r="E11" s="285">
        <f t="shared" si="0"/>
        <v>1.482369594697686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0.84280385260477153</v>
      </c>
      <c r="E12" s="285">
        <f t="shared" si="0"/>
        <v>1.0535048157559643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60422.015146545411</v>
      </c>
      <c r="D15" s="288">
        <f>IF(ISERROR(HI!E6),"",HI!E6)</f>
        <v>56972.31180000001</v>
      </c>
      <c r="E15" s="285">
        <f t="shared" si="0"/>
        <v>0.94290651614020793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61104</v>
      </c>
      <c r="D16" s="284">
        <f ca="1">IF(ISERROR(VLOOKUP("Osobní náklady (Kč) *",INDIRECT("HI!$A:$G"),5,0)),0,VLOOKUP("Osobní náklady (Kč) *",INDIRECT("HI!$A:$G"),5,0))</f>
        <v>66330.175549999985</v>
      </c>
      <c r="E16" s="285">
        <f ca="1">IF(C16=0,0,D16/C16)</f>
        <v>1.0855291887601464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156901.63146</v>
      </c>
      <c r="D18" s="303">
        <f ca="1">IF(ISERROR(VLOOKUP("Výnosy celkem",INDIRECT("HI!$A:$G"),5,0)),0,VLOOKUP("Výnosy celkem",INDIRECT("HI!$A:$G"),5,0))</f>
        <v>155637.14543999999</v>
      </c>
      <c r="E18" s="304">
        <f t="shared" ref="E18:E31" ca="1" si="1">IF(C18=0,0,D18/C18)</f>
        <v>0.99194089947801223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2307.9414600000018</v>
      </c>
      <c r="D19" s="284">
        <f ca="1">IF(ISERROR(VLOOKUP("Ambulance *",INDIRECT("HI!$A:$G"),5,0)),0,VLOOKUP("Ambulance *",INDIRECT("HI!$A:$G"),5,0))</f>
        <v>2364.2954400000017</v>
      </c>
      <c r="E19" s="285">
        <f t="shared" ca="1" si="1"/>
        <v>1.0244174217486435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1.0244174217486435</v>
      </c>
      <c r="E20" s="285">
        <f t="shared" si="1"/>
        <v>1.0244174217486435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1.0244174217486437</v>
      </c>
      <c r="E21" s="285">
        <f t="shared" si="1"/>
        <v>1.0244174217486437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0.94461171960597423</v>
      </c>
      <c r="E23" s="285">
        <f t="shared" si="1"/>
        <v>1.1113079054187933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154593.69</v>
      </c>
      <c r="D24" s="284">
        <f ca="1">IF(ISERROR(VLOOKUP("Hospitalizace *",INDIRECT("HI!$A:$G"),5,0)),0,VLOOKUP("Hospitalizace *",INDIRECT("HI!$A:$G"),5,0))</f>
        <v>153272.85</v>
      </c>
      <c r="E24" s="285">
        <f ca="1">IF(C24=0,0,D24/C24)</f>
        <v>0.99145605490107647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0.99145605490107647</v>
      </c>
      <c r="E25" s="285">
        <f t="shared" si="1"/>
        <v>0.99145605490107647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0.99145605490107647</v>
      </c>
      <c r="E26" s="285">
        <f t="shared" si="1"/>
        <v>0.99145605490107647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0.99558080808080807</v>
      </c>
      <c r="E29" s="285">
        <f t="shared" si="1"/>
        <v>1.047979797979798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0.74250311606422759</v>
      </c>
      <c r="E30" s="285">
        <f t="shared" si="1"/>
        <v>0.74250311606422759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0.93291210980215289</v>
      </c>
      <c r="D31" s="289">
        <f>IF(ISERROR(VLOOKUP("Celkem:",'ZV Vyžád.'!$A:$M,7,0)),"",VLOOKUP("Celkem:",'ZV Vyžád.'!$A:$M,7,0))</f>
        <v>0.85969438045188395</v>
      </c>
      <c r="E31" s="285">
        <f t="shared" si="1"/>
        <v>0.92151701260926222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5927.5326800000012</v>
      </c>
      <c r="C5" s="33">
        <v>6136.452839999999</v>
      </c>
      <c r="D5" s="12"/>
      <c r="E5" s="226">
        <v>6729.2290300000004</v>
      </c>
      <c r="F5" s="32">
        <v>6982.8367010345455</v>
      </c>
      <c r="G5" s="225">
        <f>E5-F5</f>
        <v>-253.60767103454509</v>
      </c>
      <c r="H5" s="231">
        <f>IF(F5&lt;0.00000001,"",E5/F5)</f>
        <v>0.96368128285214349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58347.823730000004</v>
      </c>
      <c r="C6" s="35">
        <v>56766.468209999999</v>
      </c>
      <c r="D6" s="12"/>
      <c r="E6" s="227">
        <v>56972.31180000001</v>
      </c>
      <c r="F6" s="34">
        <v>60422.015146545411</v>
      </c>
      <c r="G6" s="228">
        <f>E6-F6</f>
        <v>-3449.7033465454006</v>
      </c>
      <c r="H6" s="232">
        <f>IF(F6&lt;0.00000001,"",E6/F6)</f>
        <v>0.94290651614020793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57199.085340000005</v>
      </c>
      <c r="C7" s="35">
        <v>60855.692599999995</v>
      </c>
      <c r="D7" s="12"/>
      <c r="E7" s="227">
        <v>66330.175549999985</v>
      </c>
      <c r="F7" s="34">
        <v>61104</v>
      </c>
      <c r="G7" s="228">
        <f>E7-F7</f>
        <v>5226.1755499999854</v>
      </c>
      <c r="H7" s="232">
        <f>IF(F7&lt;0.00000001,"",E7/F7)</f>
        <v>1.0855291887601464</v>
      </c>
    </row>
    <row r="8" spans="1:10" ht="14.4" customHeight="1" thickBot="1" x14ac:dyDescent="0.35">
      <c r="A8" s="1" t="s">
        <v>96</v>
      </c>
      <c r="B8" s="15">
        <v>18224.215169999996</v>
      </c>
      <c r="C8" s="37">
        <v>18381.179419999993</v>
      </c>
      <c r="D8" s="12"/>
      <c r="E8" s="229">
        <v>18699.33911000003</v>
      </c>
      <c r="F8" s="36">
        <v>18136.120652153026</v>
      </c>
      <c r="G8" s="230">
        <f>E8-F8</f>
        <v>563.21845784700417</v>
      </c>
      <c r="H8" s="233">
        <f>IF(F8&lt;0.00000001,"",E8/F8)</f>
        <v>1.0310550678752868</v>
      </c>
    </row>
    <row r="9" spans="1:10" ht="14.4" customHeight="1" thickBot="1" x14ac:dyDescent="0.35">
      <c r="A9" s="2" t="s">
        <v>97</v>
      </c>
      <c r="B9" s="3">
        <v>139698.65692000001</v>
      </c>
      <c r="C9" s="39">
        <v>142139.79306999999</v>
      </c>
      <c r="D9" s="12"/>
      <c r="E9" s="3">
        <v>148731.05549000003</v>
      </c>
      <c r="F9" s="38">
        <v>146644.97249973298</v>
      </c>
      <c r="G9" s="38">
        <f>E9-F9</f>
        <v>2086.0829902670521</v>
      </c>
      <c r="H9" s="234">
        <f>IF(F9&lt;0.00000001,"",E9/F9)</f>
        <v>1.014225397261886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2132.3663199999992</v>
      </c>
      <c r="C11" s="33">
        <f>IF(ISERROR(VLOOKUP("Celkem:",'ZV Vykáz.-A'!A:H,5,0)),0,VLOOKUP("Celkem:",'ZV Vykáz.-A'!A:H,5,0)/1000)</f>
        <v>2307.9414600000018</v>
      </c>
      <c r="D11" s="12"/>
      <c r="E11" s="226">
        <f>IF(ISERROR(VLOOKUP("Celkem:",'ZV Vykáz.-A'!A:H,8,0)),0,VLOOKUP("Celkem:",'ZV Vykáz.-A'!A:H,8,0)/1000)</f>
        <v>2364.2954400000017</v>
      </c>
      <c r="F11" s="32">
        <f>C11</f>
        <v>2307.9414600000018</v>
      </c>
      <c r="G11" s="225">
        <f>E11-F11</f>
        <v>56.353979999999865</v>
      </c>
      <c r="H11" s="231">
        <f>IF(F11&lt;0.00000001,"",E11/F11)</f>
        <v>1.0244174217486435</v>
      </c>
      <c r="I11" s="225">
        <f>E11-B11</f>
        <v>231.92912000000251</v>
      </c>
      <c r="J11" s="231">
        <f>IF(B11&lt;0.00000001,"",E11/B11)</f>
        <v>1.1087660773032668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152623.88999999998</v>
      </c>
      <c r="C12" s="37">
        <f>IF(ISERROR(VLOOKUP("Celkem",CaseMix!A:D,3,0)),0,VLOOKUP("Celkem",CaseMix!A:D,3,0)*30)</f>
        <v>154593.69</v>
      </c>
      <c r="D12" s="12"/>
      <c r="E12" s="229">
        <f>IF(ISERROR(VLOOKUP("Celkem",CaseMix!A:D,4,0)),0,VLOOKUP("Celkem",CaseMix!A:D,4,0)*30)</f>
        <v>153272.85</v>
      </c>
      <c r="F12" s="36">
        <f>C12</f>
        <v>154593.69</v>
      </c>
      <c r="G12" s="230">
        <f>E12-F12</f>
        <v>-1320.8399999999965</v>
      </c>
      <c r="H12" s="233">
        <f>IF(F12&lt;0.00000001,"",E12/F12)</f>
        <v>0.99145605490107647</v>
      </c>
      <c r="I12" s="230">
        <f>E12-B12</f>
        <v>648.96000000002095</v>
      </c>
      <c r="J12" s="233">
        <f>IF(B12&lt;0.00000001,"",E12/B12)</f>
        <v>1.0042520210957802</v>
      </c>
    </row>
    <row r="13" spans="1:10" ht="14.4" customHeight="1" thickBot="1" x14ac:dyDescent="0.35">
      <c r="A13" s="4" t="s">
        <v>100</v>
      </c>
      <c r="B13" s="9">
        <f>SUM(B11:B12)</f>
        <v>154756.25631999999</v>
      </c>
      <c r="C13" s="41">
        <f>SUM(C11:C12)</f>
        <v>156901.63146</v>
      </c>
      <c r="D13" s="12"/>
      <c r="E13" s="9">
        <f>SUM(E11:E12)</f>
        <v>155637.14543999999</v>
      </c>
      <c r="F13" s="40">
        <f>SUM(F11:F12)</f>
        <v>156901.63146</v>
      </c>
      <c r="G13" s="40">
        <f>E13-F13</f>
        <v>-1264.4860200000112</v>
      </c>
      <c r="H13" s="235">
        <f>IF(F13&lt;0.00000001,"",E13/F13)</f>
        <v>0.99194089947801223</v>
      </c>
      <c r="I13" s="40">
        <f>SUM(I11:I12)</f>
        <v>880.88912000002347</v>
      </c>
      <c r="J13" s="235">
        <f>IF(B13&lt;0.00000001,"",E13/B13)</f>
        <v>1.0056921066776037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1.1077862860816399</v>
      </c>
      <c r="C15" s="43">
        <f>IF(C9=0,"",C13/C9)</f>
        <v>1.1038543680919122</v>
      </c>
      <c r="D15" s="12"/>
      <c r="E15" s="10">
        <f>IF(E9=0,"",E13/E9)</f>
        <v>1.046433409130646</v>
      </c>
      <c r="F15" s="42">
        <f>IF(F9=0,"",F13/F9)</f>
        <v>1.0699421111097804</v>
      </c>
      <c r="G15" s="42">
        <f>IF(ISERROR(F15-E15),"",E15-F15)</f>
        <v>-2.3508701979134461E-2</v>
      </c>
      <c r="H15" s="236">
        <f>IF(ISERROR(F15-E15),"",IF(F15&lt;0.00000001,"",E15/F15))</f>
        <v>0.97802806176611701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0.97049842304119271</v>
      </c>
      <c r="C4" s="323">
        <f t="shared" ref="C4:M4" si="0">(C10+C8)/C6</f>
        <v>0.94172749412957979</v>
      </c>
      <c r="D4" s="323">
        <f t="shared" si="0"/>
        <v>1.0032630127699589</v>
      </c>
      <c r="E4" s="323">
        <f t="shared" si="0"/>
        <v>1.0028773537414595</v>
      </c>
      <c r="F4" s="323">
        <f t="shared" si="0"/>
        <v>1.0586476003542655</v>
      </c>
      <c r="G4" s="323">
        <f t="shared" si="0"/>
        <v>1.0962880140414915</v>
      </c>
      <c r="H4" s="323">
        <f t="shared" si="0"/>
        <v>1.0584516224834528</v>
      </c>
      <c r="I4" s="323">
        <f t="shared" si="0"/>
        <v>1.0580396742838241</v>
      </c>
      <c r="J4" s="323">
        <f t="shared" si="0"/>
        <v>1.0924706011060057</v>
      </c>
      <c r="K4" s="323">
        <f t="shared" si="0"/>
        <v>1.0866300277330405</v>
      </c>
      <c r="L4" s="323">
        <f t="shared" si="0"/>
        <v>1.063263751799036</v>
      </c>
      <c r="M4" s="323">
        <f t="shared" si="0"/>
        <v>1.0464334067774055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11889.01715</v>
      </c>
      <c r="F5" s="323">
        <f>IF(ISERROR(VLOOKUP($A5,'Man Tab'!$A:$Q,COLUMN()+2,0)),0,VLOOKUP($A5,'Man Tab'!$A:$Q,COLUMN()+2,0))</f>
        <v>11215.64582</v>
      </c>
      <c r="G5" s="323">
        <f>IF(ISERROR(VLOOKUP($A5,'Man Tab'!$A:$Q,COLUMN()+2,0)),0,VLOOKUP($A5,'Man Tab'!$A:$Q,COLUMN()+2,0))</f>
        <v>11060.970950000001</v>
      </c>
      <c r="H5" s="323">
        <f>IF(ISERROR(VLOOKUP($A5,'Man Tab'!$A:$Q,COLUMN()+2,0)),0,VLOOKUP($A5,'Man Tab'!$A:$Q,COLUMN()+2,0))</f>
        <v>12732.00734</v>
      </c>
      <c r="I5" s="323">
        <f>IF(ISERROR(VLOOKUP($A5,'Man Tab'!$A:$Q,COLUMN()+2,0)),0,VLOOKUP($A5,'Man Tab'!$A:$Q,COLUMN()+2,0))</f>
        <v>11672.67994</v>
      </c>
      <c r="J5" s="323">
        <f>IF(ISERROR(VLOOKUP($A5,'Man Tab'!$A:$Q,COLUMN()+2,0)),0,VLOOKUP($A5,'Man Tab'!$A:$Q,COLUMN()+2,0))</f>
        <v>13091.59736</v>
      </c>
      <c r="K5" s="323">
        <f>IF(ISERROR(VLOOKUP($A5,'Man Tab'!$A:$Q,COLUMN()+2,0)),0,VLOOKUP($A5,'Man Tab'!$A:$Q,COLUMN()+2,0))</f>
        <v>13024.66518</v>
      </c>
      <c r="L5" s="323">
        <f>IF(ISERROR(VLOOKUP($A5,'Man Tab'!$A:$Q,COLUMN()+2,0)),0,VLOOKUP($A5,'Man Tab'!$A:$Q,COLUMN()+2,0))</f>
        <v>13510.97741</v>
      </c>
      <c r="M5" s="323">
        <f>IF(ISERROR(VLOOKUP($A5,'Man Tab'!$A:$Q,COLUMN()+2,0)),0,VLOOKUP($A5,'Man Tab'!$A:$Q,COLUMN()+2,0))</f>
        <v>15434.82692</v>
      </c>
    </row>
    <row r="6" spans="1:13" ht="14.4" customHeight="1" x14ac:dyDescent="0.3">
      <c r="A6" s="324" t="s">
        <v>97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46987.684569999998</v>
      </c>
      <c r="F6" s="325">
        <f t="shared" si="1"/>
        <v>58203.330389999996</v>
      </c>
      <c r="G6" s="325">
        <f t="shared" si="1"/>
        <v>69264.301339999991</v>
      </c>
      <c r="H6" s="325">
        <f t="shared" si="1"/>
        <v>81996.308679999987</v>
      </c>
      <c r="I6" s="325">
        <f t="shared" si="1"/>
        <v>93668.988619999989</v>
      </c>
      <c r="J6" s="325">
        <f t="shared" si="1"/>
        <v>106760.58597999999</v>
      </c>
      <c r="K6" s="325">
        <f t="shared" si="1"/>
        <v>119785.25115999999</v>
      </c>
      <c r="L6" s="325">
        <f t="shared" si="1"/>
        <v>133296.22856999998</v>
      </c>
      <c r="M6" s="325">
        <f t="shared" si="1"/>
        <v>148731.05548999997</v>
      </c>
    </row>
    <row r="7" spans="1:13" ht="14.4" customHeight="1" x14ac:dyDescent="0.3">
      <c r="A7" s="324" t="s">
        <v>125</v>
      </c>
      <c r="B7" s="324">
        <v>287.03800000000001</v>
      </c>
      <c r="C7" s="324">
        <v>699.43499999999995</v>
      </c>
      <c r="D7" s="324">
        <v>1152.396</v>
      </c>
      <c r="E7" s="324">
        <v>1542.789</v>
      </c>
      <c r="F7" s="324">
        <v>2018.078</v>
      </c>
      <c r="G7" s="324">
        <v>2488.3139999999999</v>
      </c>
      <c r="H7" s="324">
        <v>2844.6950000000002</v>
      </c>
      <c r="I7" s="324">
        <v>3249.7550000000001</v>
      </c>
      <c r="J7" s="324">
        <v>3827.5160000000001</v>
      </c>
      <c r="K7" s="324">
        <v>4271.1270000000004</v>
      </c>
      <c r="L7" s="324">
        <v>4650.1580000000004</v>
      </c>
      <c r="M7" s="324">
        <v>5109.0950000000003</v>
      </c>
    </row>
    <row r="8" spans="1:13" ht="14.4" customHeight="1" x14ac:dyDescent="0.3">
      <c r="A8" s="324" t="s">
        <v>98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46283.67</v>
      </c>
      <c r="F8" s="325">
        <f t="shared" si="2"/>
        <v>60542.34</v>
      </c>
      <c r="G8" s="325">
        <f t="shared" si="2"/>
        <v>74649.42</v>
      </c>
      <c r="H8" s="325">
        <f t="shared" si="2"/>
        <v>85340.85</v>
      </c>
      <c r="I8" s="325">
        <f t="shared" si="2"/>
        <v>97492.650000000009</v>
      </c>
      <c r="J8" s="325">
        <f t="shared" si="2"/>
        <v>114825.48</v>
      </c>
      <c r="K8" s="325">
        <f t="shared" si="2"/>
        <v>128133.81000000001</v>
      </c>
      <c r="L8" s="325">
        <f t="shared" si="2"/>
        <v>139504.74000000002</v>
      </c>
      <c r="M8" s="325">
        <f t="shared" si="2"/>
        <v>153272.85</v>
      </c>
    </row>
    <row r="9" spans="1:13" ht="14.4" customHeight="1" x14ac:dyDescent="0.3">
      <c r="A9" s="324" t="s">
        <v>126</v>
      </c>
      <c r="B9" s="324">
        <v>238593.65</v>
      </c>
      <c r="C9" s="324">
        <v>190744.29</v>
      </c>
      <c r="D9" s="324">
        <v>211976.88000000003</v>
      </c>
      <c r="E9" s="324">
        <v>197899.93999999997</v>
      </c>
      <c r="F9" s="324">
        <v>235261.29000000004</v>
      </c>
      <c r="G9" s="324">
        <v>209727.31</v>
      </c>
      <c r="H9" s="324">
        <v>164072.59999999998</v>
      </c>
      <c r="I9" s="324">
        <v>164580.25000000003</v>
      </c>
      <c r="J9" s="324">
        <v>194465.33000000002</v>
      </c>
      <c r="K9" s="324">
        <v>221119.25</v>
      </c>
      <c r="L9" s="324">
        <v>195867.30000000002</v>
      </c>
      <c r="M9" s="324">
        <v>139987</v>
      </c>
    </row>
    <row r="10" spans="1:13" ht="14.4" customHeight="1" x14ac:dyDescent="0.3">
      <c r="A10" s="324" t="s">
        <v>99</v>
      </c>
      <c r="B10" s="325">
        <f>B9/1000</f>
        <v>238.59365</v>
      </c>
      <c r="C10" s="325">
        <f t="shared" ref="C10:M10" si="3">C9/1000+B10</f>
        <v>429.33794</v>
      </c>
      <c r="D10" s="325">
        <f t="shared" si="3"/>
        <v>641.31482000000005</v>
      </c>
      <c r="E10" s="325">
        <f t="shared" si="3"/>
        <v>839.21476000000007</v>
      </c>
      <c r="F10" s="325">
        <f t="shared" si="3"/>
        <v>1074.4760500000002</v>
      </c>
      <c r="G10" s="325">
        <f t="shared" si="3"/>
        <v>1284.2033600000002</v>
      </c>
      <c r="H10" s="325">
        <f t="shared" si="3"/>
        <v>1448.2759600000002</v>
      </c>
      <c r="I10" s="325">
        <f t="shared" si="3"/>
        <v>1612.8562100000001</v>
      </c>
      <c r="J10" s="325">
        <f t="shared" si="3"/>
        <v>1807.3215400000001</v>
      </c>
      <c r="K10" s="325">
        <f t="shared" si="3"/>
        <v>2028.4407900000001</v>
      </c>
      <c r="L10" s="325">
        <f t="shared" si="3"/>
        <v>2224.30809</v>
      </c>
      <c r="M10" s="325">
        <f t="shared" si="3"/>
        <v>2364.2950900000001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1.0699421111097804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1.0699421111097804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430.79817000000003</v>
      </c>
      <c r="H7" s="56">
        <v>494.72179</v>
      </c>
      <c r="I7" s="56">
        <v>571.08114999999998</v>
      </c>
      <c r="J7" s="56">
        <v>273.73072999999999</v>
      </c>
      <c r="K7" s="56">
        <v>565.92873000000202</v>
      </c>
      <c r="L7" s="56">
        <v>679.32583999999997</v>
      </c>
      <c r="M7" s="56">
        <v>612.67570999999998</v>
      </c>
      <c r="N7" s="56">
        <v>497.47469999999902</v>
      </c>
      <c r="O7" s="56">
        <v>665.50571999999897</v>
      </c>
      <c r="P7" s="57">
        <v>6729.2290300000004</v>
      </c>
      <c r="Q7" s="185">
        <v>0.963681288606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89.74</v>
      </c>
      <c r="H8" s="56">
        <v>90.66</v>
      </c>
      <c r="I8" s="56">
        <v>131.69</v>
      </c>
      <c r="J8" s="56">
        <v>50.19</v>
      </c>
      <c r="K8" s="56">
        <v>252.95000000000101</v>
      </c>
      <c r="L8" s="56">
        <v>133.86000000000001</v>
      </c>
      <c r="M8" s="56">
        <v>120.98</v>
      </c>
      <c r="N8" s="56">
        <v>168.29</v>
      </c>
      <c r="O8" s="56">
        <v>103.52</v>
      </c>
      <c r="P8" s="57">
        <v>1368.2</v>
      </c>
      <c r="Q8" s="185">
        <v>1.2876650881189999</v>
      </c>
    </row>
    <row r="9" spans="1:17" ht="14.4" customHeight="1" x14ac:dyDescent="0.3">
      <c r="A9" s="19" t="s">
        <v>37</v>
      </c>
      <c r="B9" s="55">
        <v>60422.015180798102</v>
      </c>
      <c r="C9" s="56">
        <v>5035.16793173317</v>
      </c>
      <c r="D9" s="56">
        <v>1673.9169400000001</v>
      </c>
      <c r="E9" s="56">
        <v>6403.6020200000003</v>
      </c>
      <c r="F9" s="56">
        <v>5410.4221300000099</v>
      </c>
      <c r="G9" s="56">
        <v>4681.3589099999999</v>
      </c>
      <c r="H9" s="56">
        <v>3980.75821</v>
      </c>
      <c r="I9" s="56">
        <v>3679.55186</v>
      </c>
      <c r="J9" s="56">
        <v>4278.8425299999999</v>
      </c>
      <c r="K9" s="56">
        <v>4059.8571400000101</v>
      </c>
      <c r="L9" s="56">
        <v>5582.7470700000003</v>
      </c>
      <c r="M9" s="56">
        <v>5401.6229999999996</v>
      </c>
      <c r="N9" s="56">
        <v>4973.9395899999899</v>
      </c>
      <c r="O9" s="56">
        <v>6845.6923999999899</v>
      </c>
      <c r="P9" s="57">
        <v>56972.311800000003</v>
      </c>
      <c r="Q9" s="185">
        <v>0.94290651560500005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51.155230000000003</v>
      </c>
      <c r="H10" s="56">
        <v>56.001359999999998</v>
      </c>
      <c r="I10" s="56">
        <v>59.030720000000002</v>
      </c>
      <c r="J10" s="56">
        <v>42.672559999999997</v>
      </c>
      <c r="K10" s="56">
        <v>44.906219999999998</v>
      </c>
      <c r="L10" s="56">
        <v>54.795729999999999</v>
      </c>
      <c r="M10" s="56">
        <v>58.827069999999999</v>
      </c>
      <c r="N10" s="56">
        <v>57.244819999999002</v>
      </c>
      <c r="O10" s="56">
        <v>43.168019999998997</v>
      </c>
      <c r="P10" s="57">
        <v>625.04462000000001</v>
      </c>
      <c r="Q10" s="185">
        <v>0.90452633755800005</v>
      </c>
    </row>
    <row r="11" spans="1:17" ht="14.4" customHeight="1" x14ac:dyDescent="0.3">
      <c r="A11" s="19" t="s">
        <v>39</v>
      </c>
      <c r="B11" s="55">
        <v>1063.08228398293</v>
      </c>
      <c r="C11" s="56">
        <v>88.590190331909994</v>
      </c>
      <c r="D11" s="56">
        <v>109.89272</v>
      </c>
      <c r="E11" s="56">
        <v>105.76224999999999</v>
      </c>
      <c r="F11" s="56">
        <v>86.150189999999995</v>
      </c>
      <c r="G11" s="56">
        <v>114.55941</v>
      </c>
      <c r="H11" s="56">
        <v>85.791709999999995</v>
      </c>
      <c r="I11" s="56">
        <v>84.628680000000003</v>
      </c>
      <c r="J11" s="56">
        <v>78.549949999999995</v>
      </c>
      <c r="K11" s="56">
        <v>126.67198</v>
      </c>
      <c r="L11" s="56">
        <v>83.953779999999995</v>
      </c>
      <c r="M11" s="56">
        <v>116.79243</v>
      </c>
      <c r="N11" s="56">
        <v>83.018509999998997</v>
      </c>
      <c r="O11" s="56">
        <v>121.30747</v>
      </c>
      <c r="P11" s="57">
        <v>1197.07908</v>
      </c>
      <c r="Q11" s="185">
        <v>1.1260455545500001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80.479500000000002</v>
      </c>
      <c r="H12" s="56">
        <v>19.95412</v>
      </c>
      <c r="I12" s="56">
        <v>77.161680000000004</v>
      </c>
      <c r="J12" s="56">
        <v>9.6455599999999997</v>
      </c>
      <c r="K12" s="56">
        <v>46.832259999999998</v>
      </c>
      <c r="L12" s="56">
        <v>22.628789999999999</v>
      </c>
      <c r="M12" s="56">
        <v>3.9036</v>
      </c>
      <c r="N12" s="56">
        <v>167.82429999999999</v>
      </c>
      <c r="O12" s="56">
        <v>37.921159999998999</v>
      </c>
      <c r="P12" s="57">
        <v>519.44140000000004</v>
      </c>
      <c r="Q12" s="185">
        <v>1.053160336923</v>
      </c>
    </row>
    <row r="13" spans="1:17" ht="14.4" customHeight="1" x14ac:dyDescent="0.3">
      <c r="A13" s="19" t="s">
        <v>41</v>
      </c>
      <c r="B13" s="55">
        <v>1936.17031083897</v>
      </c>
      <c r="C13" s="56">
        <v>161.347525903247</v>
      </c>
      <c r="D13" s="56">
        <v>143.64782</v>
      </c>
      <c r="E13" s="56">
        <v>146.08297999999999</v>
      </c>
      <c r="F13" s="56">
        <v>149.31496999999999</v>
      </c>
      <c r="G13" s="56">
        <v>155.39259999999999</v>
      </c>
      <c r="H13" s="56">
        <v>168.51267000000001</v>
      </c>
      <c r="I13" s="56">
        <v>168.32902000000001</v>
      </c>
      <c r="J13" s="56">
        <v>159.35558</v>
      </c>
      <c r="K13" s="56">
        <v>230.74699000000101</v>
      </c>
      <c r="L13" s="56">
        <v>175.71845999999999</v>
      </c>
      <c r="M13" s="56">
        <v>208.45367999999999</v>
      </c>
      <c r="N13" s="56">
        <v>179.42715999999999</v>
      </c>
      <c r="O13" s="56">
        <v>98.941139999998995</v>
      </c>
      <c r="P13" s="57">
        <v>1983.9230700000001</v>
      </c>
      <c r="Q13" s="185">
        <v>1.0246635117239999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186.82</v>
      </c>
      <c r="H14" s="56">
        <v>158.226</v>
      </c>
      <c r="I14" s="56">
        <v>129.63999999999999</v>
      </c>
      <c r="J14" s="56">
        <v>120.30500000000001</v>
      </c>
      <c r="K14" s="56">
        <v>134.108</v>
      </c>
      <c r="L14" s="56">
        <v>145.51599999999999</v>
      </c>
      <c r="M14" s="56">
        <v>192.518</v>
      </c>
      <c r="N14" s="56">
        <v>223.208</v>
      </c>
      <c r="O14" s="56">
        <v>253.18899999999999</v>
      </c>
      <c r="P14" s="57">
        <v>2313.2950000000001</v>
      </c>
      <c r="Q14" s="185">
        <v>0.98333172773499999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74.583749999999995</v>
      </c>
      <c r="H17" s="56">
        <v>131.04876999999999</v>
      </c>
      <c r="I17" s="56">
        <v>161.83535000000001</v>
      </c>
      <c r="J17" s="56">
        <v>47.16995</v>
      </c>
      <c r="K17" s="56">
        <v>274.68048000000101</v>
      </c>
      <c r="L17" s="56">
        <v>90.128590000000003</v>
      </c>
      <c r="M17" s="56">
        <v>185.18031999999999</v>
      </c>
      <c r="N17" s="56">
        <v>134.45829000000001</v>
      </c>
      <c r="O17" s="56">
        <v>78.693369999999007</v>
      </c>
      <c r="P17" s="57">
        <v>1303.8955900000001</v>
      </c>
      <c r="Q17" s="185">
        <v>0.826387002624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2.8170000000000002</v>
      </c>
      <c r="H18" s="56">
        <v>2.9420000000000002</v>
      </c>
      <c r="I18" s="56">
        <v>4.7969999999999997</v>
      </c>
      <c r="J18" s="56">
        <v>0.24099999999999999</v>
      </c>
      <c r="K18" s="56">
        <v>0</v>
      </c>
      <c r="L18" s="56">
        <v>1.9119999999999999</v>
      </c>
      <c r="M18" s="56">
        <v>8.64</v>
      </c>
      <c r="N18" s="56">
        <v>15.19</v>
      </c>
      <c r="O18" s="56">
        <v>0</v>
      </c>
      <c r="P18" s="57">
        <v>67.043000000000006</v>
      </c>
      <c r="Q18" s="185" t="s">
        <v>330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276.04987999999997</v>
      </c>
      <c r="H19" s="56">
        <v>225.071</v>
      </c>
      <c r="I19" s="56">
        <v>161.86186000000001</v>
      </c>
      <c r="J19" s="56">
        <v>225.77202</v>
      </c>
      <c r="K19" s="56">
        <v>182.49423999999999</v>
      </c>
      <c r="L19" s="56">
        <v>153.33285000000001</v>
      </c>
      <c r="M19" s="56">
        <v>226.97972999999999</v>
      </c>
      <c r="N19" s="56">
        <v>218.12942000000001</v>
      </c>
      <c r="O19" s="56">
        <v>215.38021000000001</v>
      </c>
      <c r="P19" s="57">
        <v>2663.1600400000002</v>
      </c>
      <c r="Q19" s="185">
        <v>0.95393915510399996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5258.2613899999997</v>
      </c>
      <c r="H20" s="56">
        <v>5287.5832600000003</v>
      </c>
      <c r="I20" s="56">
        <v>5145.9876000000004</v>
      </c>
      <c r="J20" s="56">
        <v>6948.7894800000004</v>
      </c>
      <c r="K20" s="56">
        <v>5259.9169900000097</v>
      </c>
      <c r="L20" s="56">
        <v>5427.2297200000003</v>
      </c>
      <c r="M20" s="56">
        <v>5318.3620600000004</v>
      </c>
      <c r="N20" s="56">
        <v>6177.1610599999904</v>
      </c>
      <c r="O20" s="56">
        <v>6339.1728199999898</v>
      </c>
      <c r="P20" s="57">
        <v>66330.17555</v>
      </c>
      <c r="Q20" s="185">
        <v>1.08552918876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487.00099999999998</v>
      </c>
      <c r="H21" s="56">
        <v>495.19900000000001</v>
      </c>
      <c r="I21" s="56">
        <v>483.65600000000001</v>
      </c>
      <c r="J21" s="56">
        <v>486.33100000000002</v>
      </c>
      <c r="K21" s="56">
        <v>486.33100000000098</v>
      </c>
      <c r="L21" s="56">
        <v>484.815</v>
      </c>
      <c r="M21" s="56">
        <v>489.685</v>
      </c>
      <c r="N21" s="56">
        <v>489.68499999999898</v>
      </c>
      <c r="O21" s="56">
        <v>517.66699999999901</v>
      </c>
      <c r="P21" s="57">
        <v>5961.0820000000003</v>
      </c>
      <c r="Q21" s="185">
        <v>1.0160357934199999</v>
      </c>
    </row>
    <row r="22" spans="1:17" ht="14.4" customHeight="1" x14ac:dyDescent="0.3">
      <c r="A22" s="19" t="s">
        <v>50</v>
      </c>
      <c r="B22" s="55">
        <v>301</v>
      </c>
      <c r="C22" s="56">
        <v>25.083333333333002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6.9595000000000002</v>
      </c>
      <c r="I22" s="56">
        <v>172.15979999999999</v>
      </c>
      <c r="J22" s="56">
        <v>8.8680000000000003</v>
      </c>
      <c r="K22" s="56">
        <v>10.7811</v>
      </c>
      <c r="L22" s="56">
        <v>47.648040000000002</v>
      </c>
      <c r="M22" s="56">
        <v>78.195040000000006</v>
      </c>
      <c r="N22" s="56">
        <v>99.945499999999001</v>
      </c>
      <c r="O22" s="56">
        <v>105.9658</v>
      </c>
      <c r="P22" s="57">
        <v>586.19971999999996</v>
      </c>
      <c r="Q22" s="185">
        <v>1.9475073754150001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-1.8189894035458601E-12</v>
      </c>
      <c r="D24" s="56">
        <v>-1.361770000001</v>
      </c>
      <c r="E24" s="56">
        <v>18.930019999997999</v>
      </c>
      <c r="F24" s="56">
        <v>9.0926799999989996</v>
      </c>
      <c r="G24" s="56">
        <v>3.10000001E-4</v>
      </c>
      <c r="H24" s="56">
        <v>12.216429999998001</v>
      </c>
      <c r="I24" s="56">
        <v>29.560230000002001</v>
      </c>
      <c r="J24" s="56">
        <v>1.5439799999999999</v>
      </c>
      <c r="K24" s="56">
        <v>-3.5251899999999998</v>
      </c>
      <c r="L24" s="56">
        <v>7.9854899999970002</v>
      </c>
      <c r="M24" s="56">
        <v>1.8495399999990001</v>
      </c>
      <c r="N24" s="56">
        <v>25.981060000001001</v>
      </c>
      <c r="O24" s="56">
        <v>8.7028100000019997</v>
      </c>
      <c r="P24" s="57">
        <v>110.97559</v>
      </c>
      <c r="Q24" s="185"/>
    </row>
    <row r="25" spans="1:17" ht="14.4" customHeight="1" x14ac:dyDescent="0.3">
      <c r="A25" s="21" t="s">
        <v>53</v>
      </c>
      <c r="B25" s="58">
        <v>146644.97257560299</v>
      </c>
      <c r="C25" s="59">
        <v>12220.414381300299</v>
      </c>
      <c r="D25" s="59">
        <v>9118.7511900000009</v>
      </c>
      <c r="E25" s="59">
        <v>13618.599130000001</v>
      </c>
      <c r="F25" s="59">
        <v>12361.3171</v>
      </c>
      <c r="G25" s="59">
        <v>11889.01715</v>
      </c>
      <c r="H25" s="59">
        <v>11215.64582</v>
      </c>
      <c r="I25" s="59">
        <v>11060.970950000001</v>
      </c>
      <c r="J25" s="59">
        <v>12732.00734</v>
      </c>
      <c r="K25" s="59">
        <v>11672.67994</v>
      </c>
      <c r="L25" s="59">
        <v>13091.59736</v>
      </c>
      <c r="M25" s="59">
        <v>13024.66518</v>
      </c>
      <c r="N25" s="59">
        <v>13510.97741</v>
      </c>
      <c r="O25" s="59">
        <v>15434.82692</v>
      </c>
      <c r="P25" s="60">
        <v>148731.05549</v>
      </c>
      <c r="Q25" s="186">
        <v>1.0142253967370001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916.09195</v>
      </c>
      <c r="H26" s="56">
        <v>953.27170000000001</v>
      </c>
      <c r="I26" s="56">
        <v>953.77053999999998</v>
      </c>
      <c r="J26" s="56">
        <v>998.32642999999996</v>
      </c>
      <c r="K26" s="56">
        <v>1007.66775</v>
      </c>
      <c r="L26" s="56">
        <v>856.13445000000002</v>
      </c>
      <c r="M26" s="56">
        <v>1089.65086</v>
      </c>
      <c r="N26" s="56">
        <v>899.74176999999997</v>
      </c>
      <c r="O26" s="56">
        <v>1138.4471599999999</v>
      </c>
      <c r="P26" s="57">
        <v>11255.113009999999</v>
      </c>
      <c r="Q26" s="185">
        <v>1.119742066845</v>
      </c>
    </row>
    <row r="27" spans="1:17" ht="14.4" customHeight="1" x14ac:dyDescent="0.3">
      <c r="A27" s="22" t="s">
        <v>55</v>
      </c>
      <c r="B27" s="58">
        <v>156696.495460426</v>
      </c>
      <c r="C27" s="59">
        <v>13058.0412883688</v>
      </c>
      <c r="D27" s="59">
        <v>9968.48956</v>
      </c>
      <c r="E27" s="59">
        <v>14402.753930000001</v>
      </c>
      <c r="F27" s="59">
        <v>13169.43433</v>
      </c>
      <c r="G27" s="59">
        <v>12805.1091</v>
      </c>
      <c r="H27" s="59">
        <v>12168.917520000001</v>
      </c>
      <c r="I27" s="59">
        <v>12014.74149</v>
      </c>
      <c r="J27" s="59">
        <v>13730.333769999999</v>
      </c>
      <c r="K27" s="59">
        <v>12680.347690000001</v>
      </c>
      <c r="L27" s="59">
        <v>13947.731809999999</v>
      </c>
      <c r="M27" s="59">
        <v>14114.31604</v>
      </c>
      <c r="N27" s="59">
        <v>14410.71918</v>
      </c>
      <c r="O27" s="59">
        <v>16573.274079999999</v>
      </c>
      <c r="P27" s="60">
        <v>159986.1685</v>
      </c>
      <c r="Q27" s="186">
        <v>1.020993915849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0.14215</v>
      </c>
      <c r="H28" s="56">
        <v>0.35299999999999998</v>
      </c>
      <c r="I28" s="56">
        <v>0.66461000000000003</v>
      </c>
      <c r="J28" s="56">
        <v>5.62E-2</v>
      </c>
      <c r="K28" s="56">
        <v>0.41321999999999998</v>
      </c>
      <c r="L28" s="56">
        <v>0</v>
      </c>
      <c r="M28" s="56">
        <v>0.11570999999999999</v>
      </c>
      <c r="N28" s="56">
        <v>0.60753000000000001</v>
      </c>
      <c r="O28" s="56">
        <v>0.62370999999999999</v>
      </c>
      <c r="P28" s="57">
        <v>198.50406000000001</v>
      </c>
      <c r="Q28" s="185">
        <v>15.740396615733999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144668.51146517601</v>
      </c>
      <c r="C6" s="701">
        <v>142139.79307000001</v>
      </c>
      <c r="D6" s="702">
        <v>-2528.7183951759098</v>
      </c>
      <c r="E6" s="703">
        <v>0.98252060265499996</v>
      </c>
      <c r="F6" s="701">
        <v>146644.97257560299</v>
      </c>
      <c r="G6" s="702">
        <v>146644.97257560299</v>
      </c>
      <c r="H6" s="704">
        <v>15434.82692</v>
      </c>
      <c r="I6" s="701">
        <v>148731.05549</v>
      </c>
      <c r="J6" s="702">
        <v>2086.0829143968599</v>
      </c>
      <c r="K6" s="705">
        <v>1.0142253967370001</v>
      </c>
    </row>
    <row r="7" spans="1:11" ht="14.4" customHeight="1" thickBot="1" x14ac:dyDescent="0.35">
      <c r="A7" s="720" t="s">
        <v>333</v>
      </c>
      <c r="B7" s="701">
        <v>77960.997751830597</v>
      </c>
      <c r="C7" s="701">
        <v>70491.885179999997</v>
      </c>
      <c r="D7" s="702">
        <v>-7469.1125718306102</v>
      </c>
      <c r="E7" s="703">
        <v>0.90419424087400002</v>
      </c>
      <c r="F7" s="701">
        <v>75003.395315962698</v>
      </c>
      <c r="G7" s="702">
        <v>75003.395315962698</v>
      </c>
      <c r="H7" s="704">
        <v>8169.24621999999</v>
      </c>
      <c r="I7" s="701">
        <v>71708.529479999997</v>
      </c>
      <c r="J7" s="702">
        <v>-3294.8658359626402</v>
      </c>
      <c r="K7" s="705">
        <v>0.95607044424999998</v>
      </c>
    </row>
    <row r="8" spans="1:11" ht="14.4" customHeight="1" thickBot="1" x14ac:dyDescent="0.35">
      <c r="A8" s="721" t="s">
        <v>334</v>
      </c>
      <c r="B8" s="701">
        <v>75576.859114537598</v>
      </c>
      <c r="C8" s="701">
        <v>68162.536179999996</v>
      </c>
      <c r="D8" s="702">
        <v>-7414.3229345376203</v>
      </c>
      <c r="E8" s="703">
        <v>0.90189691631199997</v>
      </c>
      <c r="F8" s="701">
        <v>72650.888084930397</v>
      </c>
      <c r="G8" s="702">
        <v>72650.888084930397</v>
      </c>
      <c r="H8" s="704">
        <v>7916.0572199999897</v>
      </c>
      <c r="I8" s="701">
        <v>69395.234479999999</v>
      </c>
      <c r="J8" s="702">
        <v>-3255.65360493044</v>
      </c>
      <c r="K8" s="705">
        <v>0.95518769706999995</v>
      </c>
    </row>
    <row r="9" spans="1:11" ht="14.4" customHeight="1" thickBot="1" x14ac:dyDescent="0.35">
      <c r="A9" s="722" t="s">
        <v>335</v>
      </c>
      <c r="B9" s="706">
        <v>0</v>
      </c>
      <c r="C9" s="706">
        <v>1.56E-3</v>
      </c>
      <c r="D9" s="707">
        <v>1.56E-3</v>
      </c>
      <c r="E9" s="708" t="s">
        <v>330</v>
      </c>
      <c r="F9" s="706">
        <v>0</v>
      </c>
      <c r="G9" s="707">
        <v>0</v>
      </c>
      <c r="H9" s="709">
        <v>1.31E-3</v>
      </c>
      <c r="I9" s="706">
        <v>5.4799999990000001E-3</v>
      </c>
      <c r="J9" s="707">
        <v>5.4799999990000001E-3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1.56E-3</v>
      </c>
      <c r="D10" s="702">
        <v>1.56E-3</v>
      </c>
      <c r="E10" s="711" t="s">
        <v>330</v>
      </c>
      <c r="F10" s="701">
        <v>0</v>
      </c>
      <c r="G10" s="702">
        <v>0</v>
      </c>
      <c r="H10" s="704">
        <v>1.31E-3</v>
      </c>
      <c r="I10" s="701">
        <v>5.4799999990000001E-3</v>
      </c>
      <c r="J10" s="702">
        <v>5.4799999990000001E-3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6055.0659023775997</v>
      </c>
      <c r="C11" s="706">
        <v>6136.4528399999999</v>
      </c>
      <c r="D11" s="707">
        <v>81.386937622402002</v>
      </c>
      <c r="E11" s="713">
        <v>1.013441131597</v>
      </c>
      <c r="F11" s="706">
        <v>6982.8366593399196</v>
      </c>
      <c r="G11" s="707">
        <v>6982.8366593399196</v>
      </c>
      <c r="H11" s="709">
        <v>665.50571999999897</v>
      </c>
      <c r="I11" s="706">
        <v>6729.2290300000004</v>
      </c>
      <c r="J11" s="707">
        <v>-253.60762933992399</v>
      </c>
      <c r="K11" s="714">
        <v>0.963681288606</v>
      </c>
    </row>
    <row r="12" spans="1:11" ht="14.4" customHeight="1" thickBot="1" x14ac:dyDescent="0.35">
      <c r="A12" s="723" t="s">
        <v>338</v>
      </c>
      <c r="B12" s="701">
        <v>4100.0662194257302</v>
      </c>
      <c r="C12" s="701">
        <v>4227.8145999999997</v>
      </c>
      <c r="D12" s="702">
        <v>127.748380574267</v>
      </c>
      <c r="E12" s="703">
        <v>1.0311576383729999</v>
      </c>
      <c r="F12" s="701">
        <v>5004.4693410193504</v>
      </c>
      <c r="G12" s="702">
        <v>5004.4693410193504</v>
      </c>
      <c r="H12" s="704">
        <v>433.50699999999898</v>
      </c>
      <c r="I12" s="701">
        <v>4610.6326600000002</v>
      </c>
      <c r="J12" s="702">
        <v>-393.83668101935399</v>
      </c>
      <c r="K12" s="705">
        <v>0.92130300853400005</v>
      </c>
    </row>
    <row r="13" spans="1:11" ht="14.4" customHeight="1" thickBot="1" x14ac:dyDescent="0.35">
      <c r="A13" s="723" t="s">
        <v>339</v>
      </c>
      <c r="B13" s="701">
        <v>195.00001760449999</v>
      </c>
      <c r="C13" s="701">
        <v>191.5249</v>
      </c>
      <c r="D13" s="702">
        <v>-3.4751176044990002</v>
      </c>
      <c r="E13" s="703">
        <v>0.98217888568800005</v>
      </c>
      <c r="F13" s="701">
        <v>220.11608187221799</v>
      </c>
      <c r="G13" s="702">
        <v>220.11608187221799</v>
      </c>
      <c r="H13" s="704">
        <v>53.484399999998999</v>
      </c>
      <c r="I13" s="701">
        <v>330.67628999999999</v>
      </c>
      <c r="J13" s="702">
        <v>110.560208127782</v>
      </c>
      <c r="K13" s="705">
        <v>1.5022813743879999</v>
      </c>
    </row>
    <row r="14" spans="1:11" ht="14.4" customHeight="1" thickBot="1" x14ac:dyDescent="0.35">
      <c r="A14" s="723" t="s">
        <v>340</v>
      </c>
      <c r="B14" s="701">
        <v>190.00001715310199</v>
      </c>
      <c r="C14" s="701">
        <v>163.76140000000001</v>
      </c>
      <c r="D14" s="702">
        <v>-26.238617153101</v>
      </c>
      <c r="E14" s="703">
        <v>0.86190202745099997</v>
      </c>
      <c r="F14" s="701">
        <v>160</v>
      </c>
      <c r="G14" s="702">
        <v>160</v>
      </c>
      <c r="H14" s="704">
        <v>22.805869999999999</v>
      </c>
      <c r="I14" s="701">
        <v>146.11526000000001</v>
      </c>
      <c r="J14" s="702">
        <v>-13.884740000000001</v>
      </c>
      <c r="K14" s="705">
        <v>0.91322037499999997</v>
      </c>
    </row>
    <row r="15" spans="1:11" ht="14.4" customHeight="1" thickBot="1" x14ac:dyDescent="0.35">
      <c r="A15" s="723" t="s">
        <v>341</v>
      </c>
      <c r="B15" s="701">
        <v>530.000047848127</v>
      </c>
      <c r="C15" s="701">
        <v>537.89498000000003</v>
      </c>
      <c r="D15" s="702">
        <v>7.8949321518730002</v>
      </c>
      <c r="E15" s="703">
        <v>1.014896097054</v>
      </c>
      <c r="F15" s="701">
        <v>560</v>
      </c>
      <c r="G15" s="702">
        <v>560</v>
      </c>
      <c r="H15" s="704">
        <v>117.88668</v>
      </c>
      <c r="I15" s="701">
        <v>777.80880000000002</v>
      </c>
      <c r="J15" s="702">
        <v>217.80879999999999</v>
      </c>
      <c r="K15" s="705">
        <v>1.388944285714</v>
      </c>
    </row>
    <row r="16" spans="1:11" ht="14.4" customHeight="1" thickBot="1" x14ac:dyDescent="0.35">
      <c r="A16" s="723" t="s">
        <v>342</v>
      </c>
      <c r="B16" s="701">
        <v>18.000001625029999</v>
      </c>
      <c r="C16" s="701">
        <v>12.83197</v>
      </c>
      <c r="D16" s="702">
        <v>-5.1680316250300002</v>
      </c>
      <c r="E16" s="703">
        <v>0.71288715786300005</v>
      </c>
      <c r="F16" s="701">
        <v>18.463462741886001</v>
      </c>
      <c r="G16" s="702">
        <v>18.463462741886001</v>
      </c>
      <c r="H16" s="704">
        <v>0</v>
      </c>
      <c r="I16" s="701">
        <v>0</v>
      </c>
      <c r="J16" s="702">
        <v>-18.463462741886001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101.21415</v>
      </c>
      <c r="D17" s="702">
        <v>101.21415</v>
      </c>
      <c r="E17" s="711" t="s">
        <v>344</v>
      </c>
      <c r="F17" s="701">
        <v>130</v>
      </c>
      <c r="G17" s="702">
        <v>130</v>
      </c>
      <c r="H17" s="704">
        <v>0</v>
      </c>
      <c r="I17" s="701">
        <v>0</v>
      </c>
      <c r="J17" s="702">
        <v>-130</v>
      </c>
      <c r="K17" s="705">
        <v>0</v>
      </c>
    </row>
    <row r="18" spans="1:11" ht="14.4" customHeight="1" thickBot="1" x14ac:dyDescent="0.35">
      <c r="A18" s="723" t="s">
        <v>345</v>
      </c>
      <c r="B18" s="701">
        <v>500.00004513974199</v>
      </c>
      <c r="C18" s="701">
        <v>342.15726999999998</v>
      </c>
      <c r="D18" s="702">
        <v>-157.842775139742</v>
      </c>
      <c r="E18" s="703">
        <v>0.68431447822000002</v>
      </c>
      <c r="F18" s="701">
        <v>369.69785615866499</v>
      </c>
      <c r="G18" s="702">
        <v>369.69785615866499</v>
      </c>
      <c r="H18" s="704">
        <v>22.81429</v>
      </c>
      <c r="I18" s="701">
        <v>415.76803999999998</v>
      </c>
      <c r="J18" s="702">
        <v>46.070183841334</v>
      </c>
      <c r="K18" s="705">
        <v>1.124615772241</v>
      </c>
    </row>
    <row r="19" spans="1:11" ht="14.4" customHeight="1" thickBot="1" x14ac:dyDescent="0.35">
      <c r="A19" s="723" t="s">
        <v>346</v>
      </c>
      <c r="B19" s="701">
        <v>14.999507809662999</v>
      </c>
      <c r="C19" s="701">
        <v>59.708280000000002</v>
      </c>
      <c r="D19" s="702">
        <v>44.708772190337001</v>
      </c>
      <c r="E19" s="703">
        <v>3.9806826169009999</v>
      </c>
      <c r="F19" s="701">
        <v>15.089917547799001</v>
      </c>
      <c r="G19" s="702">
        <v>15.089917547799001</v>
      </c>
      <c r="H19" s="704">
        <v>1.6516</v>
      </c>
      <c r="I19" s="701">
        <v>32.215609999999998</v>
      </c>
      <c r="J19" s="702">
        <v>17.125692452199999</v>
      </c>
      <c r="K19" s="705">
        <v>2.134909610867</v>
      </c>
    </row>
    <row r="20" spans="1:11" ht="14.4" customHeight="1" thickBot="1" x14ac:dyDescent="0.35">
      <c r="A20" s="723" t="s">
        <v>347</v>
      </c>
      <c r="B20" s="701">
        <v>227.000020493443</v>
      </c>
      <c r="C20" s="701">
        <v>229.39304000000001</v>
      </c>
      <c r="D20" s="702">
        <v>2.393019506556</v>
      </c>
      <c r="E20" s="703">
        <v>1.0105419352</v>
      </c>
      <c r="F20" s="701">
        <v>230</v>
      </c>
      <c r="G20" s="702">
        <v>230</v>
      </c>
      <c r="H20" s="704">
        <v>0</v>
      </c>
      <c r="I20" s="701">
        <v>164.92963</v>
      </c>
      <c r="J20" s="702">
        <v>-65.070369999999997</v>
      </c>
      <c r="K20" s="705">
        <v>0.71708534782599997</v>
      </c>
    </row>
    <row r="21" spans="1:11" ht="14.4" customHeight="1" thickBot="1" x14ac:dyDescent="0.35">
      <c r="A21" s="723" t="s">
        <v>348</v>
      </c>
      <c r="B21" s="701">
        <v>280.00002527825598</v>
      </c>
      <c r="C21" s="701">
        <v>270.15224999999998</v>
      </c>
      <c r="D21" s="702">
        <v>-9.847775278256</v>
      </c>
      <c r="E21" s="703">
        <v>0.96482937718100004</v>
      </c>
      <c r="F21" s="701">
        <v>275</v>
      </c>
      <c r="G21" s="702">
        <v>275</v>
      </c>
      <c r="H21" s="704">
        <v>13.355880000000001</v>
      </c>
      <c r="I21" s="701">
        <v>251.08274</v>
      </c>
      <c r="J21" s="702">
        <v>-23.917259999999999</v>
      </c>
      <c r="K21" s="705">
        <v>0.91302814545400002</v>
      </c>
    </row>
    <row r="22" spans="1:11" ht="14.4" customHeight="1" thickBot="1" x14ac:dyDescent="0.35">
      <c r="A22" s="722" t="s">
        <v>349</v>
      </c>
      <c r="B22" s="706">
        <v>1206.9406546120099</v>
      </c>
      <c r="C22" s="706">
        <v>1078.2550000000001</v>
      </c>
      <c r="D22" s="707">
        <v>-128.68565461200899</v>
      </c>
      <c r="E22" s="713">
        <v>0.89337863952100005</v>
      </c>
      <c r="F22" s="706">
        <v>1062.54336832134</v>
      </c>
      <c r="G22" s="707">
        <v>1062.54336832134</v>
      </c>
      <c r="H22" s="709">
        <v>103.52</v>
      </c>
      <c r="I22" s="706">
        <v>1368.2</v>
      </c>
      <c r="J22" s="707">
        <v>305.65663167865699</v>
      </c>
      <c r="K22" s="714">
        <v>1.2876650881189999</v>
      </c>
    </row>
    <row r="23" spans="1:11" ht="14.4" customHeight="1" thickBot="1" x14ac:dyDescent="0.35">
      <c r="A23" s="723" t="s">
        <v>350</v>
      </c>
      <c r="B23" s="701">
        <v>957.89779568164602</v>
      </c>
      <c r="C23" s="701">
        <v>878.29300000000103</v>
      </c>
      <c r="D23" s="702">
        <v>-79.604795681645001</v>
      </c>
      <c r="E23" s="703">
        <v>0.91689635779400003</v>
      </c>
      <c r="F23" s="701">
        <v>849.46118815901605</v>
      </c>
      <c r="G23" s="702">
        <v>849.46118815901605</v>
      </c>
      <c r="H23" s="704">
        <v>91.009999999998996</v>
      </c>
      <c r="I23" s="701">
        <v>1161.43</v>
      </c>
      <c r="J23" s="702">
        <v>311.96881184098498</v>
      </c>
      <c r="K23" s="705">
        <v>1.367254933114</v>
      </c>
    </row>
    <row r="24" spans="1:11" ht="14.4" customHeight="1" thickBot="1" x14ac:dyDescent="0.35">
      <c r="A24" s="723" t="s">
        <v>351</v>
      </c>
      <c r="B24" s="701">
        <v>249.04285893036399</v>
      </c>
      <c r="C24" s="701">
        <v>199.96199999999999</v>
      </c>
      <c r="D24" s="702">
        <v>-49.080858930363</v>
      </c>
      <c r="E24" s="703">
        <v>0.802922038635</v>
      </c>
      <c r="F24" s="701">
        <v>213.082180162328</v>
      </c>
      <c r="G24" s="702">
        <v>213.082180162328</v>
      </c>
      <c r="H24" s="704">
        <v>12.51</v>
      </c>
      <c r="I24" s="701">
        <v>206.77</v>
      </c>
      <c r="J24" s="702">
        <v>-6.3121801623270004</v>
      </c>
      <c r="K24" s="705">
        <v>0.97037678064999999</v>
      </c>
    </row>
    <row r="25" spans="1:11" ht="14.4" customHeight="1" thickBot="1" x14ac:dyDescent="0.35">
      <c r="A25" s="722" t="s">
        <v>352</v>
      </c>
      <c r="B25" s="706">
        <v>64424.595270385696</v>
      </c>
      <c r="C25" s="706">
        <v>56766.468209999999</v>
      </c>
      <c r="D25" s="707">
        <v>-7658.1270603856801</v>
      </c>
      <c r="E25" s="713">
        <v>0.88113038152199996</v>
      </c>
      <c r="F25" s="706">
        <v>60422.015180798102</v>
      </c>
      <c r="G25" s="707">
        <v>60422.015180798102</v>
      </c>
      <c r="H25" s="709">
        <v>6845.6923999999899</v>
      </c>
      <c r="I25" s="706">
        <v>56972.311800000003</v>
      </c>
      <c r="J25" s="707">
        <v>-3449.7033807980501</v>
      </c>
      <c r="K25" s="714">
        <v>0.94290651560500005</v>
      </c>
    </row>
    <row r="26" spans="1:11" ht="14.4" customHeight="1" thickBot="1" x14ac:dyDescent="0.35">
      <c r="A26" s="723" t="s">
        <v>353</v>
      </c>
      <c r="B26" s="701">
        <v>19949.230682131401</v>
      </c>
      <c r="C26" s="701">
        <v>16135.41282</v>
      </c>
      <c r="D26" s="702">
        <v>-3813.8178621314401</v>
      </c>
      <c r="E26" s="703">
        <v>0.80882381266199999</v>
      </c>
      <c r="F26" s="701">
        <v>17900</v>
      </c>
      <c r="G26" s="702">
        <v>17900</v>
      </c>
      <c r="H26" s="704">
        <v>1063.5473</v>
      </c>
      <c r="I26" s="701">
        <v>14094.015069999999</v>
      </c>
      <c r="J26" s="702">
        <v>-3805.9849300000001</v>
      </c>
      <c r="K26" s="705">
        <v>0.78737514357500005</v>
      </c>
    </row>
    <row r="27" spans="1:11" ht="14.4" customHeight="1" thickBot="1" x14ac:dyDescent="0.35">
      <c r="A27" s="723" t="s">
        <v>354</v>
      </c>
      <c r="B27" s="701">
        <v>9000.0008125153599</v>
      </c>
      <c r="C27" s="701">
        <v>7757.15272000001</v>
      </c>
      <c r="D27" s="702">
        <v>-1242.8480925153499</v>
      </c>
      <c r="E27" s="703">
        <v>0.86190577996499995</v>
      </c>
      <c r="F27" s="701">
        <v>8000.4</v>
      </c>
      <c r="G27" s="702">
        <v>8000.4</v>
      </c>
      <c r="H27" s="704">
        <v>9.9999999999999805E-6</v>
      </c>
      <c r="I27" s="701">
        <v>7804.2746299999999</v>
      </c>
      <c r="J27" s="702">
        <v>-196.12536999999901</v>
      </c>
      <c r="K27" s="705">
        <v>0.97548555447200003</v>
      </c>
    </row>
    <row r="28" spans="1:11" ht="14.4" customHeight="1" thickBot="1" x14ac:dyDescent="0.35">
      <c r="A28" s="723" t="s">
        <v>355</v>
      </c>
      <c r="B28" s="701">
        <v>23499.6115522691</v>
      </c>
      <c r="C28" s="701">
        <v>22931.32116</v>
      </c>
      <c r="D28" s="702">
        <v>-568.29039226909697</v>
      </c>
      <c r="E28" s="703">
        <v>0.97581703037900003</v>
      </c>
      <c r="F28" s="701">
        <v>23500.400000000001</v>
      </c>
      <c r="G28" s="702">
        <v>23500.400000000001</v>
      </c>
      <c r="H28" s="704">
        <v>4541.5953499999896</v>
      </c>
      <c r="I28" s="701">
        <v>22823.92196</v>
      </c>
      <c r="J28" s="702">
        <v>-676.47804000001304</v>
      </c>
      <c r="K28" s="705">
        <v>0.97121419039599999</v>
      </c>
    </row>
    <row r="29" spans="1:11" ht="14.4" customHeight="1" thickBot="1" x14ac:dyDescent="0.35">
      <c r="A29" s="723" t="s">
        <v>356</v>
      </c>
      <c r="B29" s="701">
        <v>2392.94446862932</v>
      </c>
      <c r="C29" s="701">
        <v>1565.1293499999999</v>
      </c>
      <c r="D29" s="702">
        <v>-827.81511862931495</v>
      </c>
      <c r="E29" s="703">
        <v>0.65406003796500001</v>
      </c>
      <c r="F29" s="701">
        <v>2100</v>
      </c>
      <c r="G29" s="702">
        <v>2100</v>
      </c>
      <c r="H29" s="704">
        <v>285.61374000000001</v>
      </c>
      <c r="I29" s="701">
        <v>2402.73218</v>
      </c>
      <c r="J29" s="702">
        <v>302.73218000000003</v>
      </c>
      <c r="K29" s="705">
        <v>1.1441581809520001</v>
      </c>
    </row>
    <row r="30" spans="1:11" ht="14.4" customHeight="1" thickBot="1" x14ac:dyDescent="0.35">
      <c r="A30" s="723" t="s">
        <v>357</v>
      </c>
      <c r="B30" s="701">
        <v>15.000001354191999</v>
      </c>
      <c r="C30" s="701">
        <v>15.23138</v>
      </c>
      <c r="D30" s="702">
        <v>0.23137864580699999</v>
      </c>
      <c r="E30" s="703">
        <v>1.0154252416609999</v>
      </c>
      <c r="F30" s="701">
        <v>20</v>
      </c>
      <c r="G30" s="702">
        <v>20</v>
      </c>
      <c r="H30" s="704">
        <v>5.9083399999989998</v>
      </c>
      <c r="I30" s="701">
        <v>15.23884</v>
      </c>
      <c r="J30" s="702">
        <v>-4.7611600000000003</v>
      </c>
      <c r="K30" s="705">
        <v>0.76194200000000001</v>
      </c>
    </row>
    <row r="31" spans="1:11" ht="14.4" customHeight="1" thickBot="1" x14ac:dyDescent="0.35">
      <c r="A31" s="723" t="s">
        <v>358</v>
      </c>
      <c r="B31" s="701">
        <v>2.0000001805580001</v>
      </c>
      <c r="C31" s="701">
        <v>0.31841999999999998</v>
      </c>
      <c r="D31" s="702">
        <v>-1.681580180558</v>
      </c>
      <c r="E31" s="703">
        <v>0.159209985626</v>
      </c>
      <c r="F31" s="701">
        <v>0.30759026297600001</v>
      </c>
      <c r="G31" s="702">
        <v>0.30759026297600001</v>
      </c>
      <c r="H31" s="704">
        <v>0</v>
      </c>
      <c r="I31" s="701">
        <v>0</v>
      </c>
      <c r="J31" s="702">
        <v>-0.30759026297600001</v>
      </c>
      <c r="K31" s="705">
        <v>0</v>
      </c>
    </row>
    <row r="32" spans="1:11" ht="14.4" customHeight="1" thickBot="1" x14ac:dyDescent="0.35">
      <c r="A32" s="723" t="s">
        <v>359</v>
      </c>
      <c r="B32" s="701">
        <v>1350.0001218773</v>
      </c>
      <c r="C32" s="701">
        <v>1442.3925099999999</v>
      </c>
      <c r="D32" s="702">
        <v>92.392388122696005</v>
      </c>
      <c r="E32" s="703">
        <v>1.0684387998380001</v>
      </c>
      <c r="F32" s="701">
        <v>1410</v>
      </c>
      <c r="G32" s="702">
        <v>1410</v>
      </c>
      <c r="H32" s="704">
        <v>124.4742</v>
      </c>
      <c r="I32" s="701">
        <v>1423.2492400000001</v>
      </c>
      <c r="J32" s="702">
        <v>13.24924</v>
      </c>
      <c r="K32" s="705">
        <v>1.0093966241129999</v>
      </c>
    </row>
    <row r="33" spans="1:11" ht="14.4" customHeight="1" thickBot="1" x14ac:dyDescent="0.35">
      <c r="A33" s="723" t="s">
        <v>360</v>
      </c>
      <c r="B33" s="701">
        <v>4200.00037917384</v>
      </c>
      <c r="C33" s="701">
        <v>3350.5506</v>
      </c>
      <c r="D33" s="702">
        <v>-849.44977917383301</v>
      </c>
      <c r="E33" s="703">
        <v>0.79775007083600002</v>
      </c>
      <c r="F33" s="701">
        <v>3540.9075905350901</v>
      </c>
      <c r="G33" s="702">
        <v>3540.9075905350901</v>
      </c>
      <c r="H33" s="704">
        <v>551.09523999999897</v>
      </c>
      <c r="I33" s="701">
        <v>4217.8640100000002</v>
      </c>
      <c r="J33" s="702">
        <v>676.95641946491196</v>
      </c>
      <c r="K33" s="705">
        <v>1.191181611537</v>
      </c>
    </row>
    <row r="34" spans="1:11" ht="14.4" customHeight="1" thickBot="1" x14ac:dyDescent="0.35">
      <c r="A34" s="723" t="s">
        <v>361</v>
      </c>
      <c r="B34" s="701">
        <v>100.000009027948</v>
      </c>
      <c r="C34" s="701">
        <v>88.140020000000007</v>
      </c>
      <c r="D34" s="702">
        <v>-11.859989027948</v>
      </c>
      <c r="E34" s="703">
        <v>0.881400120427</v>
      </c>
      <c r="F34" s="701">
        <v>90</v>
      </c>
      <c r="G34" s="702">
        <v>90</v>
      </c>
      <c r="H34" s="704">
        <v>22.960999999999999</v>
      </c>
      <c r="I34" s="701">
        <v>105.71290999999999</v>
      </c>
      <c r="J34" s="702">
        <v>15.712910000000001</v>
      </c>
      <c r="K34" s="705">
        <v>1.1745878888879999</v>
      </c>
    </row>
    <row r="35" spans="1:11" ht="14.4" customHeight="1" thickBot="1" x14ac:dyDescent="0.35">
      <c r="A35" s="723" t="s">
        <v>362</v>
      </c>
      <c r="B35" s="701">
        <v>740.00006680681895</v>
      </c>
      <c r="C35" s="701">
        <v>701.37275</v>
      </c>
      <c r="D35" s="702">
        <v>-38.627316806818001</v>
      </c>
      <c r="E35" s="703">
        <v>0.94780092794600002</v>
      </c>
      <c r="F35" s="701">
        <v>740</v>
      </c>
      <c r="G35" s="702">
        <v>740</v>
      </c>
      <c r="H35" s="704">
        <v>58.876149999999001</v>
      </c>
      <c r="I35" s="701">
        <v>797.22454000000005</v>
      </c>
      <c r="J35" s="702">
        <v>57.224539999999003</v>
      </c>
      <c r="K35" s="705">
        <v>1.0773304594590001</v>
      </c>
    </row>
    <row r="36" spans="1:11" ht="14.4" customHeight="1" thickBot="1" x14ac:dyDescent="0.35">
      <c r="A36" s="723" t="s">
        <v>363</v>
      </c>
      <c r="B36" s="701">
        <v>100.000009027948</v>
      </c>
      <c r="C36" s="701">
        <v>89.062280000000001</v>
      </c>
      <c r="D36" s="702">
        <v>-10.937729027948</v>
      </c>
      <c r="E36" s="703">
        <v>0.89062271959499995</v>
      </c>
      <c r="F36" s="701">
        <v>100</v>
      </c>
      <c r="G36" s="702">
        <v>100</v>
      </c>
      <c r="H36" s="704">
        <v>3.5874999999989998</v>
      </c>
      <c r="I36" s="701">
        <v>80.042460000000005</v>
      </c>
      <c r="J36" s="702">
        <v>-19.957540000000002</v>
      </c>
      <c r="K36" s="705">
        <v>0.80042460000000004</v>
      </c>
    </row>
    <row r="37" spans="1:11" ht="14.4" customHeight="1" thickBot="1" x14ac:dyDescent="0.35">
      <c r="A37" s="723" t="s">
        <v>364</v>
      </c>
      <c r="B37" s="701">
        <v>360.000032500614</v>
      </c>
      <c r="C37" s="701">
        <v>304.63096999999999</v>
      </c>
      <c r="D37" s="702">
        <v>-55.369062500614</v>
      </c>
      <c r="E37" s="703">
        <v>0.84619706249399995</v>
      </c>
      <c r="F37" s="701">
        <v>300</v>
      </c>
      <c r="G37" s="702">
        <v>300</v>
      </c>
      <c r="H37" s="704">
        <v>30.830699999998998</v>
      </c>
      <c r="I37" s="701">
        <v>394.24277999999998</v>
      </c>
      <c r="J37" s="702">
        <v>94.242779999999001</v>
      </c>
      <c r="K37" s="705">
        <v>1.3141426</v>
      </c>
    </row>
    <row r="38" spans="1:11" ht="14.4" customHeight="1" thickBot="1" x14ac:dyDescent="0.35">
      <c r="A38" s="723" t="s">
        <v>365</v>
      </c>
      <c r="B38" s="701">
        <v>300.000027083845</v>
      </c>
      <c r="C38" s="701">
        <v>277.61730999999997</v>
      </c>
      <c r="D38" s="702">
        <v>-22.382717083845002</v>
      </c>
      <c r="E38" s="703">
        <v>0.92539094978900005</v>
      </c>
      <c r="F38" s="701">
        <v>300</v>
      </c>
      <c r="G38" s="702">
        <v>300</v>
      </c>
      <c r="H38" s="704">
        <v>0</v>
      </c>
      <c r="I38" s="701">
        <v>265.70391000000001</v>
      </c>
      <c r="J38" s="702">
        <v>-34.29609</v>
      </c>
      <c r="K38" s="705">
        <v>0.88567969999999996</v>
      </c>
    </row>
    <row r="39" spans="1:11" ht="14.4" customHeight="1" thickBot="1" x14ac:dyDescent="0.35">
      <c r="A39" s="723" t="s">
        <v>366</v>
      </c>
      <c r="B39" s="701">
        <v>2095.8070789180001</v>
      </c>
      <c r="C39" s="701">
        <v>1680.0546200000001</v>
      </c>
      <c r="D39" s="702">
        <v>-415.75245891799801</v>
      </c>
      <c r="E39" s="703">
        <v>0.801626560431</v>
      </c>
      <c r="F39" s="701">
        <v>2000</v>
      </c>
      <c r="G39" s="702">
        <v>2000</v>
      </c>
      <c r="H39" s="704">
        <v>114.84959000000001</v>
      </c>
      <c r="I39" s="701">
        <v>2175.2413900000001</v>
      </c>
      <c r="J39" s="702">
        <v>175.24139</v>
      </c>
      <c r="K39" s="705">
        <v>1.087620695</v>
      </c>
    </row>
    <row r="40" spans="1:11" ht="14.4" customHeight="1" thickBot="1" x14ac:dyDescent="0.35">
      <c r="A40" s="723" t="s">
        <v>367</v>
      </c>
      <c r="B40" s="701">
        <v>320.00002888943499</v>
      </c>
      <c r="C40" s="701">
        <v>413.57121999999998</v>
      </c>
      <c r="D40" s="702">
        <v>93.571191110564996</v>
      </c>
      <c r="E40" s="703">
        <v>1.2924099458210001</v>
      </c>
      <c r="F40" s="701">
        <v>400</v>
      </c>
      <c r="G40" s="702">
        <v>400</v>
      </c>
      <c r="H40" s="704">
        <v>42.353279999999003</v>
      </c>
      <c r="I40" s="701">
        <v>358.33780000000002</v>
      </c>
      <c r="J40" s="702">
        <v>-41.662199999999999</v>
      </c>
      <c r="K40" s="705">
        <v>0.89584450000000004</v>
      </c>
    </row>
    <row r="41" spans="1:11" ht="14.4" customHeight="1" thickBot="1" x14ac:dyDescent="0.35">
      <c r="A41" s="723" t="s">
        <v>368</v>
      </c>
      <c r="B41" s="701">
        <v>0</v>
      </c>
      <c r="C41" s="701">
        <v>14.51008</v>
      </c>
      <c r="D41" s="702">
        <v>14.51008</v>
      </c>
      <c r="E41" s="711" t="s">
        <v>344</v>
      </c>
      <c r="F41" s="701">
        <v>20</v>
      </c>
      <c r="G41" s="702">
        <v>20</v>
      </c>
      <c r="H41" s="704">
        <v>0</v>
      </c>
      <c r="I41" s="701">
        <v>14.51008</v>
      </c>
      <c r="J41" s="702">
        <v>-5.4899199999999997</v>
      </c>
      <c r="K41" s="705">
        <v>0.72550399999899995</v>
      </c>
    </row>
    <row r="42" spans="1:11" ht="14.4" customHeight="1" thickBot="1" x14ac:dyDescent="0.35">
      <c r="A42" s="722" t="s">
        <v>369</v>
      </c>
      <c r="B42" s="706">
        <v>627.67195472311505</v>
      </c>
      <c r="C42" s="706">
        <v>640.60758999999996</v>
      </c>
      <c r="D42" s="707">
        <v>12.935635276885</v>
      </c>
      <c r="E42" s="713">
        <v>1.02060891072</v>
      </c>
      <c r="F42" s="706">
        <v>691.01870674908901</v>
      </c>
      <c r="G42" s="707">
        <v>691.01870674908901</v>
      </c>
      <c r="H42" s="709">
        <v>43.168019999998997</v>
      </c>
      <c r="I42" s="706">
        <v>625.04462000000001</v>
      </c>
      <c r="J42" s="707">
        <v>-65.974086749088002</v>
      </c>
      <c r="K42" s="714">
        <v>0.90452633755800005</v>
      </c>
    </row>
    <row r="43" spans="1:11" ht="14.4" customHeight="1" thickBot="1" x14ac:dyDescent="0.35">
      <c r="A43" s="723" t="s">
        <v>370</v>
      </c>
      <c r="B43" s="701">
        <v>542.92508706807303</v>
      </c>
      <c r="C43" s="701">
        <v>523.23541</v>
      </c>
      <c r="D43" s="702">
        <v>-19.689677068072001</v>
      </c>
      <c r="E43" s="703">
        <v>0.96373408129899996</v>
      </c>
      <c r="F43" s="701">
        <v>657.50126440552594</v>
      </c>
      <c r="G43" s="702">
        <v>657.50126440552594</v>
      </c>
      <c r="H43" s="704">
        <v>36.659329999999002</v>
      </c>
      <c r="I43" s="701">
        <v>532.51128000000006</v>
      </c>
      <c r="J43" s="702">
        <v>-124.989984405526</v>
      </c>
      <c r="K43" s="705">
        <v>0.80990152997099996</v>
      </c>
    </row>
    <row r="44" spans="1:11" ht="14.4" customHeight="1" thickBot="1" x14ac:dyDescent="0.35">
      <c r="A44" s="723" t="s">
        <v>371</v>
      </c>
      <c r="B44" s="701">
        <v>84.746867655041001</v>
      </c>
      <c r="C44" s="701">
        <v>117.37218</v>
      </c>
      <c r="D44" s="702">
        <v>32.625312344957997</v>
      </c>
      <c r="E44" s="703">
        <v>1.384973666257</v>
      </c>
      <c r="F44" s="701">
        <v>33.517442343562003</v>
      </c>
      <c r="G44" s="702">
        <v>33.517442343562003</v>
      </c>
      <c r="H44" s="704">
        <v>6.5086899999990004</v>
      </c>
      <c r="I44" s="701">
        <v>92.533339999999995</v>
      </c>
      <c r="J44" s="702">
        <v>59.015897656436998</v>
      </c>
      <c r="K44" s="705">
        <v>2.7607518214389999</v>
      </c>
    </row>
    <row r="45" spans="1:11" ht="14.4" customHeight="1" thickBot="1" x14ac:dyDescent="0.35">
      <c r="A45" s="722" t="s">
        <v>372</v>
      </c>
      <c r="B45" s="706">
        <v>1116.60267809732</v>
      </c>
      <c r="C45" s="706">
        <v>1052.5359100000001</v>
      </c>
      <c r="D45" s="707">
        <v>-64.066768097315006</v>
      </c>
      <c r="E45" s="713">
        <v>0.94262348697999998</v>
      </c>
      <c r="F45" s="706">
        <v>1063.08228398293</v>
      </c>
      <c r="G45" s="707">
        <v>1063.08228398293</v>
      </c>
      <c r="H45" s="709">
        <v>121.30747</v>
      </c>
      <c r="I45" s="706">
        <v>1197.07908</v>
      </c>
      <c r="J45" s="707">
        <v>133.99679601707501</v>
      </c>
      <c r="K45" s="714">
        <v>1.1260455545500001</v>
      </c>
    </row>
    <row r="46" spans="1:11" ht="14.4" customHeight="1" thickBot="1" x14ac:dyDescent="0.35">
      <c r="A46" s="723" t="s">
        <v>373</v>
      </c>
      <c r="B46" s="701">
        <v>63.269168907873997</v>
      </c>
      <c r="C46" s="701">
        <v>13.98021</v>
      </c>
      <c r="D46" s="702">
        <v>-49.288958907873997</v>
      </c>
      <c r="E46" s="703">
        <v>0.22096402151799999</v>
      </c>
      <c r="F46" s="701">
        <v>0</v>
      </c>
      <c r="G46" s="702">
        <v>0</v>
      </c>
      <c r="H46" s="704">
        <v>8.2095000000000002</v>
      </c>
      <c r="I46" s="701">
        <v>23.295300000000001</v>
      </c>
      <c r="J46" s="702">
        <v>23.295300000000001</v>
      </c>
      <c r="K46" s="712" t="s">
        <v>330</v>
      </c>
    </row>
    <row r="47" spans="1:11" ht="14.4" customHeight="1" thickBot="1" x14ac:dyDescent="0.35">
      <c r="A47" s="723" t="s">
        <v>374</v>
      </c>
      <c r="B47" s="701">
        <v>38.000003430619998</v>
      </c>
      <c r="C47" s="701">
        <v>48.281100000000002</v>
      </c>
      <c r="D47" s="702">
        <v>10.281096569379001</v>
      </c>
      <c r="E47" s="703">
        <v>1.2705551484519999</v>
      </c>
      <c r="F47" s="701">
        <v>131.103653432371</v>
      </c>
      <c r="G47" s="702">
        <v>131.103653432371</v>
      </c>
      <c r="H47" s="704">
        <v>6.6018099999990003</v>
      </c>
      <c r="I47" s="701">
        <v>74.790319999999994</v>
      </c>
      <c r="J47" s="702">
        <v>-56.313333432370001</v>
      </c>
      <c r="K47" s="705">
        <v>0.57046709257799999</v>
      </c>
    </row>
    <row r="48" spans="1:11" ht="14.4" customHeight="1" thickBot="1" x14ac:dyDescent="0.35">
      <c r="A48" s="723" t="s">
        <v>375</v>
      </c>
      <c r="B48" s="701">
        <v>488.56316237742402</v>
      </c>
      <c r="C48" s="701">
        <v>462.10948000000002</v>
      </c>
      <c r="D48" s="702">
        <v>-26.453682377423</v>
      </c>
      <c r="E48" s="703">
        <v>0.94585411996900004</v>
      </c>
      <c r="F48" s="701">
        <v>435</v>
      </c>
      <c r="G48" s="702">
        <v>435</v>
      </c>
      <c r="H48" s="704">
        <v>79.596599999999</v>
      </c>
      <c r="I48" s="701">
        <v>469.13571999999999</v>
      </c>
      <c r="J48" s="702">
        <v>34.135719999999999</v>
      </c>
      <c r="K48" s="705">
        <v>1.07847291954</v>
      </c>
    </row>
    <row r="49" spans="1:11" ht="14.4" customHeight="1" thickBot="1" x14ac:dyDescent="0.35">
      <c r="A49" s="723" t="s">
        <v>376</v>
      </c>
      <c r="B49" s="701">
        <v>86.463349334129006</v>
      </c>
      <c r="C49" s="701">
        <v>97.271249999999995</v>
      </c>
      <c r="D49" s="702">
        <v>10.807900665869999</v>
      </c>
      <c r="E49" s="703">
        <v>1.1249997918079999</v>
      </c>
      <c r="F49" s="701">
        <v>102.32951799772501</v>
      </c>
      <c r="G49" s="702">
        <v>102.32951799772501</v>
      </c>
      <c r="H49" s="704">
        <v>6.3477499999990004</v>
      </c>
      <c r="I49" s="701">
        <v>114.34048</v>
      </c>
      <c r="J49" s="702">
        <v>12.010962002275001</v>
      </c>
      <c r="K49" s="705">
        <v>1.1173753403440001</v>
      </c>
    </row>
    <row r="50" spans="1:11" ht="14.4" customHeight="1" thickBot="1" x14ac:dyDescent="0.35">
      <c r="A50" s="723" t="s">
        <v>377</v>
      </c>
      <c r="B50" s="701">
        <v>55.463647047788001</v>
      </c>
      <c r="C50" s="701">
        <v>49.013779999999997</v>
      </c>
      <c r="D50" s="702">
        <v>-6.4498670477879996</v>
      </c>
      <c r="E50" s="703">
        <v>0.88371000842699998</v>
      </c>
      <c r="F50" s="701">
        <v>10.866107078952</v>
      </c>
      <c r="G50" s="702">
        <v>10.866107078952</v>
      </c>
      <c r="H50" s="704">
        <v>3.5240599999989999</v>
      </c>
      <c r="I50" s="701">
        <v>58.519620000000003</v>
      </c>
      <c r="J50" s="702">
        <v>47.653512921047003</v>
      </c>
      <c r="K50" s="705">
        <v>5.3855184358840003</v>
      </c>
    </row>
    <row r="51" spans="1:11" ht="14.4" customHeight="1" thickBot="1" x14ac:dyDescent="0.35">
      <c r="A51" s="723" t="s">
        <v>378</v>
      </c>
      <c r="B51" s="701">
        <v>0</v>
      </c>
      <c r="C51" s="701">
        <v>2.2356500000000001</v>
      </c>
      <c r="D51" s="702">
        <v>2.2356500000000001</v>
      </c>
      <c r="E51" s="711" t="s">
        <v>330</v>
      </c>
      <c r="F51" s="701">
        <v>0</v>
      </c>
      <c r="G51" s="702">
        <v>0</v>
      </c>
      <c r="H51" s="704">
        <v>0</v>
      </c>
      <c r="I51" s="701">
        <v>6.0122099999999996</v>
      </c>
      <c r="J51" s="702">
        <v>6.0122099999999996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</v>
      </c>
      <c r="C52" s="701">
        <v>1.3189</v>
      </c>
      <c r="D52" s="702">
        <v>1.3189</v>
      </c>
      <c r="E52" s="711" t="s">
        <v>344</v>
      </c>
      <c r="F52" s="701">
        <v>0</v>
      </c>
      <c r="G52" s="702">
        <v>0</v>
      </c>
      <c r="H52" s="704">
        <v>0</v>
      </c>
      <c r="I52" s="701">
        <v>15.139720000000001</v>
      </c>
      <c r="J52" s="702">
        <v>15.139720000000001</v>
      </c>
      <c r="K52" s="712" t="s">
        <v>344</v>
      </c>
    </row>
    <row r="53" spans="1:11" ht="14.4" customHeight="1" thickBot="1" x14ac:dyDescent="0.35">
      <c r="A53" s="723" t="s">
        <v>380</v>
      </c>
      <c r="B53" s="701">
        <v>20.826887343767002</v>
      </c>
      <c r="C53" s="701">
        <v>10.010149999999999</v>
      </c>
      <c r="D53" s="702">
        <v>-10.816737343767</v>
      </c>
      <c r="E53" s="703">
        <v>0.48063591235499997</v>
      </c>
      <c r="F53" s="701">
        <v>13</v>
      </c>
      <c r="G53" s="702">
        <v>13</v>
      </c>
      <c r="H53" s="704">
        <v>0.33079999999900001</v>
      </c>
      <c r="I53" s="701">
        <v>11.81522</v>
      </c>
      <c r="J53" s="702">
        <v>-1.1847799999999999</v>
      </c>
      <c r="K53" s="705">
        <v>0.90886307692299995</v>
      </c>
    </row>
    <row r="54" spans="1:11" ht="14.4" customHeight="1" thickBot="1" x14ac:dyDescent="0.35">
      <c r="A54" s="723" t="s">
        <v>381</v>
      </c>
      <c r="B54" s="701">
        <v>248.09605168877701</v>
      </c>
      <c r="C54" s="701">
        <v>218.88317000000001</v>
      </c>
      <c r="D54" s="702">
        <v>-29.212881688776999</v>
      </c>
      <c r="E54" s="703">
        <v>0.88225172673999996</v>
      </c>
      <c r="F54" s="701">
        <v>220</v>
      </c>
      <c r="G54" s="702">
        <v>220</v>
      </c>
      <c r="H54" s="704">
        <v>0</v>
      </c>
      <c r="I54" s="701">
        <v>249.23418000000001</v>
      </c>
      <c r="J54" s="702">
        <v>29.234179999999999</v>
      </c>
      <c r="K54" s="705">
        <v>1.132882636363</v>
      </c>
    </row>
    <row r="55" spans="1:11" ht="14.4" customHeight="1" thickBot="1" x14ac:dyDescent="0.35">
      <c r="A55" s="723" t="s">
        <v>382</v>
      </c>
      <c r="B55" s="701">
        <v>32.213422466674999</v>
      </c>
      <c r="C55" s="701">
        <v>34.875369999999997</v>
      </c>
      <c r="D55" s="702">
        <v>2.6619475333249998</v>
      </c>
      <c r="E55" s="703">
        <v>1.08263473203</v>
      </c>
      <c r="F55" s="701">
        <v>41.833148868392001</v>
      </c>
      <c r="G55" s="702">
        <v>41.833148868392001</v>
      </c>
      <c r="H55" s="704">
        <v>4.393579999999</v>
      </c>
      <c r="I55" s="701">
        <v>37.339300000000001</v>
      </c>
      <c r="J55" s="702">
        <v>-4.4938488683919999</v>
      </c>
      <c r="K55" s="705">
        <v>0.89257684420200001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11" t="s">
        <v>330</v>
      </c>
      <c r="F56" s="701">
        <v>0</v>
      </c>
      <c r="G56" s="702">
        <v>0</v>
      </c>
      <c r="H56" s="704">
        <v>0</v>
      </c>
      <c r="I56" s="701">
        <v>4.150499999999</v>
      </c>
      <c r="J56" s="702">
        <v>4.150499999999</v>
      </c>
      <c r="K56" s="712" t="s">
        <v>344</v>
      </c>
    </row>
    <row r="57" spans="1:11" ht="14.4" customHeight="1" thickBot="1" x14ac:dyDescent="0.35">
      <c r="A57" s="723" t="s">
        <v>384</v>
      </c>
      <c r="B57" s="701">
        <v>0</v>
      </c>
      <c r="C57" s="701">
        <v>2.9039999999999999</v>
      </c>
      <c r="D57" s="702">
        <v>2.9039999999999999</v>
      </c>
      <c r="E57" s="711" t="s">
        <v>344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0</v>
      </c>
      <c r="C58" s="701">
        <v>1.1919999999999999</v>
      </c>
      <c r="D58" s="702">
        <v>1.1919999999999999</v>
      </c>
      <c r="E58" s="711" t="s">
        <v>344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13.7425</v>
      </c>
      <c r="J59" s="702">
        <v>13.7425</v>
      </c>
      <c r="K59" s="712" t="s">
        <v>344</v>
      </c>
    </row>
    <row r="60" spans="1:11" ht="14.4" customHeight="1" thickBot="1" x14ac:dyDescent="0.35">
      <c r="A60" s="723" t="s">
        <v>387</v>
      </c>
      <c r="B60" s="701">
        <v>83.706985500258995</v>
      </c>
      <c r="C60" s="701">
        <v>109.45169</v>
      </c>
      <c r="D60" s="702">
        <v>25.744704499739999</v>
      </c>
      <c r="E60" s="703">
        <v>1.3075574200390001</v>
      </c>
      <c r="F60" s="701">
        <v>108.949856605484</v>
      </c>
      <c r="G60" s="702">
        <v>108.949856605484</v>
      </c>
      <c r="H60" s="704">
        <v>12.303369999999999</v>
      </c>
      <c r="I60" s="701">
        <v>118.91387</v>
      </c>
      <c r="J60" s="702">
        <v>9.9640133945149998</v>
      </c>
      <c r="K60" s="705">
        <v>1.091455039088</v>
      </c>
    </row>
    <row r="61" spans="1:11" ht="14.4" customHeight="1" thickBot="1" x14ac:dyDescent="0.35">
      <c r="A61" s="723" t="s">
        <v>388</v>
      </c>
      <c r="B61" s="701">
        <v>0</v>
      </c>
      <c r="C61" s="701">
        <v>1.0091600000000001</v>
      </c>
      <c r="D61" s="702">
        <v>1.0091600000000001</v>
      </c>
      <c r="E61" s="711" t="s">
        <v>330</v>
      </c>
      <c r="F61" s="701">
        <v>0</v>
      </c>
      <c r="G61" s="702">
        <v>0</v>
      </c>
      <c r="H61" s="704">
        <v>0</v>
      </c>
      <c r="I61" s="701">
        <v>0.65014000000000005</v>
      </c>
      <c r="J61" s="702">
        <v>0.65014000000000005</v>
      </c>
      <c r="K61" s="712" t="s">
        <v>330</v>
      </c>
    </row>
    <row r="62" spans="1:11" ht="14.4" customHeight="1" thickBot="1" x14ac:dyDescent="0.35">
      <c r="A62" s="722" t="s">
        <v>389</v>
      </c>
      <c r="B62" s="706">
        <v>251.92887020798099</v>
      </c>
      <c r="C62" s="706">
        <v>544.45331000000101</v>
      </c>
      <c r="D62" s="707">
        <v>292.52443979202002</v>
      </c>
      <c r="E62" s="713">
        <v>2.1611390133669999</v>
      </c>
      <c r="F62" s="706">
        <v>493.22157490012802</v>
      </c>
      <c r="G62" s="707">
        <v>493.22157490012802</v>
      </c>
      <c r="H62" s="709">
        <v>37.921159999998999</v>
      </c>
      <c r="I62" s="706">
        <v>519.44140000000004</v>
      </c>
      <c r="J62" s="707">
        <v>26.219825099870999</v>
      </c>
      <c r="K62" s="714">
        <v>1.053160336923</v>
      </c>
    </row>
    <row r="63" spans="1:11" ht="14.4" customHeight="1" thickBot="1" x14ac:dyDescent="0.35">
      <c r="A63" s="723" t="s">
        <v>390</v>
      </c>
      <c r="B63" s="701">
        <v>0</v>
      </c>
      <c r="C63" s="701">
        <v>22.458749999999998</v>
      </c>
      <c r="D63" s="702">
        <v>22.458749999999998</v>
      </c>
      <c r="E63" s="711" t="s">
        <v>330</v>
      </c>
      <c r="F63" s="701">
        <v>0</v>
      </c>
      <c r="G63" s="702">
        <v>0</v>
      </c>
      <c r="H63" s="704">
        <v>0</v>
      </c>
      <c r="I63" s="701">
        <v>29.842960000000001</v>
      </c>
      <c r="J63" s="702">
        <v>29.842960000000001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0</v>
      </c>
      <c r="C64" s="701">
        <v>48.172759999999997</v>
      </c>
      <c r="D64" s="702">
        <v>48.172759999999997</v>
      </c>
      <c r="E64" s="711" t="s">
        <v>344</v>
      </c>
      <c r="F64" s="701">
        <v>0</v>
      </c>
      <c r="G64" s="702">
        <v>0</v>
      </c>
      <c r="H64" s="704">
        <v>0</v>
      </c>
      <c r="I64" s="701">
        <v>31.34759</v>
      </c>
      <c r="J64" s="702">
        <v>31.34759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9.7075447671939994</v>
      </c>
      <c r="C65" s="701">
        <v>40.86168</v>
      </c>
      <c r="D65" s="702">
        <v>31.154135232805</v>
      </c>
      <c r="E65" s="703">
        <v>4.2092703129310003</v>
      </c>
      <c r="F65" s="701">
        <v>53.281130809125003</v>
      </c>
      <c r="G65" s="702">
        <v>53.281130809125003</v>
      </c>
      <c r="H65" s="704">
        <v>0</v>
      </c>
      <c r="I65" s="701">
        <v>7.8526400000000001</v>
      </c>
      <c r="J65" s="702">
        <v>-45.428490809125002</v>
      </c>
      <c r="K65" s="705">
        <v>0.14738125637999999</v>
      </c>
    </row>
    <row r="66" spans="1:11" ht="14.4" customHeight="1" thickBot="1" x14ac:dyDescent="0.35">
      <c r="A66" s="723" t="s">
        <v>393</v>
      </c>
      <c r="B66" s="701">
        <v>234.274071809883</v>
      </c>
      <c r="C66" s="701">
        <v>425.97206000000102</v>
      </c>
      <c r="D66" s="702">
        <v>191.697988190118</v>
      </c>
      <c r="E66" s="703">
        <v>1.8182637827100001</v>
      </c>
      <c r="F66" s="701">
        <v>433.88506425927</v>
      </c>
      <c r="G66" s="702">
        <v>433.88506425927</v>
      </c>
      <c r="H66" s="704">
        <v>36.363159999998999</v>
      </c>
      <c r="I66" s="701">
        <v>439.13378999999998</v>
      </c>
      <c r="J66" s="702">
        <v>5.2487257407290002</v>
      </c>
      <c r="K66" s="705">
        <v>1.012097041758</v>
      </c>
    </row>
    <row r="67" spans="1:11" ht="14.4" customHeight="1" thickBot="1" x14ac:dyDescent="0.35">
      <c r="A67" s="723" t="s">
        <v>394</v>
      </c>
      <c r="B67" s="701">
        <v>0</v>
      </c>
      <c r="C67" s="701">
        <v>3.6859000000000002</v>
      </c>
      <c r="D67" s="702">
        <v>3.6859000000000002</v>
      </c>
      <c r="E67" s="711" t="s">
        <v>330</v>
      </c>
      <c r="F67" s="701">
        <v>0</v>
      </c>
      <c r="G67" s="702">
        <v>0</v>
      </c>
      <c r="H67" s="704">
        <v>1.3919999999999999</v>
      </c>
      <c r="I67" s="701">
        <v>9.6044</v>
      </c>
      <c r="J67" s="702">
        <v>9.6044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7.947253630903</v>
      </c>
      <c r="C68" s="701">
        <v>3.3021600000000002</v>
      </c>
      <c r="D68" s="702">
        <v>-4.6450936309030002</v>
      </c>
      <c r="E68" s="703">
        <v>0.41550957769300001</v>
      </c>
      <c r="F68" s="701">
        <v>6.055379831732</v>
      </c>
      <c r="G68" s="702">
        <v>6.055379831732</v>
      </c>
      <c r="H68" s="704">
        <v>0.16600000000000001</v>
      </c>
      <c r="I68" s="701">
        <v>1.6600200000000001</v>
      </c>
      <c r="J68" s="702">
        <v>-4.3953598317319997</v>
      </c>
      <c r="K68" s="705">
        <v>0.274139698273</v>
      </c>
    </row>
    <row r="69" spans="1:11" ht="14.4" customHeight="1" thickBot="1" x14ac:dyDescent="0.35">
      <c r="A69" s="722" t="s">
        <v>396</v>
      </c>
      <c r="B69" s="706">
        <v>1894.0537841339001</v>
      </c>
      <c r="C69" s="706">
        <v>1943.7617600000001</v>
      </c>
      <c r="D69" s="707">
        <v>49.707975866098998</v>
      </c>
      <c r="E69" s="713">
        <v>1.026244226157</v>
      </c>
      <c r="F69" s="706">
        <v>1936.17031083897</v>
      </c>
      <c r="G69" s="707">
        <v>1936.17031083897</v>
      </c>
      <c r="H69" s="709">
        <v>98.941139999998995</v>
      </c>
      <c r="I69" s="706">
        <v>1983.9230700000001</v>
      </c>
      <c r="J69" s="707">
        <v>47.752759161031001</v>
      </c>
      <c r="K69" s="714">
        <v>1.0246635117239999</v>
      </c>
    </row>
    <row r="70" spans="1:11" ht="14.4" customHeight="1" thickBot="1" x14ac:dyDescent="0.35">
      <c r="A70" s="723" t="s">
        <v>397</v>
      </c>
      <c r="B70" s="701">
        <v>0</v>
      </c>
      <c r="C70" s="701">
        <v>0</v>
      </c>
      <c r="D70" s="702">
        <v>0</v>
      </c>
      <c r="E70" s="703">
        <v>1</v>
      </c>
      <c r="F70" s="701">
        <v>14</v>
      </c>
      <c r="G70" s="702">
        <v>14</v>
      </c>
      <c r="H70" s="704">
        <v>6.5521499999990001</v>
      </c>
      <c r="I70" s="701">
        <v>61.780069999999</v>
      </c>
      <c r="J70" s="702">
        <v>47.780069999999</v>
      </c>
      <c r="K70" s="705">
        <v>4.4128621428569996</v>
      </c>
    </row>
    <row r="71" spans="1:11" ht="14.4" customHeight="1" thickBot="1" x14ac:dyDescent="0.35">
      <c r="A71" s="723" t="s">
        <v>398</v>
      </c>
      <c r="B71" s="701">
        <v>0</v>
      </c>
      <c r="C71" s="701">
        <v>49.206409999999998</v>
      </c>
      <c r="D71" s="702">
        <v>49.206409999999998</v>
      </c>
      <c r="E71" s="711" t="s">
        <v>330</v>
      </c>
      <c r="F71" s="701">
        <v>50</v>
      </c>
      <c r="G71" s="702">
        <v>50</v>
      </c>
      <c r="H71" s="704">
        <v>1.85493</v>
      </c>
      <c r="I71" s="701">
        <v>44.152650000000001</v>
      </c>
      <c r="J71" s="702">
        <v>-5.8473499999999996</v>
      </c>
      <c r="K71" s="705">
        <v>0.883052999999</v>
      </c>
    </row>
    <row r="72" spans="1:11" ht="14.4" customHeight="1" thickBot="1" x14ac:dyDescent="0.35">
      <c r="A72" s="723" t="s">
        <v>399</v>
      </c>
      <c r="B72" s="701">
        <v>6.0536136862300003</v>
      </c>
      <c r="C72" s="701">
        <v>1.089</v>
      </c>
      <c r="D72" s="702">
        <v>-4.9646136862299999</v>
      </c>
      <c r="E72" s="703">
        <v>0.17989254954799999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330</v>
      </c>
    </row>
    <row r="73" spans="1:11" ht="14.4" customHeight="1" thickBot="1" x14ac:dyDescent="0.35">
      <c r="A73" s="723" t="s">
        <v>400</v>
      </c>
      <c r="B73" s="701">
        <v>0</v>
      </c>
      <c r="C73" s="701">
        <v>8.9831000000000003</v>
      </c>
      <c r="D73" s="702">
        <v>8.9831000000000003</v>
      </c>
      <c r="E73" s="711" t="s">
        <v>330</v>
      </c>
      <c r="F73" s="701">
        <v>0</v>
      </c>
      <c r="G73" s="702">
        <v>0</v>
      </c>
      <c r="H73" s="704">
        <v>0</v>
      </c>
      <c r="I73" s="701">
        <v>8.7545300000000008</v>
      </c>
      <c r="J73" s="702">
        <v>8.7545300000000008</v>
      </c>
      <c r="K73" s="712" t="s">
        <v>330</v>
      </c>
    </row>
    <row r="74" spans="1:11" ht="14.4" customHeight="1" thickBot="1" x14ac:dyDescent="0.35">
      <c r="A74" s="723" t="s">
        <v>401</v>
      </c>
      <c r="B74" s="701">
        <v>441.00003981325398</v>
      </c>
      <c r="C74" s="701">
        <v>443.66241000000002</v>
      </c>
      <c r="D74" s="702">
        <v>2.6623701867460001</v>
      </c>
      <c r="E74" s="703">
        <v>1.0060371200589999</v>
      </c>
      <c r="F74" s="701">
        <v>440</v>
      </c>
      <c r="G74" s="702">
        <v>440</v>
      </c>
      <c r="H74" s="704">
        <v>12.053470000000001</v>
      </c>
      <c r="I74" s="701">
        <v>445.86381</v>
      </c>
      <c r="J74" s="702">
        <v>5.8638099999989999</v>
      </c>
      <c r="K74" s="705">
        <v>1.0133268409089999</v>
      </c>
    </row>
    <row r="75" spans="1:11" ht="14.4" customHeight="1" thickBot="1" x14ac:dyDescent="0.35">
      <c r="A75" s="723" t="s">
        <v>402</v>
      </c>
      <c r="B75" s="701">
        <v>1290.0001164605401</v>
      </c>
      <c r="C75" s="701">
        <v>1265.22648</v>
      </c>
      <c r="D75" s="702">
        <v>-24.773636460536</v>
      </c>
      <c r="E75" s="703">
        <v>0.98079563238400003</v>
      </c>
      <c r="F75" s="701">
        <v>1262.17031083897</v>
      </c>
      <c r="G75" s="702">
        <v>1262.17031083897</v>
      </c>
      <c r="H75" s="704">
        <v>63.146209999999002</v>
      </c>
      <c r="I75" s="701">
        <v>1288.4913300000001</v>
      </c>
      <c r="J75" s="702">
        <v>26.321019161031</v>
      </c>
      <c r="K75" s="705">
        <v>1.0208537777619999</v>
      </c>
    </row>
    <row r="76" spans="1:11" ht="14.4" customHeight="1" thickBot="1" x14ac:dyDescent="0.35">
      <c r="A76" s="723" t="s">
        <v>403</v>
      </c>
      <c r="B76" s="701">
        <v>157.00001417387901</v>
      </c>
      <c r="C76" s="701">
        <v>175.59435999999999</v>
      </c>
      <c r="D76" s="702">
        <v>18.594345826120001</v>
      </c>
      <c r="E76" s="703">
        <v>1.11843531304</v>
      </c>
      <c r="F76" s="701">
        <v>170</v>
      </c>
      <c r="G76" s="702">
        <v>170</v>
      </c>
      <c r="H76" s="704">
        <v>15.334379999999999</v>
      </c>
      <c r="I76" s="701">
        <v>134.88068000000001</v>
      </c>
      <c r="J76" s="702">
        <v>-35.119320000000002</v>
      </c>
      <c r="K76" s="705">
        <v>0.79341576470499997</v>
      </c>
    </row>
    <row r="77" spans="1:11" ht="14.4" customHeight="1" thickBot="1" x14ac:dyDescent="0.35">
      <c r="A77" s="721" t="s">
        <v>42</v>
      </c>
      <c r="B77" s="701">
        <v>2384.1386372930101</v>
      </c>
      <c r="C77" s="701">
        <v>2329.3490000000002</v>
      </c>
      <c r="D77" s="702">
        <v>-54.789637293007999</v>
      </c>
      <c r="E77" s="703">
        <v>0.97701910600499997</v>
      </c>
      <c r="F77" s="701">
        <v>2352.5072310322198</v>
      </c>
      <c r="G77" s="702">
        <v>2352.5072310322198</v>
      </c>
      <c r="H77" s="704">
        <v>253.18899999999999</v>
      </c>
      <c r="I77" s="701">
        <v>2313.2950000000001</v>
      </c>
      <c r="J77" s="702">
        <v>-39.212231032219002</v>
      </c>
      <c r="K77" s="705">
        <v>0.98333172773499999</v>
      </c>
    </row>
    <row r="78" spans="1:11" ht="14.4" customHeight="1" thickBot="1" x14ac:dyDescent="0.35">
      <c r="A78" s="722" t="s">
        <v>404</v>
      </c>
      <c r="B78" s="706">
        <v>2384.1386372930101</v>
      </c>
      <c r="C78" s="706">
        <v>2329.3490000000002</v>
      </c>
      <c r="D78" s="707">
        <v>-54.789637293007999</v>
      </c>
      <c r="E78" s="713">
        <v>0.97701910600499997</v>
      </c>
      <c r="F78" s="706">
        <v>2352.5072310322198</v>
      </c>
      <c r="G78" s="707">
        <v>2352.5072310322198</v>
      </c>
      <c r="H78" s="709">
        <v>253.18899999999999</v>
      </c>
      <c r="I78" s="706">
        <v>2313.2950000000001</v>
      </c>
      <c r="J78" s="707">
        <v>-39.212231032219002</v>
      </c>
      <c r="K78" s="714">
        <v>0.98333172773499999</v>
      </c>
    </row>
    <row r="79" spans="1:11" ht="14.4" customHeight="1" thickBot="1" x14ac:dyDescent="0.35">
      <c r="A79" s="723" t="s">
        <v>405</v>
      </c>
      <c r="B79" s="701">
        <v>826.96075226174798</v>
      </c>
      <c r="C79" s="701">
        <v>734.899</v>
      </c>
      <c r="D79" s="702">
        <v>-92.061752261747003</v>
      </c>
      <c r="E79" s="703">
        <v>0.88867458097600005</v>
      </c>
      <c r="F79" s="701">
        <v>758.30899999999701</v>
      </c>
      <c r="G79" s="702">
        <v>758.30899999999701</v>
      </c>
      <c r="H79" s="704">
        <v>67.026999999999006</v>
      </c>
      <c r="I79" s="701">
        <v>772.322</v>
      </c>
      <c r="J79" s="702">
        <v>14.013000000003</v>
      </c>
      <c r="K79" s="705">
        <v>1.01847927428</v>
      </c>
    </row>
    <row r="80" spans="1:11" ht="14.4" customHeight="1" thickBot="1" x14ac:dyDescent="0.35">
      <c r="A80" s="723" t="s">
        <v>406</v>
      </c>
      <c r="B80" s="701">
        <v>195.55240596065599</v>
      </c>
      <c r="C80" s="701">
        <v>203.893</v>
      </c>
      <c r="D80" s="702">
        <v>8.3405940393439995</v>
      </c>
      <c r="E80" s="703">
        <v>1.0426514519129999</v>
      </c>
      <c r="F80" s="701">
        <v>220.19823103222799</v>
      </c>
      <c r="G80" s="702">
        <v>220.19823103222799</v>
      </c>
      <c r="H80" s="704">
        <v>13.645</v>
      </c>
      <c r="I80" s="701">
        <v>200.47200000000001</v>
      </c>
      <c r="J80" s="702">
        <v>-19.726231032228</v>
      </c>
      <c r="K80" s="705">
        <v>0.91041603313599995</v>
      </c>
    </row>
    <row r="81" spans="1:11" ht="14.4" customHeight="1" thickBot="1" x14ac:dyDescent="0.35">
      <c r="A81" s="723" t="s">
        <v>407</v>
      </c>
      <c r="B81" s="701">
        <v>1361.62547907061</v>
      </c>
      <c r="C81" s="701">
        <v>1390.557</v>
      </c>
      <c r="D81" s="702">
        <v>28.931520929394999</v>
      </c>
      <c r="E81" s="703">
        <v>1.021247781694</v>
      </c>
      <c r="F81" s="701">
        <v>1373.99999999999</v>
      </c>
      <c r="G81" s="702">
        <v>1373.99999999999</v>
      </c>
      <c r="H81" s="704">
        <v>172.517</v>
      </c>
      <c r="I81" s="701">
        <v>1340.501</v>
      </c>
      <c r="J81" s="702">
        <v>-33.498999999993998</v>
      </c>
      <c r="K81" s="705">
        <v>0.97561935953400003</v>
      </c>
    </row>
    <row r="82" spans="1:11" ht="14.4" customHeight="1" thickBot="1" x14ac:dyDescent="0.35">
      <c r="A82" s="724" t="s">
        <v>408</v>
      </c>
      <c r="B82" s="706">
        <v>3775.4141801596202</v>
      </c>
      <c r="C82" s="706">
        <v>4250.94013</v>
      </c>
      <c r="D82" s="707">
        <v>475.52594984038501</v>
      </c>
      <c r="E82" s="713">
        <v>1.12595331986</v>
      </c>
      <c r="F82" s="706">
        <v>4369.5772596404604</v>
      </c>
      <c r="G82" s="707">
        <v>4369.5772596404604</v>
      </c>
      <c r="H82" s="709">
        <v>294.07357999999999</v>
      </c>
      <c r="I82" s="706">
        <v>4034.09863</v>
      </c>
      <c r="J82" s="707">
        <v>-335.47862964046101</v>
      </c>
      <c r="K82" s="714">
        <v>0.923224007791</v>
      </c>
    </row>
    <row r="83" spans="1:11" ht="14.4" customHeight="1" thickBot="1" x14ac:dyDescent="0.35">
      <c r="A83" s="721" t="s">
        <v>45</v>
      </c>
      <c r="B83" s="701">
        <v>885.32058960101494</v>
      </c>
      <c r="C83" s="701">
        <v>1582.0051900000001</v>
      </c>
      <c r="D83" s="702">
        <v>696.68460039898605</v>
      </c>
      <c r="E83" s="703">
        <v>1.7869291741110001</v>
      </c>
      <c r="F83" s="701">
        <v>1577.8268364083799</v>
      </c>
      <c r="G83" s="702">
        <v>1577.8268364083799</v>
      </c>
      <c r="H83" s="704">
        <v>78.693369999999007</v>
      </c>
      <c r="I83" s="701">
        <v>1303.8955900000001</v>
      </c>
      <c r="J83" s="702">
        <v>-273.93124640837999</v>
      </c>
      <c r="K83" s="705">
        <v>0.826387002624</v>
      </c>
    </row>
    <row r="84" spans="1:11" ht="14.4" customHeight="1" thickBot="1" x14ac:dyDescent="0.35">
      <c r="A84" s="725" t="s">
        <v>409</v>
      </c>
      <c r="B84" s="701">
        <v>885.32058960101494</v>
      </c>
      <c r="C84" s="701">
        <v>1582.0051900000001</v>
      </c>
      <c r="D84" s="702">
        <v>696.68460039898605</v>
      </c>
      <c r="E84" s="703">
        <v>1.7869291741110001</v>
      </c>
      <c r="F84" s="701">
        <v>1577.8268364083799</v>
      </c>
      <c r="G84" s="702">
        <v>1577.8268364083799</v>
      </c>
      <c r="H84" s="704">
        <v>78.693369999999007</v>
      </c>
      <c r="I84" s="701">
        <v>1303.8955900000001</v>
      </c>
      <c r="J84" s="702">
        <v>-273.93124640837999</v>
      </c>
      <c r="K84" s="705">
        <v>0.826387002624</v>
      </c>
    </row>
    <row r="85" spans="1:11" ht="14.4" customHeight="1" thickBot="1" x14ac:dyDescent="0.35">
      <c r="A85" s="723" t="s">
        <v>410</v>
      </c>
      <c r="B85" s="701">
        <v>469.576204640382</v>
      </c>
      <c r="C85" s="701">
        <v>1049.11356</v>
      </c>
      <c r="D85" s="702">
        <v>579.53735535961903</v>
      </c>
      <c r="E85" s="703">
        <v>2.2341710453650001</v>
      </c>
      <c r="F85" s="701">
        <v>902.40905854169102</v>
      </c>
      <c r="G85" s="702">
        <v>902.40905854169102</v>
      </c>
      <c r="H85" s="704">
        <v>50.974819999998999</v>
      </c>
      <c r="I85" s="701">
        <v>664.00320999999997</v>
      </c>
      <c r="J85" s="702">
        <v>-238.405848541691</v>
      </c>
      <c r="K85" s="705">
        <v>0.73581177373399997</v>
      </c>
    </row>
    <row r="86" spans="1:11" ht="14.4" customHeight="1" thickBot="1" x14ac:dyDescent="0.35">
      <c r="A86" s="723" t="s">
        <v>411</v>
      </c>
      <c r="B86" s="701">
        <v>17.349231233613999</v>
      </c>
      <c r="C86" s="701">
        <v>104.49645</v>
      </c>
      <c r="D86" s="702">
        <v>87.147218766384995</v>
      </c>
      <c r="E86" s="703">
        <v>6.0231170242010004</v>
      </c>
      <c r="F86" s="701">
        <v>88.311250760050996</v>
      </c>
      <c r="G86" s="702">
        <v>88.311250760050996</v>
      </c>
      <c r="H86" s="704">
        <v>0.41048999999899999</v>
      </c>
      <c r="I86" s="701">
        <v>95.839250000000007</v>
      </c>
      <c r="J86" s="702">
        <v>7.5279992399479996</v>
      </c>
      <c r="K86" s="705">
        <v>1.085243943157</v>
      </c>
    </row>
    <row r="87" spans="1:11" ht="14.4" customHeight="1" thickBot="1" x14ac:dyDescent="0.35">
      <c r="A87" s="723" t="s">
        <v>412</v>
      </c>
      <c r="B87" s="701">
        <v>119.88677987765099</v>
      </c>
      <c r="C87" s="701">
        <v>152.30749</v>
      </c>
      <c r="D87" s="702">
        <v>32.420710122347998</v>
      </c>
      <c r="E87" s="703">
        <v>1.2704277331939999</v>
      </c>
      <c r="F87" s="701">
        <v>406.10652710663902</v>
      </c>
      <c r="G87" s="702">
        <v>406.10652710663902</v>
      </c>
      <c r="H87" s="704">
        <v>10.318210000000001</v>
      </c>
      <c r="I87" s="701">
        <v>359.61233000000101</v>
      </c>
      <c r="J87" s="702">
        <v>-46.494197106637998</v>
      </c>
      <c r="K87" s="705">
        <v>0.88551231264800001</v>
      </c>
    </row>
    <row r="88" spans="1:11" ht="14.4" customHeight="1" thickBot="1" x14ac:dyDescent="0.35">
      <c r="A88" s="723" t="s">
        <v>413</v>
      </c>
      <c r="B88" s="701">
        <v>278.50837384936699</v>
      </c>
      <c r="C88" s="701">
        <v>276.08769000000001</v>
      </c>
      <c r="D88" s="702">
        <v>-2.4206838493660001</v>
      </c>
      <c r="E88" s="703">
        <v>0.99130839832200002</v>
      </c>
      <c r="F88" s="701">
        <v>180.99999999999901</v>
      </c>
      <c r="G88" s="702">
        <v>180.99999999999901</v>
      </c>
      <c r="H88" s="704">
        <v>16.989850000000001</v>
      </c>
      <c r="I88" s="701">
        <v>181.92036999999999</v>
      </c>
      <c r="J88" s="702">
        <v>0.92037000000000002</v>
      </c>
      <c r="K88" s="705">
        <v>1.005084917127</v>
      </c>
    </row>
    <row r="89" spans="1:11" ht="14.4" customHeight="1" thickBot="1" x14ac:dyDescent="0.35">
      <c r="A89" s="723" t="s">
        <v>414</v>
      </c>
      <c r="B89" s="701">
        <v>0</v>
      </c>
      <c r="C89" s="701">
        <v>0</v>
      </c>
      <c r="D89" s="702">
        <v>0</v>
      </c>
      <c r="E89" s="703">
        <v>1</v>
      </c>
      <c r="F89" s="701">
        <v>0</v>
      </c>
      <c r="G89" s="702">
        <v>0</v>
      </c>
      <c r="H89" s="704">
        <v>0</v>
      </c>
      <c r="I89" s="701">
        <v>2.5204300000000002</v>
      </c>
      <c r="J89" s="702">
        <v>2.5204300000000002</v>
      </c>
      <c r="K89" s="712" t="s">
        <v>344</v>
      </c>
    </row>
    <row r="90" spans="1:11" ht="14.4" customHeight="1" thickBot="1" x14ac:dyDescent="0.35">
      <c r="A90" s="726" t="s">
        <v>46</v>
      </c>
      <c r="B90" s="706">
        <v>0</v>
      </c>
      <c r="C90" s="706">
        <v>125.59699999999999</v>
      </c>
      <c r="D90" s="707">
        <v>125.59699999999999</v>
      </c>
      <c r="E90" s="708" t="s">
        <v>330</v>
      </c>
      <c r="F90" s="706">
        <v>0</v>
      </c>
      <c r="G90" s="707">
        <v>0</v>
      </c>
      <c r="H90" s="709">
        <v>0</v>
      </c>
      <c r="I90" s="706">
        <v>67.043000000000006</v>
      </c>
      <c r="J90" s="707">
        <v>67.043000000000006</v>
      </c>
      <c r="K90" s="710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46.023000000000003</v>
      </c>
      <c r="D91" s="707">
        <v>46.023000000000003</v>
      </c>
      <c r="E91" s="708" t="s">
        <v>330</v>
      </c>
      <c r="F91" s="706">
        <v>0</v>
      </c>
      <c r="G91" s="707">
        <v>0</v>
      </c>
      <c r="H91" s="709">
        <v>0</v>
      </c>
      <c r="I91" s="706">
        <v>67.043000000000006</v>
      </c>
      <c r="J91" s="707">
        <v>67.043000000000006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32.548999999999999</v>
      </c>
      <c r="D92" s="702">
        <v>32.548999999999999</v>
      </c>
      <c r="E92" s="711" t="s">
        <v>330</v>
      </c>
      <c r="F92" s="701">
        <v>0</v>
      </c>
      <c r="G92" s="702">
        <v>0</v>
      </c>
      <c r="H92" s="704">
        <v>0</v>
      </c>
      <c r="I92" s="701">
        <v>49.396000000000001</v>
      </c>
      <c r="J92" s="702">
        <v>49.396000000000001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13.474</v>
      </c>
      <c r="D93" s="702">
        <v>13.474</v>
      </c>
      <c r="E93" s="711" t="s">
        <v>330</v>
      </c>
      <c r="F93" s="701">
        <v>0</v>
      </c>
      <c r="G93" s="702">
        <v>0</v>
      </c>
      <c r="H93" s="704">
        <v>0</v>
      </c>
      <c r="I93" s="701">
        <v>17.646999999999998</v>
      </c>
      <c r="J93" s="702">
        <v>17.646999999999998</v>
      </c>
      <c r="K93" s="712" t="s">
        <v>330</v>
      </c>
    </row>
    <row r="94" spans="1:11" ht="14.4" customHeight="1" thickBot="1" x14ac:dyDescent="0.35">
      <c r="A94" s="722" t="s">
        <v>418</v>
      </c>
      <c r="B94" s="706">
        <v>0</v>
      </c>
      <c r="C94" s="706">
        <v>79.573999999999998</v>
      </c>
      <c r="D94" s="707">
        <v>79.573999999999998</v>
      </c>
      <c r="E94" s="708" t="s">
        <v>344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79.573999999999998</v>
      </c>
      <c r="D95" s="702">
        <v>79.573999999999998</v>
      </c>
      <c r="E95" s="711" t="s">
        <v>344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2890.0935905586002</v>
      </c>
      <c r="C96" s="701">
        <v>2543.3379399999999</v>
      </c>
      <c r="D96" s="702">
        <v>-346.75565055860199</v>
      </c>
      <c r="E96" s="703">
        <v>0.88001923131699999</v>
      </c>
      <c r="F96" s="701">
        <v>2791.7504232320798</v>
      </c>
      <c r="G96" s="702">
        <v>2791.7504232320798</v>
      </c>
      <c r="H96" s="704">
        <v>215.38021000000001</v>
      </c>
      <c r="I96" s="701">
        <v>2663.1600400000002</v>
      </c>
      <c r="J96" s="702">
        <v>-128.590383232081</v>
      </c>
      <c r="K96" s="705">
        <v>0.95393915510399996</v>
      </c>
    </row>
    <row r="97" spans="1:11" ht="14.4" customHeight="1" thickBot="1" x14ac:dyDescent="0.35">
      <c r="A97" s="722" t="s">
        <v>420</v>
      </c>
      <c r="B97" s="706">
        <v>1.4452602251140001</v>
      </c>
      <c r="C97" s="706">
        <v>0.60379000000000005</v>
      </c>
      <c r="D97" s="707">
        <v>-0.84147022511400005</v>
      </c>
      <c r="E97" s="713">
        <v>0.41777251563899997</v>
      </c>
      <c r="F97" s="706">
        <v>0.670030685279</v>
      </c>
      <c r="G97" s="707">
        <v>0.670030685279</v>
      </c>
      <c r="H97" s="709">
        <v>0</v>
      </c>
      <c r="I97" s="706">
        <v>0</v>
      </c>
      <c r="J97" s="707">
        <v>-0.670030685279</v>
      </c>
      <c r="K97" s="714">
        <v>0</v>
      </c>
    </row>
    <row r="98" spans="1:11" ht="14.4" customHeight="1" thickBot="1" x14ac:dyDescent="0.35">
      <c r="A98" s="723" t="s">
        <v>421</v>
      </c>
      <c r="B98" s="701">
        <v>1.4452602251140001</v>
      </c>
      <c r="C98" s="701">
        <v>0.60379000000000005</v>
      </c>
      <c r="D98" s="702">
        <v>-0.84147022511400005</v>
      </c>
      <c r="E98" s="703">
        <v>0.41777251563899997</v>
      </c>
      <c r="F98" s="701">
        <v>0.670030685279</v>
      </c>
      <c r="G98" s="702">
        <v>0.670030685279</v>
      </c>
      <c r="H98" s="704">
        <v>0</v>
      </c>
      <c r="I98" s="701">
        <v>0</v>
      </c>
      <c r="J98" s="702">
        <v>-0.670030685279</v>
      </c>
      <c r="K98" s="705">
        <v>0</v>
      </c>
    </row>
    <row r="99" spans="1:11" ht="14.4" customHeight="1" thickBot="1" x14ac:dyDescent="0.35">
      <c r="A99" s="722" t="s">
        <v>422</v>
      </c>
      <c r="B99" s="706">
        <v>68.174791020285994</v>
      </c>
      <c r="C99" s="706">
        <v>60.939700000000002</v>
      </c>
      <c r="D99" s="707">
        <v>-7.2350910202860002</v>
      </c>
      <c r="E99" s="713">
        <v>0.89387439386300005</v>
      </c>
      <c r="F99" s="706">
        <v>65.344375061603998</v>
      </c>
      <c r="G99" s="707">
        <v>65.344375061603998</v>
      </c>
      <c r="H99" s="709">
        <v>4.595319999999</v>
      </c>
      <c r="I99" s="706">
        <v>56.9497</v>
      </c>
      <c r="J99" s="707">
        <v>-8.3946750616039996</v>
      </c>
      <c r="K99" s="714">
        <v>0.871531787492</v>
      </c>
    </row>
    <row r="100" spans="1:11" ht="14.4" customHeight="1" thickBot="1" x14ac:dyDescent="0.35">
      <c r="A100" s="723" t="s">
        <v>423</v>
      </c>
      <c r="B100" s="701">
        <v>11.260737622856</v>
      </c>
      <c r="C100" s="701">
        <v>18.7257</v>
      </c>
      <c r="D100" s="702">
        <v>7.4649623771430003</v>
      </c>
      <c r="E100" s="703">
        <v>1.662919484243</v>
      </c>
      <c r="F100" s="701">
        <v>17.274141345312</v>
      </c>
      <c r="G100" s="702">
        <v>17.274141345312</v>
      </c>
      <c r="H100" s="704">
        <v>1.3483000000000001</v>
      </c>
      <c r="I100" s="701">
        <v>17.011800000000001</v>
      </c>
      <c r="J100" s="702">
        <v>-0.26234134531199998</v>
      </c>
      <c r="K100" s="705">
        <v>0.98481306016500003</v>
      </c>
    </row>
    <row r="101" spans="1:11" ht="14.4" customHeight="1" thickBot="1" x14ac:dyDescent="0.35">
      <c r="A101" s="723" t="s">
        <v>424</v>
      </c>
      <c r="B101" s="701">
        <v>56.914053397429001</v>
      </c>
      <c r="C101" s="701">
        <v>42.213999999999999</v>
      </c>
      <c r="D101" s="702">
        <v>-14.700053397429</v>
      </c>
      <c r="E101" s="703">
        <v>0.74171487497499999</v>
      </c>
      <c r="F101" s="701">
        <v>48.070233716292002</v>
      </c>
      <c r="G101" s="702">
        <v>48.070233716292002</v>
      </c>
      <c r="H101" s="704">
        <v>3.2470199999989999</v>
      </c>
      <c r="I101" s="701">
        <v>39.937899999999999</v>
      </c>
      <c r="J101" s="702">
        <v>-8.1323337162920009</v>
      </c>
      <c r="K101" s="705">
        <v>0.83082391976100001</v>
      </c>
    </row>
    <row r="102" spans="1:11" ht="14.4" customHeight="1" thickBot="1" x14ac:dyDescent="0.35">
      <c r="A102" s="722" t="s">
        <v>425</v>
      </c>
      <c r="B102" s="706">
        <v>63.649313993520003</v>
      </c>
      <c r="C102" s="706">
        <v>59.162799999999997</v>
      </c>
      <c r="D102" s="707">
        <v>-4.48651399352</v>
      </c>
      <c r="E102" s="713">
        <v>0.92951198195100004</v>
      </c>
      <c r="F102" s="706">
        <v>64</v>
      </c>
      <c r="G102" s="707">
        <v>64</v>
      </c>
      <c r="H102" s="709">
        <v>0</v>
      </c>
      <c r="I102" s="706">
        <v>59.972799999999999</v>
      </c>
      <c r="J102" s="707">
        <v>-4.0271999999999997</v>
      </c>
      <c r="K102" s="714">
        <v>0.93707499999900001</v>
      </c>
    </row>
    <row r="103" spans="1:11" ht="14.4" customHeight="1" thickBot="1" x14ac:dyDescent="0.35">
      <c r="A103" s="723" t="s">
        <v>426</v>
      </c>
      <c r="B103" s="701">
        <v>28.999953845469999</v>
      </c>
      <c r="C103" s="701">
        <v>30.51</v>
      </c>
      <c r="D103" s="702">
        <v>1.510046154529</v>
      </c>
      <c r="E103" s="703">
        <v>1.0520706399249999</v>
      </c>
      <c r="F103" s="701">
        <v>30</v>
      </c>
      <c r="G103" s="702">
        <v>30</v>
      </c>
      <c r="H103" s="704">
        <v>0</v>
      </c>
      <c r="I103" s="701">
        <v>31.32</v>
      </c>
      <c r="J103" s="702">
        <v>1.319999999999</v>
      </c>
      <c r="K103" s="705">
        <v>1.044</v>
      </c>
    </row>
    <row r="104" spans="1:11" ht="14.4" customHeight="1" thickBot="1" x14ac:dyDescent="0.35">
      <c r="A104" s="723" t="s">
        <v>427</v>
      </c>
      <c r="B104" s="701">
        <v>34.64936014805</v>
      </c>
      <c r="C104" s="701">
        <v>28.652799999999999</v>
      </c>
      <c r="D104" s="702">
        <v>-5.9965601480500004</v>
      </c>
      <c r="E104" s="703">
        <v>0.82693590523899996</v>
      </c>
      <c r="F104" s="701">
        <v>34</v>
      </c>
      <c r="G104" s="702">
        <v>34</v>
      </c>
      <c r="H104" s="704">
        <v>0</v>
      </c>
      <c r="I104" s="701">
        <v>28.652799999999999</v>
      </c>
      <c r="J104" s="702">
        <v>-5.3472</v>
      </c>
      <c r="K104" s="705">
        <v>0.84272941176399996</v>
      </c>
    </row>
    <row r="105" spans="1:11" ht="14.4" customHeight="1" thickBot="1" x14ac:dyDescent="0.35">
      <c r="A105" s="722" t="s">
        <v>428</v>
      </c>
      <c r="B105" s="706">
        <v>4.5328031760269996</v>
      </c>
      <c r="C105" s="706">
        <v>16.3</v>
      </c>
      <c r="D105" s="707">
        <v>11.767196823973</v>
      </c>
      <c r="E105" s="713">
        <v>3.5960087758069998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0" t="s">
        <v>330</v>
      </c>
    </row>
    <row r="106" spans="1:11" ht="14.4" customHeight="1" thickBot="1" x14ac:dyDescent="0.35">
      <c r="A106" s="723" t="s">
        <v>429</v>
      </c>
      <c r="B106" s="701">
        <v>4.5328031760269996</v>
      </c>
      <c r="C106" s="701">
        <v>16.3</v>
      </c>
      <c r="D106" s="702">
        <v>11.767196823973</v>
      </c>
      <c r="E106" s="703">
        <v>3.5960087758069998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330</v>
      </c>
    </row>
    <row r="107" spans="1:11" ht="14.4" customHeight="1" thickBot="1" x14ac:dyDescent="0.35">
      <c r="A107" s="722" t="s">
        <v>430</v>
      </c>
      <c r="B107" s="706">
        <v>1431.0726359903799</v>
      </c>
      <c r="C107" s="706">
        <v>1454.6058599999999</v>
      </c>
      <c r="D107" s="707">
        <v>23.533224009623002</v>
      </c>
      <c r="E107" s="713">
        <v>1.0164444650940001</v>
      </c>
      <c r="F107" s="706">
        <v>1565.88718825408</v>
      </c>
      <c r="G107" s="707">
        <v>1565.88718825408</v>
      </c>
      <c r="H107" s="709">
        <v>130.24590000000001</v>
      </c>
      <c r="I107" s="706">
        <v>1499.5571299999999</v>
      </c>
      <c r="J107" s="707">
        <v>-66.330058254077997</v>
      </c>
      <c r="K107" s="714">
        <v>0.95764058946700004</v>
      </c>
    </row>
    <row r="108" spans="1:11" ht="14.4" customHeight="1" thickBot="1" x14ac:dyDescent="0.35">
      <c r="A108" s="723" t="s">
        <v>431</v>
      </c>
      <c r="B108" s="701">
        <v>1131.2203775217099</v>
      </c>
      <c r="C108" s="701">
        <v>1152.1081799999999</v>
      </c>
      <c r="D108" s="702">
        <v>20.887802478287</v>
      </c>
      <c r="E108" s="703">
        <v>1.018464839295</v>
      </c>
      <c r="F108" s="701">
        <v>1194</v>
      </c>
      <c r="G108" s="702">
        <v>1194</v>
      </c>
      <c r="H108" s="704">
        <v>99.859889999998998</v>
      </c>
      <c r="I108" s="701">
        <v>1168.61491</v>
      </c>
      <c r="J108" s="702">
        <v>-25.385090000000002</v>
      </c>
      <c r="K108" s="705">
        <v>0.97873945561099995</v>
      </c>
    </row>
    <row r="109" spans="1:11" ht="14.4" customHeight="1" thickBot="1" x14ac:dyDescent="0.35">
      <c r="A109" s="723" t="s">
        <v>432</v>
      </c>
      <c r="B109" s="701">
        <v>0</v>
      </c>
      <c r="C109" s="701">
        <v>4.2350000000000003</v>
      </c>
      <c r="D109" s="702">
        <v>4.2350000000000003</v>
      </c>
      <c r="E109" s="711" t="s">
        <v>344</v>
      </c>
      <c r="F109" s="701">
        <v>0</v>
      </c>
      <c r="G109" s="702">
        <v>0</v>
      </c>
      <c r="H109" s="704">
        <v>4.2107999999989998</v>
      </c>
      <c r="I109" s="701">
        <v>8.9237500000000001</v>
      </c>
      <c r="J109" s="702">
        <v>8.9237500000000001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</v>
      </c>
      <c r="C110" s="701">
        <v>6.0999999999999999E-2</v>
      </c>
      <c r="D110" s="702">
        <v>6.0999999999999999E-2</v>
      </c>
      <c r="E110" s="711" t="s">
        <v>344</v>
      </c>
      <c r="F110" s="701">
        <v>6.8498295277999999E-2</v>
      </c>
      <c r="G110" s="702">
        <v>6.8498295277999999E-2</v>
      </c>
      <c r="H110" s="704">
        <v>0</v>
      </c>
      <c r="I110" s="701">
        <v>0</v>
      </c>
      <c r="J110" s="702">
        <v>-6.8498295277999999E-2</v>
      </c>
      <c r="K110" s="705">
        <v>0</v>
      </c>
    </row>
    <row r="111" spans="1:11" ht="14.4" customHeight="1" thickBot="1" x14ac:dyDescent="0.35">
      <c r="A111" s="723" t="s">
        <v>434</v>
      </c>
      <c r="B111" s="701">
        <v>299.85225846866399</v>
      </c>
      <c r="C111" s="701">
        <v>298.20168000000001</v>
      </c>
      <c r="D111" s="702">
        <v>-1.6505784686639999</v>
      </c>
      <c r="E111" s="703">
        <v>0.99449536089099999</v>
      </c>
      <c r="F111" s="701">
        <v>371.81868995880001</v>
      </c>
      <c r="G111" s="702">
        <v>371.81868995880001</v>
      </c>
      <c r="H111" s="704">
        <v>26.17521</v>
      </c>
      <c r="I111" s="701">
        <v>322.01846999999998</v>
      </c>
      <c r="J111" s="702">
        <v>-49.800219958798998</v>
      </c>
      <c r="K111" s="705">
        <v>0.86606316114899995</v>
      </c>
    </row>
    <row r="112" spans="1:11" ht="14.4" customHeight="1" thickBot="1" x14ac:dyDescent="0.35">
      <c r="A112" s="722" t="s">
        <v>435</v>
      </c>
      <c r="B112" s="706">
        <v>1321.21878615328</v>
      </c>
      <c r="C112" s="706">
        <v>947.98779000000002</v>
      </c>
      <c r="D112" s="707">
        <v>-373.23099615327601</v>
      </c>
      <c r="E112" s="713">
        <v>0.71751007473899997</v>
      </c>
      <c r="F112" s="706">
        <v>1095.8488292311199</v>
      </c>
      <c r="G112" s="707">
        <v>1095.8488292311199</v>
      </c>
      <c r="H112" s="709">
        <v>36.464739999998997</v>
      </c>
      <c r="I112" s="706">
        <v>990.66416000000004</v>
      </c>
      <c r="J112" s="707">
        <v>-105.184669231117</v>
      </c>
      <c r="K112" s="714">
        <v>0.90401534734900002</v>
      </c>
    </row>
    <row r="113" spans="1:11" ht="14.4" customHeight="1" thickBot="1" x14ac:dyDescent="0.35">
      <c r="A113" s="723" t="s">
        <v>436</v>
      </c>
      <c r="B113" s="701">
        <v>57.999907690939999</v>
      </c>
      <c r="C113" s="701">
        <v>55.835999999999999</v>
      </c>
      <c r="D113" s="702">
        <v>-2.1639076909399999</v>
      </c>
      <c r="E113" s="703">
        <v>0.96269118732900005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330</v>
      </c>
    </row>
    <row r="114" spans="1:11" ht="14.4" customHeight="1" thickBot="1" x14ac:dyDescent="0.35">
      <c r="A114" s="723" t="s">
        <v>437</v>
      </c>
      <c r="B114" s="701">
        <v>402.75185125876698</v>
      </c>
      <c r="C114" s="701">
        <v>479.09703999999999</v>
      </c>
      <c r="D114" s="702">
        <v>76.345188741233002</v>
      </c>
      <c r="E114" s="703">
        <v>1.1895588772650001</v>
      </c>
      <c r="F114" s="701">
        <v>481.64011669528799</v>
      </c>
      <c r="G114" s="702">
        <v>481.64011669528799</v>
      </c>
      <c r="H114" s="704">
        <v>24.069759999999999</v>
      </c>
      <c r="I114" s="701">
        <v>564.17881999999997</v>
      </c>
      <c r="J114" s="702">
        <v>82.538703304711007</v>
      </c>
      <c r="K114" s="705">
        <v>1.1713700757959999</v>
      </c>
    </row>
    <row r="115" spans="1:11" ht="14.4" customHeight="1" thickBot="1" x14ac:dyDescent="0.35">
      <c r="A115" s="723" t="s">
        <v>438</v>
      </c>
      <c r="B115" s="701">
        <v>19.999968169289001</v>
      </c>
      <c r="C115" s="701">
        <v>19.1858</v>
      </c>
      <c r="D115" s="702">
        <v>-0.81416816928900004</v>
      </c>
      <c r="E115" s="703">
        <v>0.95929152674600005</v>
      </c>
      <c r="F115" s="701">
        <v>19</v>
      </c>
      <c r="G115" s="702">
        <v>19</v>
      </c>
      <c r="H115" s="704">
        <v>0</v>
      </c>
      <c r="I115" s="701">
        <v>17.685300000000002</v>
      </c>
      <c r="J115" s="702">
        <v>-1.3146999999989999</v>
      </c>
      <c r="K115" s="705">
        <v>0.93080526315699996</v>
      </c>
    </row>
    <row r="116" spans="1:11" ht="14.4" customHeight="1" thickBot="1" x14ac:dyDescent="0.35">
      <c r="A116" s="723" t="s">
        <v>439</v>
      </c>
      <c r="B116" s="701">
        <v>3.9848541474500001</v>
      </c>
      <c r="C116" s="701">
        <v>23.4499</v>
      </c>
      <c r="D116" s="702">
        <v>19.465045852549</v>
      </c>
      <c r="E116" s="703">
        <v>5.8847574170310004</v>
      </c>
      <c r="F116" s="701">
        <v>29.443372017969999</v>
      </c>
      <c r="G116" s="702">
        <v>29.443372017969999</v>
      </c>
      <c r="H116" s="704">
        <v>0.19359999999999999</v>
      </c>
      <c r="I116" s="701">
        <v>2.1783999999999999</v>
      </c>
      <c r="J116" s="702">
        <v>-27.264972017969999</v>
      </c>
      <c r="K116" s="705">
        <v>7.398609095E-2</v>
      </c>
    </row>
    <row r="117" spans="1:11" ht="14.4" customHeight="1" thickBot="1" x14ac:dyDescent="0.35">
      <c r="A117" s="723" t="s">
        <v>440</v>
      </c>
      <c r="B117" s="701">
        <v>836.48220488682796</v>
      </c>
      <c r="C117" s="701">
        <v>370.41905000000003</v>
      </c>
      <c r="D117" s="702">
        <v>-466.06315488682799</v>
      </c>
      <c r="E117" s="703">
        <v>0.44282956389900002</v>
      </c>
      <c r="F117" s="701">
        <v>565.76534051785904</v>
      </c>
      <c r="G117" s="702">
        <v>565.76534051785904</v>
      </c>
      <c r="H117" s="704">
        <v>12.20138</v>
      </c>
      <c r="I117" s="701">
        <v>404.6705</v>
      </c>
      <c r="J117" s="702">
        <v>-161.09484051785901</v>
      </c>
      <c r="K117" s="705">
        <v>0.71526209016099995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1.9511400000000001</v>
      </c>
      <c r="J118" s="702">
        <v>1.9511400000000001</v>
      </c>
      <c r="K118" s="712" t="s">
        <v>344</v>
      </c>
    </row>
    <row r="119" spans="1:11" ht="14.4" customHeight="1" thickBot="1" x14ac:dyDescent="0.35">
      <c r="A119" s="722" t="s">
        <v>442</v>
      </c>
      <c r="B119" s="706">
        <v>0</v>
      </c>
      <c r="C119" s="706">
        <v>3.7379999999989999</v>
      </c>
      <c r="D119" s="707">
        <v>3.7379999999989999</v>
      </c>
      <c r="E119" s="708" t="s">
        <v>330</v>
      </c>
      <c r="F119" s="706">
        <v>0</v>
      </c>
      <c r="G119" s="707">
        <v>0</v>
      </c>
      <c r="H119" s="709">
        <v>44.074249999998997</v>
      </c>
      <c r="I119" s="706">
        <v>56.016249999998998</v>
      </c>
      <c r="J119" s="707">
        <v>56.016249999998998</v>
      </c>
      <c r="K119" s="710" t="s">
        <v>330</v>
      </c>
    </row>
    <row r="120" spans="1:11" ht="14.4" customHeight="1" thickBot="1" x14ac:dyDescent="0.35">
      <c r="A120" s="723" t="s">
        <v>443</v>
      </c>
      <c r="B120" s="701">
        <v>0</v>
      </c>
      <c r="C120" s="701">
        <v>0</v>
      </c>
      <c r="D120" s="702">
        <v>0</v>
      </c>
      <c r="E120" s="703">
        <v>1</v>
      </c>
      <c r="F120" s="701">
        <v>0</v>
      </c>
      <c r="G120" s="702">
        <v>0</v>
      </c>
      <c r="H120" s="704">
        <v>0</v>
      </c>
      <c r="I120" s="701">
        <v>5.0999999999999997E-2</v>
      </c>
      <c r="J120" s="702">
        <v>5.0999999999999997E-2</v>
      </c>
      <c r="K120" s="712" t="s">
        <v>344</v>
      </c>
    </row>
    <row r="121" spans="1:11" ht="14.4" customHeight="1" thickBot="1" x14ac:dyDescent="0.35">
      <c r="A121" s="723" t="s">
        <v>444</v>
      </c>
      <c r="B121" s="701">
        <v>0</v>
      </c>
      <c r="C121" s="701">
        <v>3.738</v>
      </c>
      <c r="D121" s="702">
        <v>3.738</v>
      </c>
      <c r="E121" s="711" t="s">
        <v>344</v>
      </c>
      <c r="F121" s="701">
        <v>0</v>
      </c>
      <c r="G121" s="702">
        <v>0</v>
      </c>
      <c r="H121" s="704">
        <v>44.074249999998997</v>
      </c>
      <c r="I121" s="701">
        <v>55.965249999999003</v>
      </c>
      <c r="J121" s="702">
        <v>55.965249999999003</v>
      </c>
      <c r="K121" s="712" t="s">
        <v>344</v>
      </c>
    </row>
    <row r="122" spans="1:11" ht="14.4" customHeight="1" thickBot="1" x14ac:dyDescent="0.35">
      <c r="A122" s="720" t="s">
        <v>48</v>
      </c>
      <c r="B122" s="701">
        <v>57167.005161007801</v>
      </c>
      <c r="C122" s="701">
        <v>60855.692600000002</v>
      </c>
      <c r="D122" s="702">
        <v>3688.6874389922</v>
      </c>
      <c r="E122" s="703">
        <v>1.064524762642</v>
      </c>
      <c r="F122" s="701">
        <v>61104</v>
      </c>
      <c r="G122" s="702">
        <v>61104</v>
      </c>
      <c r="H122" s="704">
        <v>6339.1728199999898</v>
      </c>
      <c r="I122" s="701">
        <v>66330.17555</v>
      </c>
      <c r="J122" s="702">
        <v>5226.1755499999899</v>
      </c>
      <c r="K122" s="705">
        <v>1.08552918876</v>
      </c>
    </row>
    <row r="123" spans="1:11" ht="14.4" customHeight="1" thickBot="1" x14ac:dyDescent="0.35">
      <c r="A123" s="726" t="s">
        <v>445</v>
      </c>
      <c r="B123" s="706">
        <v>42221.003811690498</v>
      </c>
      <c r="C123" s="706">
        <v>45276.025999999998</v>
      </c>
      <c r="D123" s="707">
        <v>3055.0221883095301</v>
      </c>
      <c r="E123" s="713">
        <v>1.072357876708</v>
      </c>
      <c r="F123" s="706">
        <v>44961</v>
      </c>
      <c r="G123" s="707">
        <v>44961</v>
      </c>
      <c r="H123" s="709">
        <v>4851.1609999999901</v>
      </c>
      <c r="I123" s="706">
        <v>49165.847999999998</v>
      </c>
      <c r="J123" s="707">
        <v>4204.8479999999799</v>
      </c>
      <c r="K123" s="714">
        <v>1.0935221191690001</v>
      </c>
    </row>
    <row r="124" spans="1:11" ht="14.4" customHeight="1" thickBot="1" x14ac:dyDescent="0.35">
      <c r="A124" s="722" t="s">
        <v>446</v>
      </c>
      <c r="B124" s="706">
        <v>42100.003800766703</v>
      </c>
      <c r="C124" s="706">
        <v>45179.83</v>
      </c>
      <c r="D124" s="707">
        <v>3079.8261992333501</v>
      </c>
      <c r="E124" s="713">
        <v>1.0731550100039999</v>
      </c>
      <c r="F124" s="706">
        <v>44837</v>
      </c>
      <c r="G124" s="707">
        <v>44837</v>
      </c>
      <c r="H124" s="709">
        <v>4842.2959999999903</v>
      </c>
      <c r="I124" s="706">
        <v>49020.885999999999</v>
      </c>
      <c r="J124" s="707">
        <v>4183.8859999999804</v>
      </c>
      <c r="K124" s="714">
        <v>1.093313245756</v>
      </c>
    </row>
    <row r="125" spans="1:11" ht="14.4" customHeight="1" thickBot="1" x14ac:dyDescent="0.35">
      <c r="A125" s="723" t="s">
        <v>447</v>
      </c>
      <c r="B125" s="701">
        <v>42100.003800766703</v>
      </c>
      <c r="C125" s="701">
        <v>45179.83</v>
      </c>
      <c r="D125" s="702">
        <v>3079.8261992333501</v>
      </c>
      <c r="E125" s="703">
        <v>1.0731550100039999</v>
      </c>
      <c r="F125" s="701">
        <v>44837</v>
      </c>
      <c r="G125" s="702">
        <v>44837</v>
      </c>
      <c r="H125" s="704">
        <v>4842.2959999999903</v>
      </c>
      <c r="I125" s="701">
        <v>49020.885999999999</v>
      </c>
      <c r="J125" s="702">
        <v>4183.8859999999804</v>
      </c>
      <c r="K125" s="705">
        <v>1.093313245756</v>
      </c>
    </row>
    <row r="126" spans="1:11" ht="14.4" customHeight="1" thickBot="1" x14ac:dyDescent="0.35">
      <c r="A126" s="722" t="s">
        <v>448</v>
      </c>
      <c r="B126" s="706">
        <v>0</v>
      </c>
      <c r="C126" s="706">
        <v>-3.53</v>
      </c>
      <c r="D126" s="707">
        <v>-3.53</v>
      </c>
      <c r="E126" s="708" t="s">
        <v>344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330</v>
      </c>
    </row>
    <row r="127" spans="1:11" ht="14.4" customHeight="1" thickBot="1" x14ac:dyDescent="0.35">
      <c r="A127" s="723" t="s">
        <v>449</v>
      </c>
      <c r="B127" s="701">
        <v>0</v>
      </c>
      <c r="C127" s="701">
        <v>-3.53</v>
      </c>
      <c r="D127" s="702">
        <v>-3.53</v>
      </c>
      <c r="E127" s="711" t="s">
        <v>344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330</v>
      </c>
    </row>
    <row r="128" spans="1:11" ht="14.4" customHeight="1" thickBot="1" x14ac:dyDescent="0.35">
      <c r="A128" s="722" t="s">
        <v>450</v>
      </c>
      <c r="B128" s="706">
        <v>121.000010923819</v>
      </c>
      <c r="C128" s="706">
        <v>99.725999999999999</v>
      </c>
      <c r="D128" s="707">
        <v>-21.274010923818</v>
      </c>
      <c r="E128" s="713">
        <v>0.82418174377499998</v>
      </c>
      <c r="F128" s="706">
        <v>124</v>
      </c>
      <c r="G128" s="707">
        <v>124</v>
      </c>
      <c r="H128" s="709">
        <v>6.6149999999990001</v>
      </c>
      <c r="I128" s="706">
        <v>110.212</v>
      </c>
      <c r="J128" s="707">
        <v>-13.788</v>
      </c>
      <c r="K128" s="714">
        <v>0.888806451612</v>
      </c>
    </row>
    <row r="129" spans="1:11" ht="14.4" customHeight="1" thickBot="1" x14ac:dyDescent="0.35">
      <c r="A129" s="723" t="s">
        <v>451</v>
      </c>
      <c r="B129" s="701">
        <v>121.000010923819</v>
      </c>
      <c r="C129" s="701">
        <v>99.725999999999999</v>
      </c>
      <c r="D129" s="702">
        <v>-21.274010923818</v>
      </c>
      <c r="E129" s="703">
        <v>0.82418174377499998</v>
      </c>
      <c r="F129" s="701">
        <v>124</v>
      </c>
      <c r="G129" s="702">
        <v>124</v>
      </c>
      <c r="H129" s="704">
        <v>6.6149999999990001</v>
      </c>
      <c r="I129" s="701">
        <v>110.212</v>
      </c>
      <c r="J129" s="702">
        <v>-13.788</v>
      </c>
      <c r="K129" s="705">
        <v>0.888806451612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2.25</v>
      </c>
      <c r="I130" s="701">
        <v>34.75</v>
      </c>
      <c r="J130" s="702">
        <v>34.75</v>
      </c>
      <c r="K130" s="712" t="s">
        <v>344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2.25</v>
      </c>
      <c r="I131" s="701">
        <v>34.75</v>
      </c>
      <c r="J131" s="702">
        <v>34.75</v>
      </c>
      <c r="K131" s="712" t="s">
        <v>344</v>
      </c>
    </row>
    <row r="132" spans="1:11" ht="14.4" customHeight="1" thickBot="1" x14ac:dyDescent="0.35">
      <c r="A132" s="721" t="s">
        <v>454</v>
      </c>
      <c r="B132" s="701">
        <v>14314.0012922607</v>
      </c>
      <c r="C132" s="701">
        <v>14900.536</v>
      </c>
      <c r="D132" s="702">
        <v>586.53470773933395</v>
      </c>
      <c r="E132" s="703">
        <v>1.0409762927749999</v>
      </c>
      <c r="F132" s="701">
        <v>15246</v>
      </c>
      <c r="G132" s="702">
        <v>15246</v>
      </c>
      <c r="H132" s="704">
        <v>1391.0360700000001</v>
      </c>
      <c r="I132" s="701">
        <v>16181.707689999999</v>
      </c>
      <c r="J132" s="702">
        <v>935.70769000001701</v>
      </c>
      <c r="K132" s="705">
        <v>1.061373979404</v>
      </c>
    </row>
    <row r="133" spans="1:11" ht="14.4" customHeight="1" thickBot="1" x14ac:dyDescent="0.35">
      <c r="A133" s="722" t="s">
        <v>455</v>
      </c>
      <c r="B133" s="706">
        <v>3789.000342069</v>
      </c>
      <c r="C133" s="706">
        <v>4066.1774999999998</v>
      </c>
      <c r="D133" s="707">
        <v>277.17715793100098</v>
      </c>
      <c r="E133" s="713">
        <v>1.073153109767</v>
      </c>
      <c r="F133" s="706">
        <v>4035.99999999998</v>
      </c>
      <c r="G133" s="707">
        <v>4035.99999999998</v>
      </c>
      <c r="H133" s="709">
        <v>436.00706999999898</v>
      </c>
      <c r="I133" s="706">
        <v>4415.0050099999999</v>
      </c>
      <c r="J133" s="707">
        <v>379.005010000016</v>
      </c>
      <c r="K133" s="714">
        <v>1.093906097621</v>
      </c>
    </row>
    <row r="134" spans="1:11" ht="14.4" customHeight="1" thickBot="1" x14ac:dyDescent="0.35">
      <c r="A134" s="723" t="s">
        <v>456</v>
      </c>
      <c r="B134" s="701">
        <v>3789.000342069</v>
      </c>
      <c r="C134" s="701">
        <v>4066.1774999999998</v>
      </c>
      <c r="D134" s="702">
        <v>277.17715793100098</v>
      </c>
      <c r="E134" s="703">
        <v>1.073153109767</v>
      </c>
      <c r="F134" s="701">
        <v>4035.99999999998</v>
      </c>
      <c r="G134" s="702">
        <v>4035.99999999998</v>
      </c>
      <c r="H134" s="704">
        <v>436.00706999999898</v>
      </c>
      <c r="I134" s="701">
        <v>4415.0050099999999</v>
      </c>
      <c r="J134" s="702">
        <v>379.005010000016</v>
      </c>
      <c r="K134" s="705">
        <v>1.093906097621</v>
      </c>
    </row>
    <row r="135" spans="1:11" ht="14.4" customHeight="1" thickBot="1" x14ac:dyDescent="0.35">
      <c r="A135" s="722" t="s">
        <v>457</v>
      </c>
      <c r="B135" s="706">
        <v>10525.000950191699</v>
      </c>
      <c r="C135" s="706">
        <v>10835.559499999999</v>
      </c>
      <c r="D135" s="707">
        <v>310.55854980833601</v>
      </c>
      <c r="E135" s="713">
        <v>1.0295067479110001</v>
      </c>
      <c r="F135" s="706">
        <v>11210</v>
      </c>
      <c r="G135" s="707">
        <v>11210</v>
      </c>
      <c r="H135" s="709">
        <v>955.02899999999795</v>
      </c>
      <c r="I135" s="706">
        <v>11766.70268</v>
      </c>
      <c r="J135" s="707">
        <v>556.70268000000203</v>
      </c>
      <c r="K135" s="714">
        <v>1.0496612560209999</v>
      </c>
    </row>
    <row r="136" spans="1:11" ht="14.4" customHeight="1" thickBot="1" x14ac:dyDescent="0.35">
      <c r="A136" s="723" t="s">
        <v>458</v>
      </c>
      <c r="B136" s="701">
        <v>10525.000950191699</v>
      </c>
      <c r="C136" s="701">
        <v>10835.559499999999</v>
      </c>
      <c r="D136" s="702">
        <v>310.55854980833601</v>
      </c>
      <c r="E136" s="703">
        <v>1.0295067479110001</v>
      </c>
      <c r="F136" s="701">
        <v>11210</v>
      </c>
      <c r="G136" s="702">
        <v>11210</v>
      </c>
      <c r="H136" s="704">
        <v>955.02899999999795</v>
      </c>
      <c r="I136" s="701">
        <v>11766.70268</v>
      </c>
      <c r="J136" s="702">
        <v>556.70268000000203</v>
      </c>
      <c r="K136" s="705">
        <v>1.0496612560209999</v>
      </c>
    </row>
    <row r="137" spans="1:11" ht="14.4" customHeight="1" thickBot="1" x14ac:dyDescent="0.35">
      <c r="A137" s="722" t="s">
        <v>459</v>
      </c>
      <c r="B137" s="706">
        <v>0</v>
      </c>
      <c r="C137" s="706">
        <v>-0.318</v>
      </c>
      <c r="D137" s="707">
        <v>-0.318</v>
      </c>
      <c r="E137" s="708" t="s">
        <v>344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330</v>
      </c>
    </row>
    <row r="138" spans="1:11" ht="14.4" customHeight="1" thickBot="1" x14ac:dyDescent="0.35">
      <c r="A138" s="723" t="s">
        <v>460</v>
      </c>
      <c r="B138" s="701">
        <v>0</v>
      </c>
      <c r="C138" s="701">
        <v>-0.318</v>
      </c>
      <c r="D138" s="702">
        <v>-0.318</v>
      </c>
      <c r="E138" s="711" t="s">
        <v>344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330</v>
      </c>
    </row>
    <row r="139" spans="1:11" ht="14.4" customHeight="1" thickBot="1" x14ac:dyDescent="0.35">
      <c r="A139" s="722" t="s">
        <v>461</v>
      </c>
      <c r="B139" s="706">
        <v>0</v>
      </c>
      <c r="C139" s="706">
        <v>-0.88300000000000001</v>
      </c>
      <c r="D139" s="707">
        <v>-0.88300000000000001</v>
      </c>
      <c r="E139" s="708" t="s">
        <v>344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-0.88300000000000001</v>
      </c>
      <c r="D140" s="702">
        <v>-0.88300000000000001</v>
      </c>
      <c r="E140" s="711" t="s">
        <v>344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330</v>
      </c>
    </row>
    <row r="141" spans="1:11" ht="14.4" customHeight="1" thickBot="1" x14ac:dyDescent="0.35">
      <c r="A141" s="721" t="s">
        <v>463</v>
      </c>
      <c r="B141" s="701">
        <v>632.00005705664</v>
      </c>
      <c r="C141" s="701">
        <v>679.13059999999996</v>
      </c>
      <c r="D141" s="702">
        <v>47.130542943359998</v>
      </c>
      <c r="E141" s="703">
        <v>1.0745736371650001</v>
      </c>
      <c r="F141" s="701">
        <v>897.00000000000102</v>
      </c>
      <c r="G141" s="702">
        <v>897.00000000000102</v>
      </c>
      <c r="H141" s="704">
        <v>96.975749999998996</v>
      </c>
      <c r="I141" s="701">
        <v>982.61986000000002</v>
      </c>
      <c r="J141" s="702">
        <v>85.619859999998994</v>
      </c>
      <c r="K141" s="705">
        <v>1.09545134894</v>
      </c>
    </row>
    <row r="142" spans="1:11" ht="14.4" customHeight="1" thickBot="1" x14ac:dyDescent="0.35">
      <c r="A142" s="722" t="s">
        <v>464</v>
      </c>
      <c r="B142" s="706">
        <v>632.00005705664</v>
      </c>
      <c r="C142" s="706">
        <v>679.13059999999996</v>
      </c>
      <c r="D142" s="707">
        <v>47.130542943359998</v>
      </c>
      <c r="E142" s="713">
        <v>1.0745736371650001</v>
      </c>
      <c r="F142" s="706">
        <v>897.00000000000102</v>
      </c>
      <c r="G142" s="707">
        <v>897.00000000000102</v>
      </c>
      <c r="H142" s="709">
        <v>96.975749999998996</v>
      </c>
      <c r="I142" s="706">
        <v>982.61986000000002</v>
      </c>
      <c r="J142" s="707">
        <v>85.619859999998994</v>
      </c>
      <c r="K142" s="714">
        <v>1.09545134894</v>
      </c>
    </row>
    <row r="143" spans="1:11" ht="14.4" customHeight="1" thickBot="1" x14ac:dyDescent="0.35">
      <c r="A143" s="723" t="s">
        <v>465</v>
      </c>
      <c r="B143" s="701">
        <v>632.00005705664</v>
      </c>
      <c r="C143" s="701">
        <v>679.13059999999996</v>
      </c>
      <c r="D143" s="702">
        <v>47.130542943359998</v>
      </c>
      <c r="E143" s="703">
        <v>1.0745736371650001</v>
      </c>
      <c r="F143" s="701">
        <v>897.00000000000102</v>
      </c>
      <c r="G143" s="702">
        <v>897.00000000000102</v>
      </c>
      <c r="H143" s="704">
        <v>96.975749999998996</v>
      </c>
      <c r="I143" s="701">
        <v>982.61986000000002</v>
      </c>
      <c r="J143" s="702">
        <v>85.619859999998994</v>
      </c>
      <c r="K143" s="705">
        <v>1.09545134894</v>
      </c>
    </row>
    <row r="144" spans="1:11" ht="14.4" customHeight="1" thickBot="1" x14ac:dyDescent="0.35">
      <c r="A144" s="720" t="s">
        <v>466</v>
      </c>
      <c r="B144" s="701">
        <v>0</v>
      </c>
      <c r="C144" s="701">
        <v>174.95698999999999</v>
      </c>
      <c r="D144" s="702">
        <v>174.95698999999999</v>
      </c>
      <c r="E144" s="711" t="s">
        <v>330</v>
      </c>
      <c r="F144" s="701">
        <v>0</v>
      </c>
      <c r="G144" s="702">
        <v>0</v>
      </c>
      <c r="H144" s="704">
        <v>8.7014999999989993</v>
      </c>
      <c r="I144" s="701">
        <v>110.97011000000001</v>
      </c>
      <c r="J144" s="702">
        <v>110.97011000000001</v>
      </c>
      <c r="K144" s="712" t="s">
        <v>330</v>
      </c>
    </row>
    <row r="145" spans="1:11" ht="14.4" customHeight="1" thickBot="1" x14ac:dyDescent="0.35">
      <c r="A145" s="721" t="s">
        <v>467</v>
      </c>
      <c r="B145" s="701">
        <v>0</v>
      </c>
      <c r="C145" s="701">
        <v>174.95698999999999</v>
      </c>
      <c r="D145" s="702">
        <v>174.95698999999999</v>
      </c>
      <c r="E145" s="711" t="s">
        <v>330</v>
      </c>
      <c r="F145" s="701">
        <v>0</v>
      </c>
      <c r="G145" s="702">
        <v>0</v>
      </c>
      <c r="H145" s="704">
        <v>8.7014999999989993</v>
      </c>
      <c r="I145" s="701">
        <v>110.97011000000001</v>
      </c>
      <c r="J145" s="702">
        <v>110.97011000000001</v>
      </c>
      <c r="K145" s="712" t="s">
        <v>330</v>
      </c>
    </row>
    <row r="146" spans="1:11" ht="14.4" customHeight="1" thickBot="1" x14ac:dyDescent="0.35">
      <c r="A146" s="722" t="s">
        <v>468</v>
      </c>
      <c r="B146" s="706">
        <v>0</v>
      </c>
      <c r="C146" s="706">
        <v>102.16649</v>
      </c>
      <c r="D146" s="707">
        <v>102.16649</v>
      </c>
      <c r="E146" s="708" t="s">
        <v>330</v>
      </c>
      <c r="F146" s="706">
        <v>0</v>
      </c>
      <c r="G146" s="707">
        <v>0</v>
      </c>
      <c r="H146" s="709">
        <v>8.7014999999989993</v>
      </c>
      <c r="I146" s="706">
        <v>110.72011000000001</v>
      </c>
      <c r="J146" s="707">
        <v>110.72011000000001</v>
      </c>
      <c r="K146" s="710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2.77149</v>
      </c>
      <c r="D147" s="702">
        <v>2.77149</v>
      </c>
      <c r="E147" s="711" t="s">
        <v>330</v>
      </c>
      <c r="F147" s="701">
        <v>0</v>
      </c>
      <c r="G147" s="702">
        <v>0</v>
      </c>
      <c r="H147" s="704">
        <v>0.22950000000000001</v>
      </c>
      <c r="I147" s="701">
        <v>4.6361100000000004</v>
      </c>
      <c r="J147" s="702">
        <v>4.6361100000000004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0</v>
      </c>
      <c r="D148" s="702">
        <v>0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-4.9969999999999999</v>
      </c>
      <c r="J148" s="702">
        <v>-4.9969999999999999</v>
      </c>
      <c r="K148" s="712" t="s">
        <v>344</v>
      </c>
    </row>
    <row r="149" spans="1:11" ht="14.4" customHeight="1" thickBot="1" x14ac:dyDescent="0.35">
      <c r="A149" s="723" t="s">
        <v>471</v>
      </c>
      <c r="B149" s="701">
        <v>0</v>
      </c>
      <c r="C149" s="701">
        <v>45.4</v>
      </c>
      <c r="D149" s="702">
        <v>45.4</v>
      </c>
      <c r="E149" s="711" t="s">
        <v>344</v>
      </c>
      <c r="F149" s="701">
        <v>0</v>
      </c>
      <c r="G149" s="702">
        <v>0</v>
      </c>
      <c r="H149" s="704">
        <v>0</v>
      </c>
      <c r="I149" s="701">
        <v>40.25</v>
      </c>
      <c r="J149" s="702">
        <v>40.25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53.994999999999997</v>
      </c>
      <c r="D150" s="702">
        <v>53.994999999999997</v>
      </c>
      <c r="E150" s="711" t="s">
        <v>330</v>
      </c>
      <c r="F150" s="701">
        <v>0</v>
      </c>
      <c r="G150" s="702">
        <v>0</v>
      </c>
      <c r="H150" s="704">
        <v>8.4719999999989994</v>
      </c>
      <c r="I150" s="701">
        <v>70.831000000000003</v>
      </c>
      <c r="J150" s="702">
        <v>70.831000000000003</v>
      </c>
      <c r="K150" s="712" t="s">
        <v>330</v>
      </c>
    </row>
    <row r="151" spans="1:11" ht="14.4" customHeight="1" thickBot="1" x14ac:dyDescent="0.35">
      <c r="A151" s="722" t="s">
        <v>473</v>
      </c>
      <c r="B151" s="706">
        <v>0</v>
      </c>
      <c r="C151" s="706">
        <v>34.182499999999997</v>
      </c>
      <c r="D151" s="707">
        <v>34.182499999999997</v>
      </c>
      <c r="E151" s="708" t="s">
        <v>344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4">
        <v>0</v>
      </c>
    </row>
    <row r="152" spans="1:11" ht="14.4" customHeight="1" thickBot="1" x14ac:dyDescent="0.35">
      <c r="A152" s="723" t="s">
        <v>474</v>
      </c>
      <c r="B152" s="701">
        <v>0</v>
      </c>
      <c r="C152" s="701">
        <v>34.182499999999997</v>
      </c>
      <c r="D152" s="702">
        <v>34.182499999999997</v>
      </c>
      <c r="E152" s="711" t="s">
        <v>344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05">
        <v>0</v>
      </c>
    </row>
    <row r="153" spans="1:11" ht="14.4" customHeight="1" thickBot="1" x14ac:dyDescent="0.35">
      <c r="A153" s="725" t="s">
        <v>475</v>
      </c>
      <c r="B153" s="701">
        <v>0</v>
      </c>
      <c r="C153" s="701">
        <v>35.607999999999997</v>
      </c>
      <c r="D153" s="702">
        <v>35.607999999999997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35.607999999999997</v>
      </c>
      <c r="D154" s="702">
        <v>35.607999999999997</v>
      </c>
      <c r="E154" s="711" t="s">
        <v>344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3</v>
      </c>
      <c r="D155" s="702">
        <v>3</v>
      </c>
      <c r="E155" s="711" t="s">
        <v>344</v>
      </c>
      <c r="F155" s="701">
        <v>0</v>
      </c>
      <c r="G155" s="702">
        <v>0</v>
      </c>
      <c r="H155" s="704">
        <v>0</v>
      </c>
      <c r="I155" s="701">
        <v>0.24999999999899999</v>
      </c>
      <c r="J155" s="702">
        <v>0.24999999999899999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3</v>
      </c>
      <c r="D156" s="702">
        <v>3</v>
      </c>
      <c r="E156" s="711" t="s">
        <v>344</v>
      </c>
      <c r="F156" s="701">
        <v>0</v>
      </c>
      <c r="G156" s="702">
        <v>0</v>
      </c>
      <c r="H156" s="704">
        <v>0</v>
      </c>
      <c r="I156" s="701">
        <v>0.24999999999899999</v>
      </c>
      <c r="J156" s="702">
        <v>0.24999999999899999</v>
      </c>
      <c r="K156" s="712" t="s">
        <v>330</v>
      </c>
    </row>
    <row r="157" spans="1:11" ht="14.4" customHeight="1" thickBot="1" x14ac:dyDescent="0.35">
      <c r="A157" s="720" t="s">
        <v>479</v>
      </c>
      <c r="B157" s="701">
        <v>5765.0943721778704</v>
      </c>
      <c r="C157" s="701">
        <v>6366.3181699999996</v>
      </c>
      <c r="D157" s="702">
        <v>601.22379782213295</v>
      </c>
      <c r="E157" s="703">
        <v>1.104286896104</v>
      </c>
      <c r="F157" s="701">
        <v>6168.00000000001</v>
      </c>
      <c r="G157" s="702">
        <v>6168.00000000001</v>
      </c>
      <c r="H157" s="704">
        <v>623.63279999999895</v>
      </c>
      <c r="I157" s="701">
        <v>6547.28172</v>
      </c>
      <c r="J157" s="702">
        <v>379.28171999999199</v>
      </c>
      <c r="K157" s="705">
        <v>1.0614918482489999</v>
      </c>
    </row>
    <row r="158" spans="1:11" ht="14.4" customHeight="1" thickBot="1" x14ac:dyDescent="0.35">
      <c r="A158" s="721" t="s">
        <v>480</v>
      </c>
      <c r="B158" s="701">
        <v>5720.0132089652197</v>
      </c>
      <c r="C158" s="701">
        <v>5769.0919999999996</v>
      </c>
      <c r="D158" s="702">
        <v>49.078791034779996</v>
      </c>
      <c r="E158" s="703">
        <v>1.0085801884079999</v>
      </c>
      <c r="F158" s="701">
        <v>5867.00000000001</v>
      </c>
      <c r="G158" s="702">
        <v>5867.00000000001</v>
      </c>
      <c r="H158" s="704">
        <v>517.66699999999901</v>
      </c>
      <c r="I158" s="701">
        <v>5961.0820000000003</v>
      </c>
      <c r="J158" s="702">
        <v>94.081999999991993</v>
      </c>
      <c r="K158" s="705">
        <v>1.0160357934199999</v>
      </c>
    </row>
    <row r="159" spans="1:11" ht="14.4" customHeight="1" thickBot="1" x14ac:dyDescent="0.35">
      <c r="A159" s="722" t="s">
        <v>481</v>
      </c>
      <c r="B159" s="706">
        <v>5720.0132089652197</v>
      </c>
      <c r="C159" s="706">
        <v>5767.3059999999996</v>
      </c>
      <c r="D159" s="707">
        <v>47.292791034780002</v>
      </c>
      <c r="E159" s="713">
        <v>1.0082679513670001</v>
      </c>
      <c r="F159" s="706">
        <v>5867.00000000001</v>
      </c>
      <c r="G159" s="707">
        <v>5867.00000000001</v>
      </c>
      <c r="H159" s="709">
        <v>510.981999999999</v>
      </c>
      <c r="I159" s="706">
        <v>5943.3220000000001</v>
      </c>
      <c r="J159" s="707">
        <v>76.321999999990993</v>
      </c>
      <c r="K159" s="714">
        <v>1.0130086926869999</v>
      </c>
    </row>
    <row r="160" spans="1:11" ht="14.4" customHeight="1" thickBot="1" x14ac:dyDescent="0.35">
      <c r="A160" s="723" t="s">
        <v>482</v>
      </c>
      <c r="B160" s="701">
        <v>485.00111999093201</v>
      </c>
      <c r="C160" s="701">
        <v>486.33100000000002</v>
      </c>
      <c r="D160" s="702">
        <v>1.3298800090680001</v>
      </c>
      <c r="E160" s="703">
        <v>1.0027420143050001</v>
      </c>
      <c r="F160" s="701">
        <v>494.00000000000102</v>
      </c>
      <c r="G160" s="702">
        <v>494.00000000000102</v>
      </c>
      <c r="H160" s="704">
        <v>41.797999999999</v>
      </c>
      <c r="I160" s="701">
        <v>494.78899999999999</v>
      </c>
      <c r="J160" s="702">
        <v>0.78899999999899995</v>
      </c>
      <c r="K160" s="705">
        <v>1.0015971659909999</v>
      </c>
    </row>
    <row r="161" spans="1:11" ht="14.4" customHeight="1" thickBot="1" x14ac:dyDescent="0.35">
      <c r="A161" s="723" t="s">
        <v>483</v>
      </c>
      <c r="B161" s="701">
        <v>1321.0030505320001</v>
      </c>
      <c r="C161" s="701">
        <v>1348.91</v>
      </c>
      <c r="D161" s="702">
        <v>27.906949467996998</v>
      </c>
      <c r="E161" s="703">
        <v>1.0211255753390001</v>
      </c>
      <c r="F161" s="701">
        <v>1713</v>
      </c>
      <c r="G161" s="702">
        <v>1713</v>
      </c>
      <c r="H161" s="704">
        <v>175.63</v>
      </c>
      <c r="I161" s="701">
        <v>1718.115</v>
      </c>
      <c r="J161" s="702">
        <v>5.1149999999969999</v>
      </c>
      <c r="K161" s="705">
        <v>1.0029859894919999</v>
      </c>
    </row>
    <row r="162" spans="1:11" ht="14.4" customHeight="1" thickBot="1" x14ac:dyDescent="0.35">
      <c r="A162" s="723" t="s">
        <v>484</v>
      </c>
      <c r="B162" s="701">
        <v>68.000157029655995</v>
      </c>
      <c r="C162" s="701">
        <v>68.585999999999999</v>
      </c>
      <c r="D162" s="702">
        <v>0.58584297034300004</v>
      </c>
      <c r="E162" s="703">
        <v>1.0086153179040001</v>
      </c>
      <c r="F162" s="701">
        <v>64</v>
      </c>
      <c r="G162" s="702">
        <v>64</v>
      </c>
      <c r="H162" s="704">
        <v>10.243</v>
      </c>
      <c r="I162" s="701">
        <v>79.085999999999999</v>
      </c>
      <c r="J162" s="702">
        <v>15.085999999999</v>
      </c>
      <c r="K162" s="705">
        <v>1.23571875</v>
      </c>
    </row>
    <row r="163" spans="1:11" ht="14.4" customHeight="1" thickBot="1" x14ac:dyDescent="0.35">
      <c r="A163" s="723" t="s">
        <v>485</v>
      </c>
      <c r="B163" s="701">
        <v>11.000025401856</v>
      </c>
      <c r="C163" s="701">
        <v>9.3390000000000004</v>
      </c>
      <c r="D163" s="702">
        <v>-1.661025401856</v>
      </c>
      <c r="E163" s="703">
        <v>0.84899803944300001</v>
      </c>
      <c r="F163" s="701">
        <v>11</v>
      </c>
      <c r="G163" s="702">
        <v>11</v>
      </c>
      <c r="H163" s="704">
        <v>0.78799999999899994</v>
      </c>
      <c r="I163" s="701">
        <v>9.4120000000000008</v>
      </c>
      <c r="J163" s="702">
        <v>-1.5880000000000001</v>
      </c>
      <c r="K163" s="705">
        <v>0.85563636363600004</v>
      </c>
    </row>
    <row r="164" spans="1:11" ht="14.4" customHeight="1" thickBot="1" x14ac:dyDescent="0.35">
      <c r="A164" s="723" t="s">
        <v>486</v>
      </c>
      <c r="B164" s="701">
        <v>3829.00884215521</v>
      </c>
      <c r="C164" s="701">
        <v>3848.5239999999999</v>
      </c>
      <c r="D164" s="702">
        <v>19.515157844787002</v>
      </c>
      <c r="E164" s="703">
        <v>1.0050966604280001</v>
      </c>
      <c r="F164" s="701">
        <v>3583.00000000001</v>
      </c>
      <c r="G164" s="702">
        <v>3583.00000000001</v>
      </c>
      <c r="H164" s="704">
        <v>282.52300000000002</v>
      </c>
      <c r="I164" s="701">
        <v>3639.58</v>
      </c>
      <c r="J164" s="702">
        <v>56.579999999994001</v>
      </c>
      <c r="K164" s="705">
        <v>1.015791236394</v>
      </c>
    </row>
    <row r="165" spans="1:11" ht="14.4" customHeight="1" thickBot="1" x14ac:dyDescent="0.35">
      <c r="A165" s="723" t="s">
        <v>487</v>
      </c>
      <c r="B165" s="701">
        <v>6.0000138555570004</v>
      </c>
      <c r="C165" s="701">
        <v>5.6159999999999997</v>
      </c>
      <c r="D165" s="702">
        <v>-0.38401385555700002</v>
      </c>
      <c r="E165" s="703">
        <v>0.93599783853700003</v>
      </c>
      <c r="F165" s="701">
        <v>2</v>
      </c>
      <c r="G165" s="702">
        <v>2</v>
      </c>
      <c r="H165" s="704">
        <v>0</v>
      </c>
      <c r="I165" s="701">
        <v>2.34</v>
      </c>
      <c r="J165" s="702">
        <v>0.33999999999899999</v>
      </c>
      <c r="K165" s="705">
        <v>1.17</v>
      </c>
    </row>
    <row r="166" spans="1:11" ht="14.4" customHeight="1" thickBot="1" x14ac:dyDescent="0.35">
      <c r="A166" s="722" t="s">
        <v>488</v>
      </c>
      <c r="B166" s="706">
        <v>0</v>
      </c>
      <c r="C166" s="706">
        <v>1.786</v>
      </c>
      <c r="D166" s="707">
        <v>1.786</v>
      </c>
      <c r="E166" s="708" t="s">
        <v>330</v>
      </c>
      <c r="F166" s="706">
        <v>0</v>
      </c>
      <c r="G166" s="707">
        <v>0</v>
      </c>
      <c r="H166" s="709">
        <v>6.6849999999990004</v>
      </c>
      <c r="I166" s="706">
        <v>17.760000000000002</v>
      </c>
      <c r="J166" s="707">
        <v>17.760000000000002</v>
      </c>
      <c r="K166" s="710" t="s">
        <v>330</v>
      </c>
    </row>
    <row r="167" spans="1:11" ht="14.4" customHeight="1" thickBot="1" x14ac:dyDescent="0.35">
      <c r="A167" s="723" t="s">
        <v>489</v>
      </c>
      <c r="B167" s="701">
        <v>0</v>
      </c>
      <c r="C167" s="701">
        <v>1.786</v>
      </c>
      <c r="D167" s="702">
        <v>1.786</v>
      </c>
      <c r="E167" s="711" t="s">
        <v>330</v>
      </c>
      <c r="F167" s="701">
        <v>0</v>
      </c>
      <c r="G167" s="702">
        <v>0</v>
      </c>
      <c r="H167" s="704">
        <v>6.6849999999990004</v>
      </c>
      <c r="I167" s="701">
        <v>17.760000000000002</v>
      </c>
      <c r="J167" s="702">
        <v>17.760000000000002</v>
      </c>
      <c r="K167" s="712" t="s">
        <v>330</v>
      </c>
    </row>
    <row r="168" spans="1:11" ht="14.4" customHeight="1" thickBot="1" x14ac:dyDescent="0.35">
      <c r="A168" s="721" t="s">
        <v>490</v>
      </c>
      <c r="B168" s="701">
        <v>45.081163212649003</v>
      </c>
      <c r="C168" s="701">
        <v>597.22617000000002</v>
      </c>
      <c r="D168" s="702">
        <v>552.14500678734998</v>
      </c>
      <c r="E168" s="703">
        <v>13.247798580148</v>
      </c>
      <c r="F168" s="701">
        <v>301</v>
      </c>
      <c r="G168" s="702">
        <v>301</v>
      </c>
      <c r="H168" s="704">
        <v>105.9658</v>
      </c>
      <c r="I168" s="701">
        <v>586.19971999999996</v>
      </c>
      <c r="J168" s="702">
        <v>285.19972000000001</v>
      </c>
      <c r="K168" s="705">
        <v>1.9475073754150001</v>
      </c>
    </row>
    <row r="169" spans="1:11" ht="14.4" customHeight="1" thickBot="1" x14ac:dyDescent="0.35">
      <c r="A169" s="722" t="s">
        <v>491</v>
      </c>
      <c r="B169" s="706">
        <v>3.9999992584949999</v>
      </c>
      <c r="C169" s="706">
        <v>493.05344000000002</v>
      </c>
      <c r="D169" s="707">
        <v>489.05344074150503</v>
      </c>
      <c r="E169" s="713">
        <v>123.26338285009</v>
      </c>
      <c r="F169" s="706">
        <v>301</v>
      </c>
      <c r="G169" s="707">
        <v>301</v>
      </c>
      <c r="H169" s="709">
        <v>105.9658</v>
      </c>
      <c r="I169" s="706">
        <v>266.32382000000001</v>
      </c>
      <c r="J169" s="707">
        <v>-34.676180000000002</v>
      </c>
      <c r="K169" s="714">
        <v>0.88479674418599996</v>
      </c>
    </row>
    <row r="170" spans="1:11" ht="14.4" customHeight="1" thickBot="1" x14ac:dyDescent="0.35">
      <c r="A170" s="723" t="s">
        <v>492</v>
      </c>
      <c r="B170" s="701">
        <v>3.9999992584949999</v>
      </c>
      <c r="C170" s="701">
        <v>262.54628000000002</v>
      </c>
      <c r="D170" s="702">
        <v>258.54628074150497</v>
      </c>
      <c r="E170" s="703">
        <v>65.636582167455998</v>
      </c>
      <c r="F170" s="701">
        <v>301</v>
      </c>
      <c r="G170" s="702">
        <v>301</v>
      </c>
      <c r="H170" s="704">
        <v>105.9658</v>
      </c>
      <c r="I170" s="701">
        <v>248.31728000000001</v>
      </c>
      <c r="J170" s="702">
        <v>-52.682720000000003</v>
      </c>
      <c r="K170" s="705">
        <v>0.82497435215899995</v>
      </c>
    </row>
    <row r="171" spans="1:11" ht="14.4" customHeight="1" thickBot="1" x14ac:dyDescent="0.35">
      <c r="A171" s="723" t="s">
        <v>493</v>
      </c>
      <c r="B171" s="701">
        <v>0</v>
      </c>
      <c r="C171" s="701">
        <v>230.50716</v>
      </c>
      <c r="D171" s="702">
        <v>230.50716</v>
      </c>
      <c r="E171" s="711" t="s">
        <v>330</v>
      </c>
      <c r="F171" s="701">
        <v>0</v>
      </c>
      <c r="G171" s="702">
        <v>0</v>
      </c>
      <c r="H171" s="704">
        <v>0</v>
      </c>
      <c r="I171" s="701">
        <v>18.006540000000001</v>
      </c>
      <c r="J171" s="702">
        <v>18.006540000000001</v>
      </c>
      <c r="K171" s="712" t="s">
        <v>330</v>
      </c>
    </row>
    <row r="172" spans="1:11" ht="14.4" customHeight="1" thickBot="1" x14ac:dyDescent="0.35">
      <c r="A172" s="722" t="s">
        <v>494</v>
      </c>
      <c r="B172" s="706">
        <v>0</v>
      </c>
      <c r="C172" s="706">
        <v>0</v>
      </c>
      <c r="D172" s="707">
        <v>0</v>
      </c>
      <c r="E172" s="708" t="s">
        <v>330</v>
      </c>
      <c r="F172" s="706">
        <v>0</v>
      </c>
      <c r="G172" s="707">
        <v>0</v>
      </c>
      <c r="H172" s="709">
        <v>0</v>
      </c>
      <c r="I172" s="706">
        <v>172.4171</v>
      </c>
      <c r="J172" s="707">
        <v>172.4171</v>
      </c>
      <c r="K172" s="710" t="s">
        <v>344</v>
      </c>
    </row>
    <row r="173" spans="1:11" ht="14.4" customHeight="1" thickBot="1" x14ac:dyDescent="0.35">
      <c r="A173" s="723" t="s">
        <v>495</v>
      </c>
      <c r="B173" s="701">
        <v>0</v>
      </c>
      <c r="C173" s="701">
        <v>0</v>
      </c>
      <c r="D173" s="702">
        <v>0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8.8680000000000003</v>
      </c>
      <c r="J173" s="702">
        <v>8.8680000000000003</v>
      </c>
      <c r="K173" s="712" t="s">
        <v>344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11" t="s">
        <v>330</v>
      </c>
      <c r="F174" s="701">
        <v>0</v>
      </c>
      <c r="G174" s="702">
        <v>0</v>
      </c>
      <c r="H174" s="704">
        <v>0</v>
      </c>
      <c r="I174" s="701">
        <v>6.6</v>
      </c>
      <c r="J174" s="702">
        <v>6.6</v>
      </c>
      <c r="K174" s="712" t="s">
        <v>344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12.257300000000001</v>
      </c>
      <c r="J175" s="702">
        <v>12.257300000000001</v>
      </c>
      <c r="K175" s="712" t="s">
        <v>344</v>
      </c>
    </row>
    <row r="176" spans="1:11" ht="14.4" customHeight="1" thickBot="1" x14ac:dyDescent="0.35">
      <c r="A176" s="723" t="s">
        <v>498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144.6918</v>
      </c>
      <c r="J176" s="702">
        <v>144.6918</v>
      </c>
      <c r="K176" s="712" t="s">
        <v>344</v>
      </c>
    </row>
    <row r="177" spans="1:11" ht="14.4" customHeight="1" thickBot="1" x14ac:dyDescent="0.35">
      <c r="A177" s="722" t="s">
        <v>499</v>
      </c>
      <c r="B177" s="706">
        <v>41.081163954154</v>
      </c>
      <c r="C177" s="706">
        <v>32.588929999999998</v>
      </c>
      <c r="D177" s="707">
        <v>-8.4922339541540008</v>
      </c>
      <c r="E177" s="713">
        <v>0.79328156418200002</v>
      </c>
      <c r="F177" s="706">
        <v>0</v>
      </c>
      <c r="G177" s="707">
        <v>0</v>
      </c>
      <c r="H177" s="709">
        <v>0</v>
      </c>
      <c r="I177" s="706">
        <v>28.184799999999999</v>
      </c>
      <c r="J177" s="707">
        <v>28.184799999999999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30.068606871728999</v>
      </c>
      <c r="C178" s="701">
        <v>0</v>
      </c>
      <c r="D178" s="702">
        <v>-30.068606871728999</v>
      </c>
      <c r="E178" s="703">
        <v>0</v>
      </c>
      <c r="F178" s="701">
        <v>0</v>
      </c>
      <c r="G178" s="702">
        <v>0</v>
      </c>
      <c r="H178" s="704">
        <v>0</v>
      </c>
      <c r="I178" s="701">
        <v>0.5</v>
      </c>
      <c r="J178" s="702">
        <v>0.5</v>
      </c>
      <c r="K178" s="712" t="s">
        <v>344</v>
      </c>
    </row>
    <row r="179" spans="1:11" ht="14.4" customHeight="1" thickBot="1" x14ac:dyDescent="0.35">
      <c r="A179" s="723" t="s">
        <v>501</v>
      </c>
      <c r="B179" s="701">
        <v>11.012557082424999</v>
      </c>
      <c r="C179" s="701">
        <v>13.3584</v>
      </c>
      <c r="D179" s="702">
        <v>2.3458429175740001</v>
      </c>
      <c r="E179" s="703">
        <v>1.2130152788320001</v>
      </c>
      <c r="F179" s="701">
        <v>0</v>
      </c>
      <c r="G179" s="702">
        <v>0</v>
      </c>
      <c r="H179" s="704">
        <v>0</v>
      </c>
      <c r="I179" s="701">
        <v>27.684799999999999</v>
      </c>
      <c r="J179" s="702">
        <v>27.684799999999999</v>
      </c>
      <c r="K179" s="712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19.230530000000002</v>
      </c>
      <c r="D180" s="702">
        <v>19.230530000000002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330</v>
      </c>
    </row>
    <row r="181" spans="1:11" ht="14.4" customHeight="1" thickBot="1" x14ac:dyDescent="0.35">
      <c r="A181" s="722" t="s">
        <v>503</v>
      </c>
      <c r="B181" s="706">
        <v>0</v>
      </c>
      <c r="C181" s="706">
        <v>66.888999999999996</v>
      </c>
      <c r="D181" s="707">
        <v>66.888999999999996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119.274</v>
      </c>
      <c r="J181" s="707">
        <v>119.274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53.453000000000003</v>
      </c>
      <c r="D182" s="702">
        <v>53.453000000000003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119.274</v>
      </c>
      <c r="J182" s="702">
        <v>119.274</v>
      </c>
      <c r="K182" s="712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13.436</v>
      </c>
      <c r="D183" s="702">
        <v>13.436</v>
      </c>
      <c r="E183" s="711" t="s">
        <v>344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0</v>
      </c>
      <c r="C184" s="706">
        <v>4.6947999999999999</v>
      </c>
      <c r="D184" s="707">
        <v>4.6947999999999999</v>
      </c>
      <c r="E184" s="708" t="s">
        <v>330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4.6947999999999999</v>
      </c>
      <c r="D185" s="702">
        <v>4.6947999999999999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19" t="s">
        <v>508</v>
      </c>
      <c r="B186" s="701">
        <v>127995.801926966</v>
      </c>
      <c r="C186" s="701">
        <v>128602.04197000001</v>
      </c>
      <c r="D186" s="702">
        <v>606.24004303383094</v>
      </c>
      <c r="E186" s="703">
        <v>1.0047364056779999</v>
      </c>
      <c r="F186" s="701">
        <v>133005.67406636901</v>
      </c>
      <c r="G186" s="702">
        <v>133005.67406636901</v>
      </c>
      <c r="H186" s="704">
        <v>13912.51088</v>
      </c>
      <c r="I186" s="701">
        <v>126220.40285</v>
      </c>
      <c r="J186" s="702">
        <v>-6785.2712163693104</v>
      </c>
      <c r="K186" s="705">
        <v>0.94898509958999999</v>
      </c>
    </row>
    <row r="187" spans="1:11" ht="14.4" customHeight="1" thickBot="1" x14ac:dyDescent="0.35">
      <c r="A187" s="720" t="s">
        <v>509</v>
      </c>
      <c r="B187" s="701">
        <v>127857.162730767</v>
      </c>
      <c r="C187" s="701">
        <v>128453.28057</v>
      </c>
      <c r="D187" s="702">
        <v>596.11783923279995</v>
      </c>
      <c r="E187" s="703">
        <v>1.0046623734360001</v>
      </c>
      <c r="F187" s="701">
        <v>132958.09678873999</v>
      </c>
      <c r="G187" s="702">
        <v>132958.09678873999</v>
      </c>
      <c r="H187" s="704">
        <v>13353.580959999999</v>
      </c>
      <c r="I187" s="701">
        <v>125329.72693999999</v>
      </c>
      <c r="J187" s="702">
        <v>-7628.3698487401998</v>
      </c>
      <c r="K187" s="705">
        <v>0.94262575929500003</v>
      </c>
    </row>
    <row r="188" spans="1:11" ht="14.4" customHeight="1" thickBot="1" x14ac:dyDescent="0.35">
      <c r="A188" s="721" t="s">
        <v>510</v>
      </c>
      <c r="B188" s="701">
        <v>127857.162730767</v>
      </c>
      <c r="C188" s="701">
        <v>128453.28057</v>
      </c>
      <c r="D188" s="702">
        <v>596.11783923279995</v>
      </c>
      <c r="E188" s="703">
        <v>1.0046623734360001</v>
      </c>
      <c r="F188" s="701">
        <v>132958.09678873999</v>
      </c>
      <c r="G188" s="702">
        <v>132958.09678873999</v>
      </c>
      <c r="H188" s="704">
        <v>13353.580959999999</v>
      </c>
      <c r="I188" s="701">
        <v>125329.72693999999</v>
      </c>
      <c r="J188" s="702">
        <v>-7628.3698487401998</v>
      </c>
      <c r="K188" s="705">
        <v>0.94262575929500003</v>
      </c>
    </row>
    <row r="189" spans="1:11" ht="14.4" customHeight="1" thickBot="1" x14ac:dyDescent="0.35">
      <c r="A189" s="722" t="s">
        <v>511</v>
      </c>
      <c r="B189" s="706">
        <v>308.62721208905901</v>
      </c>
      <c r="C189" s="706">
        <v>5.3073100000000002</v>
      </c>
      <c r="D189" s="707">
        <v>-303.31990208905898</v>
      </c>
      <c r="E189" s="713">
        <v>1.7196506957E-2</v>
      </c>
      <c r="F189" s="706">
        <v>12.611121869798</v>
      </c>
      <c r="G189" s="707">
        <v>12.611121869798</v>
      </c>
      <c r="H189" s="709">
        <v>0.62370999999999999</v>
      </c>
      <c r="I189" s="706">
        <v>198.50406000000001</v>
      </c>
      <c r="J189" s="707">
        <v>185.892938130201</v>
      </c>
      <c r="K189" s="714">
        <v>15.740396615733999</v>
      </c>
    </row>
    <row r="190" spans="1:11" ht="14.4" customHeight="1" thickBot="1" x14ac:dyDescent="0.35">
      <c r="A190" s="723" t="s">
        <v>512</v>
      </c>
      <c r="B190" s="701">
        <v>0.98188484749299998</v>
      </c>
      <c r="C190" s="701">
        <v>0.40660000000000002</v>
      </c>
      <c r="D190" s="702">
        <v>-0.57528484749300002</v>
      </c>
      <c r="E190" s="703">
        <v>0.414101512043</v>
      </c>
      <c r="F190" s="701">
        <v>0.37489033412400002</v>
      </c>
      <c r="G190" s="702">
        <v>0.37489033412400002</v>
      </c>
      <c r="H190" s="704">
        <v>0.11570999999999999</v>
      </c>
      <c r="I190" s="701">
        <v>1.10416</v>
      </c>
      <c r="J190" s="702">
        <v>0.72926966587499997</v>
      </c>
      <c r="K190" s="705">
        <v>2.9452879935620002</v>
      </c>
    </row>
    <row r="191" spans="1:11" ht="14.4" customHeight="1" thickBot="1" x14ac:dyDescent="0.35">
      <c r="A191" s="723" t="s">
        <v>513</v>
      </c>
      <c r="B191" s="701">
        <v>0.38653706383000003</v>
      </c>
      <c r="C191" s="701">
        <v>2.1729799999999999</v>
      </c>
      <c r="D191" s="702">
        <v>1.786442936169</v>
      </c>
      <c r="E191" s="703">
        <v>5.6216601287029997</v>
      </c>
      <c r="F191" s="701">
        <v>2</v>
      </c>
      <c r="G191" s="702">
        <v>2</v>
      </c>
      <c r="H191" s="704">
        <v>0.50800000000000001</v>
      </c>
      <c r="I191" s="701">
        <v>0.76200000000000001</v>
      </c>
      <c r="J191" s="702">
        <v>-1.238</v>
      </c>
      <c r="K191" s="705">
        <v>0.38100000000000001</v>
      </c>
    </row>
    <row r="192" spans="1:11" ht="14.4" customHeight="1" thickBot="1" x14ac:dyDescent="0.35">
      <c r="A192" s="723" t="s">
        <v>514</v>
      </c>
      <c r="B192" s="701">
        <v>0.87022318798099996</v>
      </c>
      <c r="C192" s="701">
        <v>0.23319999999999999</v>
      </c>
      <c r="D192" s="702">
        <v>-0.63702318798099999</v>
      </c>
      <c r="E192" s="703">
        <v>0.26797723069200002</v>
      </c>
      <c r="F192" s="701">
        <v>0.23623153567399999</v>
      </c>
      <c r="G192" s="702">
        <v>0.23623153567399999</v>
      </c>
      <c r="H192" s="704">
        <v>0</v>
      </c>
      <c r="I192" s="701">
        <v>194.25574</v>
      </c>
      <c r="J192" s="702">
        <v>194.01950846432601</v>
      </c>
      <c r="K192" s="705">
        <v>822.31078693891095</v>
      </c>
    </row>
    <row r="193" spans="1:11" ht="14.4" customHeight="1" thickBot="1" x14ac:dyDescent="0.35">
      <c r="A193" s="723" t="s">
        <v>515</v>
      </c>
      <c r="B193" s="701">
        <v>306.388566989754</v>
      </c>
      <c r="C193" s="701">
        <v>2.4945300000000001</v>
      </c>
      <c r="D193" s="702">
        <v>-303.894036989754</v>
      </c>
      <c r="E193" s="703">
        <v>8.1417202489999993E-3</v>
      </c>
      <c r="F193" s="701">
        <v>10</v>
      </c>
      <c r="G193" s="702">
        <v>10</v>
      </c>
      <c r="H193" s="704">
        <v>0</v>
      </c>
      <c r="I193" s="701">
        <v>2.3821599999999998</v>
      </c>
      <c r="J193" s="702">
        <v>-7.6178400000000002</v>
      </c>
      <c r="K193" s="705">
        <v>0.23821600000000001</v>
      </c>
    </row>
    <row r="194" spans="1:11" ht="14.4" customHeight="1" thickBot="1" x14ac:dyDescent="0.35">
      <c r="A194" s="722" t="s">
        <v>516</v>
      </c>
      <c r="B194" s="706">
        <v>384.00003850316398</v>
      </c>
      <c r="C194" s="706">
        <v>713.40904999999998</v>
      </c>
      <c r="D194" s="707">
        <v>329.409011496836</v>
      </c>
      <c r="E194" s="713">
        <v>1.857835881425</v>
      </c>
      <c r="F194" s="706">
        <v>590.57039173246301</v>
      </c>
      <c r="G194" s="707">
        <v>590.57039173246301</v>
      </c>
      <c r="H194" s="709">
        <v>131.38697999999999</v>
      </c>
      <c r="I194" s="706">
        <v>970.80994999999996</v>
      </c>
      <c r="J194" s="707">
        <v>380.23955826753701</v>
      </c>
      <c r="K194" s="714">
        <v>1.64385137418</v>
      </c>
    </row>
    <row r="195" spans="1:11" ht="14.4" customHeight="1" thickBot="1" x14ac:dyDescent="0.35">
      <c r="A195" s="723" t="s">
        <v>517</v>
      </c>
      <c r="B195" s="701">
        <v>384.00003850316398</v>
      </c>
      <c r="C195" s="701">
        <v>713.43904999999995</v>
      </c>
      <c r="D195" s="702">
        <v>329.43901149683597</v>
      </c>
      <c r="E195" s="703">
        <v>1.8579140064170001</v>
      </c>
      <c r="F195" s="701">
        <v>590.57039173246301</v>
      </c>
      <c r="G195" s="702">
        <v>590.57039173246301</v>
      </c>
      <c r="H195" s="704">
        <v>131.38697999999999</v>
      </c>
      <c r="I195" s="701">
        <v>970.80994999999996</v>
      </c>
      <c r="J195" s="702">
        <v>380.23955826753701</v>
      </c>
      <c r="K195" s="705">
        <v>1.64385137418</v>
      </c>
    </row>
    <row r="196" spans="1:11" ht="14.4" customHeight="1" thickBot="1" x14ac:dyDescent="0.35">
      <c r="A196" s="723" t="s">
        <v>518</v>
      </c>
      <c r="B196" s="701">
        <v>0</v>
      </c>
      <c r="C196" s="701">
        <v>-0.03</v>
      </c>
      <c r="D196" s="702">
        <v>-0.03</v>
      </c>
      <c r="E196" s="711" t="s">
        <v>330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330</v>
      </c>
    </row>
    <row r="197" spans="1:11" ht="14.4" customHeight="1" thickBot="1" x14ac:dyDescent="0.35">
      <c r="A197" s="722" t="s">
        <v>519</v>
      </c>
      <c r="B197" s="706">
        <v>99.522739538026002</v>
      </c>
      <c r="C197" s="706">
        <v>0.69552999999999998</v>
      </c>
      <c r="D197" s="707">
        <v>-98.827209538025997</v>
      </c>
      <c r="E197" s="713">
        <v>6.9886540820000001E-3</v>
      </c>
      <c r="F197" s="706">
        <v>135.69601507183299</v>
      </c>
      <c r="G197" s="707">
        <v>135.69601507183299</v>
      </c>
      <c r="H197" s="709">
        <v>0</v>
      </c>
      <c r="I197" s="706">
        <v>101.17751</v>
      </c>
      <c r="J197" s="707">
        <v>-34.518505071832003</v>
      </c>
      <c r="K197" s="714">
        <v>0.74561887426399998</v>
      </c>
    </row>
    <row r="198" spans="1:11" ht="14.4" customHeight="1" thickBot="1" x14ac:dyDescent="0.35">
      <c r="A198" s="723" t="s">
        <v>520</v>
      </c>
      <c r="B198" s="701">
        <v>99.522739538026002</v>
      </c>
      <c r="C198" s="701">
        <v>0.28853000000000001</v>
      </c>
      <c r="D198" s="702">
        <v>-99.234209538025993</v>
      </c>
      <c r="E198" s="703">
        <v>2.8991364310000001E-3</v>
      </c>
      <c r="F198" s="701">
        <v>135.28873122464299</v>
      </c>
      <c r="G198" s="702">
        <v>135.28873122464299</v>
      </c>
      <c r="H198" s="704">
        <v>0</v>
      </c>
      <c r="I198" s="701">
        <v>-7.0399999989999998E-3</v>
      </c>
      <c r="J198" s="702">
        <v>-135.295771224643</v>
      </c>
      <c r="K198" s="705">
        <v>-5.2036854335711199E-5</v>
      </c>
    </row>
    <row r="199" spans="1:11" ht="14.4" customHeight="1" thickBot="1" x14ac:dyDescent="0.35">
      <c r="A199" s="723" t="s">
        <v>521</v>
      </c>
      <c r="B199" s="701">
        <v>0</v>
      </c>
      <c r="C199" s="701">
        <v>0.40699999999999997</v>
      </c>
      <c r="D199" s="702">
        <v>0.40699999999999997</v>
      </c>
      <c r="E199" s="711" t="s">
        <v>330</v>
      </c>
      <c r="F199" s="701">
        <v>0.40728384718900001</v>
      </c>
      <c r="G199" s="702">
        <v>0.40728384718900001</v>
      </c>
      <c r="H199" s="704">
        <v>0</v>
      </c>
      <c r="I199" s="701">
        <v>101.18455</v>
      </c>
      <c r="J199" s="702">
        <v>100.77726615281</v>
      </c>
      <c r="K199" s="705">
        <v>0</v>
      </c>
    </row>
    <row r="200" spans="1:11" ht="14.4" customHeight="1" thickBot="1" x14ac:dyDescent="0.35">
      <c r="A200" s="722" t="s">
        <v>522</v>
      </c>
      <c r="B200" s="706">
        <v>0</v>
      </c>
      <c r="C200" s="706">
        <v>-38.028759999999998</v>
      </c>
      <c r="D200" s="707">
        <v>-38.028759999999998</v>
      </c>
      <c r="E200" s="708" t="s">
        <v>330</v>
      </c>
      <c r="F200" s="706">
        <v>0</v>
      </c>
      <c r="G200" s="707">
        <v>0</v>
      </c>
      <c r="H200" s="709">
        <v>0</v>
      </c>
      <c r="I200" s="706">
        <v>-38.805309999999999</v>
      </c>
      <c r="J200" s="707">
        <v>-38.805309999999999</v>
      </c>
      <c r="K200" s="710" t="s">
        <v>330</v>
      </c>
    </row>
    <row r="201" spans="1:11" ht="14.4" customHeight="1" thickBot="1" x14ac:dyDescent="0.35">
      <c r="A201" s="723" t="s">
        <v>523</v>
      </c>
      <c r="B201" s="701">
        <v>0</v>
      </c>
      <c r="C201" s="701">
        <v>-38.028759999999998</v>
      </c>
      <c r="D201" s="702">
        <v>-38.028759999999998</v>
      </c>
      <c r="E201" s="711" t="s">
        <v>330</v>
      </c>
      <c r="F201" s="701">
        <v>0</v>
      </c>
      <c r="G201" s="702">
        <v>0</v>
      </c>
      <c r="H201" s="704">
        <v>0</v>
      </c>
      <c r="I201" s="701">
        <v>-38.805309999999999</v>
      </c>
      <c r="J201" s="702">
        <v>-38.805309999999999</v>
      </c>
      <c r="K201" s="712" t="s">
        <v>330</v>
      </c>
    </row>
    <row r="202" spans="1:11" ht="14.4" customHeight="1" thickBot="1" x14ac:dyDescent="0.35">
      <c r="A202" s="722" t="s">
        <v>524</v>
      </c>
      <c r="B202" s="706">
        <v>0</v>
      </c>
      <c r="C202" s="706">
        <v>0.22770000000000001</v>
      </c>
      <c r="D202" s="707">
        <v>0.22770000000000001</v>
      </c>
      <c r="E202" s="708" t="s">
        <v>344</v>
      </c>
      <c r="F202" s="706">
        <v>0.21926006612599999</v>
      </c>
      <c r="G202" s="707">
        <v>0.21926006612599999</v>
      </c>
      <c r="H202" s="709">
        <v>0</v>
      </c>
      <c r="I202" s="706">
        <v>0</v>
      </c>
      <c r="J202" s="707">
        <v>-0.21926006612599999</v>
      </c>
      <c r="K202" s="714">
        <v>0</v>
      </c>
    </row>
    <row r="203" spans="1:11" ht="14.4" customHeight="1" thickBot="1" x14ac:dyDescent="0.35">
      <c r="A203" s="723" t="s">
        <v>525</v>
      </c>
      <c r="B203" s="701">
        <v>0</v>
      </c>
      <c r="C203" s="701">
        <v>0.22770000000000001</v>
      </c>
      <c r="D203" s="702">
        <v>0.22770000000000001</v>
      </c>
      <c r="E203" s="711" t="s">
        <v>344</v>
      </c>
      <c r="F203" s="701">
        <v>0.21926006612599999</v>
      </c>
      <c r="G203" s="702">
        <v>0.21926006612599999</v>
      </c>
      <c r="H203" s="704">
        <v>0</v>
      </c>
      <c r="I203" s="701">
        <v>0</v>
      </c>
      <c r="J203" s="702">
        <v>-0.21926006612599999</v>
      </c>
      <c r="K203" s="705">
        <v>0</v>
      </c>
    </row>
    <row r="204" spans="1:11" ht="14.4" customHeight="1" thickBot="1" x14ac:dyDescent="0.35">
      <c r="A204" s="722" t="s">
        <v>526</v>
      </c>
      <c r="B204" s="706">
        <v>127065.012740637</v>
      </c>
      <c r="C204" s="706">
        <v>123793.00275</v>
      </c>
      <c r="D204" s="707">
        <v>-3272.0099906369301</v>
      </c>
      <c r="E204" s="713">
        <v>0.97424932386899998</v>
      </c>
      <c r="F204" s="706">
        <v>132219</v>
      </c>
      <c r="G204" s="707">
        <v>132219</v>
      </c>
      <c r="H204" s="709">
        <v>13229.17153</v>
      </c>
      <c r="I204" s="706">
        <v>121927.67465</v>
      </c>
      <c r="J204" s="707">
        <v>-10291.325349999999</v>
      </c>
      <c r="K204" s="714">
        <v>0.92216455010200005</v>
      </c>
    </row>
    <row r="205" spans="1:11" ht="14.4" customHeight="1" thickBot="1" x14ac:dyDescent="0.35">
      <c r="A205" s="723" t="s">
        <v>527</v>
      </c>
      <c r="B205" s="701">
        <v>60158.006031961901</v>
      </c>
      <c r="C205" s="701">
        <v>60394.698490000002</v>
      </c>
      <c r="D205" s="702">
        <v>236.69245803812399</v>
      </c>
      <c r="E205" s="703">
        <v>1.0039345130199999</v>
      </c>
      <c r="F205" s="701">
        <v>62217</v>
      </c>
      <c r="G205" s="702">
        <v>62217</v>
      </c>
      <c r="H205" s="704">
        <v>5271.3402299999998</v>
      </c>
      <c r="I205" s="701">
        <v>54771.957029999998</v>
      </c>
      <c r="J205" s="702">
        <v>-7445.0429699999804</v>
      </c>
      <c r="K205" s="705">
        <v>0.88033748059200001</v>
      </c>
    </row>
    <row r="206" spans="1:11" ht="14.4" customHeight="1" thickBot="1" x14ac:dyDescent="0.35">
      <c r="A206" s="723" t="s">
        <v>528</v>
      </c>
      <c r="B206" s="701">
        <v>66907.006708675093</v>
      </c>
      <c r="C206" s="701">
        <v>63398.304259999997</v>
      </c>
      <c r="D206" s="702">
        <v>-3508.7024486750602</v>
      </c>
      <c r="E206" s="703">
        <v>0.94755852008200003</v>
      </c>
      <c r="F206" s="701">
        <v>70002</v>
      </c>
      <c r="G206" s="702">
        <v>70002</v>
      </c>
      <c r="H206" s="704">
        <v>7957.8312999999998</v>
      </c>
      <c r="I206" s="701">
        <v>67155.717619999996</v>
      </c>
      <c r="J206" s="702">
        <v>-2846.2823800000201</v>
      </c>
      <c r="K206" s="705">
        <v>0.95933998485700001</v>
      </c>
    </row>
    <row r="207" spans="1:11" ht="14.4" customHeight="1" thickBot="1" x14ac:dyDescent="0.35">
      <c r="A207" s="722" t="s">
        <v>529</v>
      </c>
      <c r="B207" s="706">
        <v>0</v>
      </c>
      <c r="C207" s="706">
        <v>3978.6669900000002</v>
      </c>
      <c r="D207" s="707">
        <v>3978.6669900000002</v>
      </c>
      <c r="E207" s="708" t="s">
        <v>330</v>
      </c>
      <c r="F207" s="706">
        <v>0</v>
      </c>
      <c r="G207" s="707">
        <v>0</v>
      </c>
      <c r="H207" s="709">
        <v>-7.6012599999999999</v>
      </c>
      <c r="I207" s="706">
        <v>2170.3660799999998</v>
      </c>
      <c r="J207" s="707">
        <v>2170.3660799999998</v>
      </c>
      <c r="K207" s="710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586.47941000000003</v>
      </c>
      <c r="D208" s="702">
        <v>586.47941000000003</v>
      </c>
      <c r="E208" s="711" t="s">
        <v>330</v>
      </c>
      <c r="F208" s="701">
        <v>0</v>
      </c>
      <c r="G208" s="702">
        <v>0</v>
      </c>
      <c r="H208" s="704">
        <v>0</v>
      </c>
      <c r="I208" s="701">
        <v>1696.31431</v>
      </c>
      <c r="J208" s="702">
        <v>1696.31431</v>
      </c>
      <c r="K208" s="712" t="s">
        <v>330</v>
      </c>
    </row>
    <row r="209" spans="1:11" ht="14.4" customHeight="1" thickBot="1" x14ac:dyDescent="0.35">
      <c r="A209" s="723" t="s">
        <v>531</v>
      </c>
      <c r="B209" s="701">
        <v>0</v>
      </c>
      <c r="C209" s="701">
        <v>3392.1875799999998</v>
      </c>
      <c r="D209" s="702">
        <v>3392.1875799999998</v>
      </c>
      <c r="E209" s="711" t="s">
        <v>330</v>
      </c>
      <c r="F209" s="701">
        <v>0</v>
      </c>
      <c r="G209" s="702">
        <v>0</v>
      </c>
      <c r="H209" s="704">
        <v>-7.6012599999999999</v>
      </c>
      <c r="I209" s="701">
        <v>474.05176999999998</v>
      </c>
      <c r="J209" s="702">
        <v>474.05176999999998</v>
      </c>
      <c r="K209" s="712" t="s">
        <v>330</v>
      </c>
    </row>
    <row r="210" spans="1:11" ht="14.4" customHeight="1" thickBot="1" x14ac:dyDescent="0.35">
      <c r="A210" s="720" t="s">
        <v>532</v>
      </c>
      <c r="B210" s="701">
        <v>25.134005836018002</v>
      </c>
      <c r="C210" s="701">
        <v>74.877399999999994</v>
      </c>
      <c r="D210" s="702">
        <v>49.743394163981002</v>
      </c>
      <c r="E210" s="703">
        <v>2.9791271828500001</v>
      </c>
      <c r="F210" s="701">
        <v>36.413702093795997</v>
      </c>
      <c r="G210" s="702">
        <v>36.413702093795997</v>
      </c>
      <c r="H210" s="704">
        <v>18.803920000000002</v>
      </c>
      <c r="I210" s="701">
        <v>99.183909999999997</v>
      </c>
      <c r="J210" s="702">
        <v>62.770207906202998</v>
      </c>
      <c r="K210" s="705">
        <v>2.7238073663729998</v>
      </c>
    </row>
    <row r="211" spans="1:11" ht="14.4" customHeight="1" thickBot="1" x14ac:dyDescent="0.35">
      <c r="A211" s="721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2.25</v>
      </c>
      <c r="I211" s="701">
        <v>34.75</v>
      </c>
      <c r="J211" s="702">
        <v>34.75</v>
      </c>
      <c r="K211" s="712" t="s">
        <v>344</v>
      </c>
    </row>
    <row r="212" spans="1:11" ht="14.4" customHeight="1" thickBot="1" x14ac:dyDescent="0.35">
      <c r="A212" s="722" t="s">
        <v>534</v>
      </c>
      <c r="B212" s="706">
        <v>0</v>
      </c>
      <c r="C212" s="706">
        <v>0</v>
      </c>
      <c r="D212" s="707">
        <v>0</v>
      </c>
      <c r="E212" s="713">
        <v>1</v>
      </c>
      <c r="F212" s="706">
        <v>0</v>
      </c>
      <c r="G212" s="707">
        <v>0</v>
      </c>
      <c r="H212" s="709">
        <v>2.25</v>
      </c>
      <c r="I212" s="706">
        <v>34.75</v>
      </c>
      <c r="J212" s="707">
        <v>34.75</v>
      </c>
      <c r="K212" s="710" t="s">
        <v>344</v>
      </c>
    </row>
    <row r="213" spans="1:11" ht="14.4" customHeight="1" thickBot="1" x14ac:dyDescent="0.35">
      <c r="A213" s="723" t="s">
        <v>535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2.25</v>
      </c>
      <c r="I213" s="701">
        <v>34.75</v>
      </c>
      <c r="J213" s="702">
        <v>34.75</v>
      </c>
      <c r="K213" s="712" t="s">
        <v>344</v>
      </c>
    </row>
    <row r="214" spans="1:11" ht="14.4" customHeight="1" thickBot="1" x14ac:dyDescent="0.35">
      <c r="A214" s="726" t="s">
        <v>536</v>
      </c>
      <c r="B214" s="706">
        <v>25.134005836018002</v>
      </c>
      <c r="C214" s="706">
        <v>74.877399999999994</v>
      </c>
      <c r="D214" s="707">
        <v>49.743394163981002</v>
      </c>
      <c r="E214" s="713">
        <v>2.9791271828500001</v>
      </c>
      <c r="F214" s="706">
        <v>36.413702093795997</v>
      </c>
      <c r="G214" s="707">
        <v>36.413702093795997</v>
      </c>
      <c r="H214" s="709">
        <v>16.553920000000002</v>
      </c>
      <c r="I214" s="706">
        <v>64.433909999999997</v>
      </c>
      <c r="J214" s="707">
        <v>28.020207906203002</v>
      </c>
      <c r="K214" s="714">
        <v>1.7694962691239999</v>
      </c>
    </row>
    <row r="215" spans="1:11" ht="14.4" customHeight="1" thickBot="1" x14ac:dyDescent="0.35">
      <c r="A215" s="722" t="s">
        <v>537</v>
      </c>
      <c r="B215" s="706">
        <v>0</v>
      </c>
      <c r="C215" s="706">
        <v>6.4000000000000005E-4</v>
      </c>
      <c r="D215" s="707">
        <v>6.4000000000000005E-4</v>
      </c>
      <c r="E215" s="708" t="s">
        <v>330</v>
      </c>
      <c r="F215" s="706">
        <v>0</v>
      </c>
      <c r="G215" s="707">
        <v>0</v>
      </c>
      <c r="H215" s="709">
        <v>0</v>
      </c>
      <c r="I215" s="706">
        <v>40.500410000000002</v>
      </c>
      <c r="J215" s="707">
        <v>40.500410000000002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6.4000000000000005E-4</v>
      </c>
      <c r="D216" s="702">
        <v>6.4000000000000005E-4</v>
      </c>
      <c r="E216" s="711" t="s">
        <v>330</v>
      </c>
      <c r="F216" s="701">
        <v>0</v>
      </c>
      <c r="G216" s="702">
        <v>0</v>
      </c>
      <c r="H216" s="704">
        <v>0</v>
      </c>
      <c r="I216" s="701">
        <v>4.0999999999999999E-4</v>
      </c>
      <c r="J216" s="702">
        <v>4.0999999999999999E-4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0</v>
      </c>
      <c r="D217" s="702">
        <v>0</v>
      </c>
      <c r="E217" s="711" t="s">
        <v>330</v>
      </c>
      <c r="F217" s="701">
        <v>0</v>
      </c>
      <c r="G217" s="702">
        <v>0</v>
      </c>
      <c r="H217" s="704">
        <v>0</v>
      </c>
      <c r="I217" s="701">
        <v>40.5</v>
      </c>
      <c r="J217" s="702">
        <v>40.5</v>
      </c>
      <c r="K217" s="712" t="s">
        <v>344</v>
      </c>
    </row>
    <row r="218" spans="1:11" ht="14.4" customHeight="1" thickBot="1" x14ac:dyDescent="0.35">
      <c r="A218" s="722" t="s">
        <v>540</v>
      </c>
      <c r="B218" s="706">
        <v>25.134005836018002</v>
      </c>
      <c r="C218" s="706">
        <v>42.210230000000003</v>
      </c>
      <c r="D218" s="707">
        <v>17.076224163980999</v>
      </c>
      <c r="E218" s="713">
        <v>1.6794071854429999</v>
      </c>
      <c r="F218" s="706">
        <v>36.413702093795997</v>
      </c>
      <c r="G218" s="707">
        <v>36.413702093795997</v>
      </c>
      <c r="H218" s="709">
        <v>16.553920000000002</v>
      </c>
      <c r="I218" s="706">
        <v>23.933499999999999</v>
      </c>
      <c r="J218" s="707">
        <v>-12.480202093796001</v>
      </c>
      <c r="K218" s="714">
        <v>0.65726632074699998</v>
      </c>
    </row>
    <row r="219" spans="1:11" ht="14.4" customHeight="1" thickBot="1" x14ac:dyDescent="0.35">
      <c r="A219" s="723" t="s">
        <v>541</v>
      </c>
      <c r="B219" s="701">
        <v>0.96261491628499996</v>
      </c>
      <c r="C219" s="701">
        <v>3.17</v>
      </c>
      <c r="D219" s="702">
        <v>2.2073850837140001</v>
      </c>
      <c r="E219" s="703">
        <v>3.29311331704</v>
      </c>
      <c r="F219" s="701">
        <v>0</v>
      </c>
      <c r="G219" s="702">
        <v>0</v>
      </c>
      <c r="H219" s="704">
        <v>2.5000000000000001E-2</v>
      </c>
      <c r="I219" s="701">
        <v>0.41299999999999998</v>
      </c>
      <c r="J219" s="702">
        <v>0.41299999999999998</v>
      </c>
      <c r="K219" s="712" t="s">
        <v>330</v>
      </c>
    </row>
    <row r="220" spans="1:11" ht="14.4" customHeight="1" thickBot="1" x14ac:dyDescent="0.35">
      <c r="A220" s="723" t="s">
        <v>542</v>
      </c>
      <c r="B220" s="701">
        <v>0.98978083933799998</v>
      </c>
      <c r="C220" s="701">
        <v>5.6</v>
      </c>
      <c r="D220" s="702">
        <v>4.6102191606609999</v>
      </c>
      <c r="E220" s="703">
        <v>5.6578181526979998</v>
      </c>
      <c r="F220" s="701">
        <v>5.5440468458090004</v>
      </c>
      <c r="G220" s="702">
        <v>5.5440468458090004</v>
      </c>
      <c r="H220" s="704">
        <v>0</v>
      </c>
      <c r="I220" s="701">
        <v>0</v>
      </c>
      <c r="J220" s="702">
        <v>-5.5440468458090004</v>
      </c>
      <c r="K220" s="705">
        <v>0</v>
      </c>
    </row>
    <row r="221" spans="1:11" ht="14.4" customHeight="1" thickBot="1" x14ac:dyDescent="0.35">
      <c r="A221" s="723" t="s">
        <v>543</v>
      </c>
      <c r="B221" s="701">
        <v>0</v>
      </c>
      <c r="C221" s="701">
        <v>8.2390000000000005E-2</v>
      </c>
      <c r="D221" s="702">
        <v>8.2390000000000005E-2</v>
      </c>
      <c r="E221" s="711" t="s">
        <v>344</v>
      </c>
      <c r="F221" s="701">
        <v>0.11135609503</v>
      </c>
      <c r="G221" s="702">
        <v>0.11135609503</v>
      </c>
      <c r="H221" s="704">
        <v>0</v>
      </c>
      <c r="I221" s="701">
        <v>4.9340000000000002E-2</v>
      </c>
      <c r="J221" s="702">
        <v>-6.2016095030000003E-2</v>
      </c>
      <c r="K221" s="705">
        <v>0.44308306596500002</v>
      </c>
    </row>
    <row r="222" spans="1:11" ht="14.4" customHeight="1" thickBot="1" x14ac:dyDescent="0.35">
      <c r="A222" s="723" t="s">
        <v>544</v>
      </c>
      <c r="B222" s="701">
        <v>23.181610080395</v>
      </c>
      <c r="C222" s="701">
        <v>33.357840000000003</v>
      </c>
      <c r="D222" s="702">
        <v>10.176229919603999</v>
      </c>
      <c r="E222" s="703">
        <v>1.43897856466</v>
      </c>
      <c r="F222" s="701">
        <v>30.758299152955999</v>
      </c>
      <c r="G222" s="702">
        <v>30.758299152955999</v>
      </c>
      <c r="H222" s="704">
        <v>16.528919999999999</v>
      </c>
      <c r="I222" s="701">
        <v>23.471160000000001</v>
      </c>
      <c r="J222" s="702">
        <v>-7.2871391529559997</v>
      </c>
      <c r="K222" s="705">
        <v>0.76308380652899999</v>
      </c>
    </row>
    <row r="223" spans="1:11" ht="14.4" customHeight="1" thickBot="1" x14ac:dyDescent="0.35">
      <c r="A223" s="722" t="s">
        <v>545</v>
      </c>
      <c r="B223" s="706">
        <v>0</v>
      </c>
      <c r="C223" s="706">
        <v>32.666530000000002</v>
      </c>
      <c r="D223" s="707">
        <v>32.666530000000002</v>
      </c>
      <c r="E223" s="708" t="s">
        <v>330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32.666530000000002</v>
      </c>
      <c r="D224" s="702">
        <v>32.666530000000002</v>
      </c>
      <c r="E224" s="711" t="s">
        <v>330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330</v>
      </c>
    </row>
    <row r="225" spans="1:11" ht="14.4" customHeight="1" thickBot="1" x14ac:dyDescent="0.35">
      <c r="A225" s="720" t="s">
        <v>547</v>
      </c>
      <c r="B225" s="701">
        <v>113.505190362985</v>
      </c>
      <c r="C225" s="701">
        <v>73.884</v>
      </c>
      <c r="D225" s="702">
        <v>-39.621190362984002</v>
      </c>
      <c r="E225" s="703">
        <v>0.65093058532100001</v>
      </c>
      <c r="F225" s="701">
        <v>11.163575535318</v>
      </c>
      <c r="G225" s="702">
        <v>11.163575535318</v>
      </c>
      <c r="H225" s="704">
        <v>540.12599999999998</v>
      </c>
      <c r="I225" s="701">
        <v>791.49199999999996</v>
      </c>
      <c r="J225" s="702">
        <v>780.32842446468203</v>
      </c>
      <c r="K225" s="705">
        <v>70.899506837744994</v>
      </c>
    </row>
    <row r="226" spans="1:11" ht="14.4" customHeight="1" thickBot="1" x14ac:dyDescent="0.35">
      <c r="A226" s="726" t="s">
        <v>548</v>
      </c>
      <c r="B226" s="706">
        <v>113.505190362985</v>
      </c>
      <c r="C226" s="706">
        <v>73.884</v>
      </c>
      <c r="D226" s="707">
        <v>-39.621190362984002</v>
      </c>
      <c r="E226" s="713">
        <v>0.65093058532100001</v>
      </c>
      <c r="F226" s="706">
        <v>11.163575535318</v>
      </c>
      <c r="G226" s="707">
        <v>11.163575535318</v>
      </c>
      <c r="H226" s="709">
        <v>540.12599999999998</v>
      </c>
      <c r="I226" s="706">
        <v>791.49199999999996</v>
      </c>
      <c r="J226" s="707">
        <v>780.32842446468203</v>
      </c>
      <c r="K226" s="714">
        <v>70.899506837744994</v>
      </c>
    </row>
    <row r="227" spans="1:11" ht="14.4" customHeight="1" thickBot="1" x14ac:dyDescent="0.35">
      <c r="A227" s="722" t="s">
        <v>549</v>
      </c>
      <c r="B227" s="706">
        <v>113.505190362985</v>
      </c>
      <c r="C227" s="706">
        <v>73.884</v>
      </c>
      <c r="D227" s="707">
        <v>-39.621190362984002</v>
      </c>
      <c r="E227" s="713">
        <v>0.65093058532100001</v>
      </c>
      <c r="F227" s="706">
        <v>11.163575535318</v>
      </c>
      <c r="G227" s="707">
        <v>11.163575535318</v>
      </c>
      <c r="H227" s="709">
        <v>540.12599999999998</v>
      </c>
      <c r="I227" s="706">
        <v>791.49199999999996</v>
      </c>
      <c r="J227" s="707">
        <v>780.32842446468203</v>
      </c>
      <c r="K227" s="714">
        <v>70.899506837744994</v>
      </c>
    </row>
    <row r="228" spans="1:11" ht="14.4" customHeight="1" thickBot="1" x14ac:dyDescent="0.35">
      <c r="A228" s="723" t="s">
        <v>550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610.26800000000003</v>
      </c>
      <c r="I228" s="701">
        <v>610.26800000000003</v>
      </c>
      <c r="J228" s="702">
        <v>610.26800000000003</v>
      </c>
      <c r="K228" s="712" t="s">
        <v>344</v>
      </c>
    </row>
    <row r="229" spans="1:11" ht="14.4" customHeight="1" thickBot="1" x14ac:dyDescent="0.35">
      <c r="A229" s="723" t="s">
        <v>551</v>
      </c>
      <c r="B229" s="701">
        <v>113.505190362985</v>
      </c>
      <c r="C229" s="701">
        <v>73.884</v>
      </c>
      <c r="D229" s="702">
        <v>-39.621190362984002</v>
      </c>
      <c r="E229" s="703">
        <v>0.65093058532100001</v>
      </c>
      <c r="F229" s="701">
        <v>11.163575535318</v>
      </c>
      <c r="G229" s="702">
        <v>11.163575535318</v>
      </c>
      <c r="H229" s="704">
        <v>-70.141999999999996</v>
      </c>
      <c r="I229" s="701">
        <v>181.22399999999999</v>
      </c>
      <c r="J229" s="702">
        <v>170.060424464682</v>
      </c>
      <c r="K229" s="705">
        <v>16.23350864843</v>
      </c>
    </row>
    <row r="230" spans="1:11" ht="14.4" customHeight="1" thickBot="1" x14ac:dyDescent="0.35">
      <c r="A230" s="719" t="s">
        <v>552</v>
      </c>
      <c r="B230" s="701">
        <v>10264.182133824799</v>
      </c>
      <c r="C230" s="701">
        <v>10778.50488</v>
      </c>
      <c r="D230" s="702">
        <v>514.322746175161</v>
      </c>
      <c r="E230" s="703">
        <v>1.050108497634</v>
      </c>
      <c r="F230" s="701">
        <v>10051.5228848226</v>
      </c>
      <c r="G230" s="702">
        <v>10051.5228848226</v>
      </c>
      <c r="H230" s="704">
        <v>1138.4471599999999</v>
      </c>
      <c r="I230" s="701">
        <v>11255.113009999999</v>
      </c>
      <c r="J230" s="702">
        <v>1203.5901251773601</v>
      </c>
      <c r="K230" s="705">
        <v>1.119742066845</v>
      </c>
    </row>
    <row r="231" spans="1:11" ht="14.4" customHeight="1" thickBot="1" x14ac:dyDescent="0.35">
      <c r="A231" s="724" t="s">
        <v>553</v>
      </c>
      <c r="B231" s="706">
        <v>10264.182133824799</v>
      </c>
      <c r="C231" s="706">
        <v>10778.50488</v>
      </c>
      <c r="D231" s="707">
        <v>514.322746175161</v>
      </c>
      <c r="E231" s="713">
        <v>1.050108497634</v>
      </c>
      <c r="F231" s="706">
        <v>10051.5228848226</v>
      </c>
      <c r="G231" s="707">
        <v>10051.5228848226</v>
      </c>
      <c r="H231" s="709">
        <v>1138.4471599999999</v>
      </c>
      <c r="I231" s="706">
        <v>11255.113009999999</v>
      </c>
      <c r="J231" s="707">
        <v>1203.5901251773601</v>
      </c>
      <c r="K231" s="714">
        <v>1.119742066845</v>
      </c>
    </row>
    <row r="232" spans="1:11" ht="14.4" customHeight="1" thickBot="1" x14ac:dyDescent="0.35">
      <c r="A232" s="726" t="s">
        <v>54</v>
      </c>
      <c r="B232" s="706">
        <v>10264.182133824799</v>
      </c>
      <c r="C232" s="706">
        <v>10778.50488</v>
      </c>
      <c r="D232" s="707">
        <v>514.322746175161</v>
      </c>
      <c r="E232" s="713">
        <v>1.050108497634</v>
      </c>
      <c r="F232" s="706">
        <v>10051.5228848226</v>
      </c>
      <c r="G232" s="707">
        <v>10051.5228848226</v>
      </c>
      <c r="H232" s="709">
        <v>1138.4471599999999</v>
      </c>
      <c r="I232" s="706">
        <v>11255.113009999999</v>
      </c>
      <c r="J232" s="707">
        <v>1203.5901251773601</v>
      </c>
      <c r="K232" s="714">
        <v>1.119742066845</v>
      </c>
    </row>
    <row r="233" spans="1:11" ht="14.4" customHeight="1" thickBot="1" x14ac:dyDescent="0.35">
      <c r="A233" s="725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226.495159206951</v>
      </c>
      <c r="G233" s="702">
        <v>226.495159206951</v>
      </c>
      <c r="H233" s="704">
        <v>16.30857</v>
      </c>
      <c r="I233" s="701">
        <v>207.61168000000001</v>
      </c>
      <c r="J233" s="702">
        <v>-18.883479206951002</v>
      </c>
      <c r="K233" s="705">
        <v>0.91662744902299997</v>
      </c>
    </row>
    <row r="234" spans="1:11" ht="14.4" customHeight="1" thickBot="1" x14ac:dyDescent="0.35">
      <c r="A234" s="723" t="s">
        <v>555</v>
      </c>
      <c r="B234" s="701">
        <v>0</v>
      </c>
      <c r="C234" s="701">
        <v>0</v>
      </c>
      <c r="D234" s="702">
        <v>0</v>
      </c>
      <c r="E234" s="703">
        <v>1</v>
      </c>
      <c r="F234" s="701">
        <v>226.495159206951</v>
      </c>
      <c r="G234" s="702">
        <v>226.495159206951</v>
      </c>
      <c r="H234" s="704">
        <v>16.30857</v>
      </c>
      <c r="I234" s="701">
        <v>207.61168000000001</v>
      </c>
      <c r="J234" s="702">
        <v>-18.883479206951002</v>
      </c>
      <c r="K234" s="705">
        <v>0.91662744902299997</v>
      </c>
    </row>
    <row r="235" spans="1:11" ht="14.4" customHeight="1" thickBot="1" x14ac:dyDescent="0.35">
      <c r="A235" s="722" t="s">
        <v>556</v>
      </c>
      <c r="B235" s="706">
        <v>142.02386125935101</v>
      </c>
      <c r="C235" s="706">
        <v>131.01300000000001</v>
      </c>
      <c r="D235" s="707">
        <v>-11.010861259349999</v>
      </c>
      <c r="E235" s="713">
        <v>0.92247175114199997</v>
      </c>
      <c r="F235" s="706">
        <v>141.52540220686899</v>
      </c>
      <c r="G235" s="707">
        <v>141.52540220686899</v>
      </c>
      <c r="H235" s="709">
        <v>11.109</v>
      </c>
      <c r="I235" s="706">
        <v>132.084</v>
      </c>
      <c r="J235" s="707">
        <v>-9.4414022068680001</v>
      </c>
      <c r="K235" s="714">
        <v>0.93328828563800004</v>
      </c>
    </row>
    <row r="236" spans="1:11" ht="14.4" customHeight="1" thickBot="1" x14ac:dyDescent="0.35">
      <c r="A236" s="723" t="s">
        <v>557</v>
      </c>
      <c r="B236" s="701">
        <v>142.02386125935101</v>
      </c>
      <c r="C236" s="701">
        <v>131.01300000000001</v>
      </c>
      <c r="D236" s="702">
        <v>-11.010861259349999</v>
      </c>
      <c r="E236" s="703">
        <v>0.92247175114199997</v>
      </c>
      <c r="F236" s="701">
        <v>141.52540220686899</v>
      </c>
      <c r="G236" s="702">
        <v>141.52540220686899</v>
      </c>
      <c r="H236" s="704">
        <v>11.109</v>
      </c>
      <c r="I236" s="701">
        <v>132.084</v>
      </c>
      <c r="J236" s="702">
        <v>-9.4414022068680001</v>
      </c>
      <c r="K236" s="705">
        <v>0.93328828563800004</v>
      </c>
    </row>
    <row r="237" spans="1:11" ht="14.4" customHeight="1" thickBot="1" x14ac:dyDescent="0.35">
      <c r="A237" s="722" t="s">
        <v>558</v>
      </c>
      <c r="B237" s="706">
        <v>1886.59560972031</v>
      </c>
      <c r="C237" s="706">
        <v>1566.8581200000001</v>
      </c>
      <c r="D237" s="707">
        <v>-319.73748972031302</v>
      </c>
      <c r="E237" s="713">
        <v>0.83052144928500005</v>
      </c>
      <c r="F237" s="706">
        <v>1949.45550060908</v>
      </c>
      <c r="G237" s="707">
        <v>1949.45550060908</v>
      </c>
      <c r="H237" s="709">
        <v>109.11808000000001</v>
      </c>
      <c r="I237" s="706">
        <v>1431.29096</v>
      </c>
      <c r="J237" s="707">
        <v>-518.164540609082</v>
      </c>
      <c r="K237" s="714">
        <v>0.73420037520799997</v>
      </c>
    </row>
    <row r="238" spans="1:11" ht="14.4" customHeight="1" thickBot="1" x14ac:dyDescent="0.35">
      <c r="A238" s="723" t="s">
        <v>559</v>
      </c>
      <c r="B238" s="701">
        <v>1498.4030786421899</v>
      </c>
      <c r="C238" s="701">
        <v>1331.9960000000001</v>
      </c>
      <c r="D238" s="702">
        <v>-166.40707864219101</v>
      </c>
      <c r="E238" s="703">
        <v>0.88894371546999995</v>
      </c>
      <c r="F238" s="701">
        <v>1555.68926979254</v>
      </c>
      <c r="G238" s="702">
        <v>1555.68926979254</v>
      </c>
      <c r="H238" s="704">
        <v>90.64</v>
      </c>
      <c r="I238" s="701">
        <v>1245.164</v>
      </c>
      <c r="J238" s="702">
        <v>-310.52526979254202</v>
      </c>
      <c r="K238" s="705">
        <v>0.80039377025799996</v>
      </c>
    </row>
    <row r="239" spans="1:11" ht="14.4" customHeight="1" thickBot="1" x14ac:dyDescent="0.35">
      <c r="A239" s="723" t="s">
        <v>560</v>
      </c>
      <c r="B239" s="701">
        <v>336.25361276808201</v>
      </c>
      <c r="C239" s="701">
        <v>183.52090000000001</v>
      </c>
      <c r="D239" s="702">
        <v>-152.732712768082</v>
      </c>
      <c r="E239" s="703">
        <v>0.54578119916400003</v>
      </c>
      <c r="F239" s="701">
        <v>338.798899097228</v>
      </c>
      <c r="G239" s="702">
        <v>338.798899097228</v>
      </c>
      <c r="H239" s="704">
        <v>15.2529</v>
      </c>
      <c r="I239" s="701">
        <v>144.8082</v>
      </c>
      <c r="J239" s="702">
        <v>-193.990699097228</v>
      </c>
      <c r="K239" s="705">
        <v>0.42741638295099998</v>
      </c>
    </row>
    <row r="240" spans="1:11" ht="14.4" customHeight="1" thickBot="1" x14ac:dyDescent="0.35">
      <c r="A240" s="723" t="s">
        <v>561</v>
      </c>
      <c r="B240" s="701">
        <v>51.938918310039</v>
      </c>
      <c r="C240" s="701">
        <v>51.34122</v>
      </c>
      <c r="D240" s="702">
        <v>-0.59769831003899998</v>
      </c>
      <c r="E240" s="703">
        <v>0.98849228421599999</v>
      </c>
      <c r="F240" s="701">
        <v>54.967331719310998</v>
      </c>
      <c r="G240" s="702">
        <v>54.967331719310998</v>
      </c>
      <c r="H240" s="704">
        <v>3.2251799999999999</v>
      </c>
      <c r="I240" s="701">
        <v>41.318759999999997</v>
      </c>
      <c r="J240" s="702">
        <v>-13.648571719311001</v>
      </c>
      <c r="K240" s="705">
        <v>0.75169666613899999</v>
      </c>
    </row>
    <row r="241" spans="1:11" ht="14.4" customHeight="1" thickBot="1" x14ac:dyDescent="0.35">
      <c r="A241" s="722" t="s">
        <v>562</v>
      </c>
      <c r="B241" s="706">
        <v>1256.5665955647801</v>
      </c>
      <c r="C241" s="706">
        <v>1305.64923</v>
      </c>
      <c r="D241" s="707">
        <v>49.082634435221998</v>
      </c>
      <c r="E241" s="713">
        <v>1.0390609097900001</v>
      </c>
      <c r="F241" s="706">
        <v>1277.6080120162201</v>
      </c>
      <c r="G241" s="707">
        <v>1277.6080120162201</v>
      </c>
      <c r="H241" s="709">
        <v>93.246210000000005</v>
      </c>
      <c r="I241" s="706">
        <v>1244.22938</v>
      </c>
      <c r="J241" s="707">
        <v>-33.378632016223001</v>
      </c>
      <c r="K241" s="714">
        <v>0.97387412124600004</v>
      </c>
    </row>
    <row r="242" spans="1:11" ht="14.4" customHeight="1" thickBot="1" x14ac:dyDescent="0.35">
      <c r="A242" s="723" t="s">
        <v>563</v>
      </c>
      <c r="B242" s="701">
        <v>1256.5665955647801</v>
      </c>
      <c r="C242" s="701">
        <v>1305.64923</v>
      </c>
      <c r="D242" s="702">
        <v>49.082634435221998</v>
      </c>
      <c r="E242" s="703">
        <v>1.0390609097900001</v>
      </c>
      <c r="F242" s="701">
        <v>1277.6080120162201</v>
      </c>
      <c r="G242" s="702">
        <v>1277.6080120162201</v>
      </c>
      <c r="H242" s="704">
        <v>93.246210000000005</v>
      </c>
      <c r="I242" s="701">
        <v>1244.22938</v>
      </c>
      <c r="J242" s="702">
        <v>-33.378632016223001</v>
      </c>
      <c r="K242" s="705">
        <v>0.97387412124600004</v>
      </c>
    </row>
    <row r="243" spans="1:11" ht="14.4" customHeight="1" thickBot="1" x14ac:dyDescent="0.35">
      <c r="A243" s="722" t="s">
        <v>564</v>
      </c>
      <c r="B243" s="706">
        <v>0</v>
      </c>
      <c r="C243" s="706">
        <v>4.883</v>
      </c>
      <c r="D243" s="707">
        <v>4.883</v>
      </c>
      <c r="E243" s="708" t="s">
        <v>344</v>
      </c>
      <c r="F243" s="706">
        <v>0</v>
      </c>
      <c r="G243" s="707">
        <v>0</v>
      </c>
      <c r="H243" s="709">
        <v>0.40699999999999997</v>
      </c>
      <c r="I243" s="706">
        <v>6.3369999999999997</v>
      </c>
      <c r="J243" s="707">
        <v>6.3369999999999997</v>
      </c>
      <c r="K243" s="710" t="s">
        <v>344</v>
      </c>
    </row>
    <row r="244" spans="1:11" ht="14.4" customHeight="1" thickBot="1" x14ac:dyDescent="0.35">
      <c r="A244" s="723" t="s">
        <v>565</v>
      </c>
      <c r="B244" s="701">
        <v>0</v>
      </c>
      <c r="C244" s="701">
        <v>4.883</v>
      </c>
      <c r="D244" s="702">
        <v>4.883</v>
      </c>
      <c r="E244" s="711" t="s">
        <v>344</v>
      </c>
      <c r="F244" s="701">
        <v>0</v>
      </c>
      <c r="G244" s="702">
        <v>0</v>
      </c>
      <c r="H244" s="704">
        <v>0.40699999999999997</v>
      </c>
      <c r="I244" s="701">
        <v>6.3369999999999997</v>
      </c>
      <c r="J244" s="702">
        <v>6.3369999999999997</v>
      </c>
      <c r="K244" s="712" t="s">
        <v>344</v>
      </c>
    </row>
    <row r="245" spans="1:11" ht="14.4" customHeight="1" thickBot="1" x14ac:dyDescent="0.35">
      <c r="A245" s="722" t="s">
        <v>566</v>
      </c>
      <c r="B245" s="706">
        <v>1038.4199821213101</v>
      </c>
      <c r="C245" s="706">
        <v>993.54763000000003</v>
      </c>
      <c r="D245" s="707">
        <v>-44.872352121309</v>
      </c>
      <c r="E245" s="713">
        <v>0.95678785761600005</v>
      </c>
      <c r="F245" s="706">
        <v>850.19427841607205</v>
      </c>
      <c r="G245" s="707">
        <v>850.19427841607205</v>
      </c>
      <c r="H245" s="709">
        <v>48.075870000000002</v>
      </c>
      <c r="I245" s="706">
        <v>871.88906999999995</v>
      </c>
      <c r="J245" s="707">
        <v>21.694791583928001</v>
      </c>
      <c r="K245" s="714">
        <v>1.0255174518750001</v>
      </c>
    </row>
    <row r="246" spans="1:11" ht="14.4" customHeight="1" thickBot="1" x14ac:dyDescent="0.35">
      <c r="A246" s="723" t="s">
        <v>567</v>
      </c>
      <c r="B246" s="701">
        <v>1038.4199821213101</v>
      </c>
      <c r="C246" s="701">
        <v>993.54763000000003</v>
      </c>
      <c r="D246" s="702">
        <v>-44.872352121309</v>
      </c>
      <c r="E246" s="703">
        <v>0.95678785761600005</v>
      </c>
      <c r="F246" s="701">
        <v>850.19427841607205</v>
      </c>
      <c r="G246" s="702">
        <v>850.19427841607205</v>
      </c>
      <c r="H246" s="704">
        <v>48.075870000000002</v>
      </c>
      <c r="I246" s="701">
        <v>871.88906999999995</v>
      </c>
      <c r="J246" s="702">
        <v>21.694791583928001</v>
      </c>
      <c r="K246" s="705">
        <v>1.0255174518750001</v>
      </c>
    </row>
    <row r="247" spans="1:11" ht="14.4" customHeight="1" thickBot="1" x14ac:dyDescent="0.35">
      <c r="A247" s="722" t="s">
        <v>568</v>
      </c>
      <c r="B247" s="706">
        <v>0</v>
      </c>
      <c r="C247" s="706">
        <v>654.34747000000004</v>
      </c>
      <c r="D247" s="707">
        <v>654.34747000000004</v>
      </c>
      <c r="E247" s="708" t="s">
        <v>344</v>
      </c>
      <c r="F247" s="706">
        <v>0</v>
      </c>
      <c r="G247" s="707">
        <v>0</v>
      </c>
      <c r="H247" s="709">
        <v>39.81185</v>
      </c>
      <c r="I247" s="706">
        <v>655.66741000000002</v>
      </c>
      <c r="J247" s="707">
        <v>655.66741000000002</v>
      </c>
      <c r="K247" s="710" t="s">
        <v>344</v>
      </c>
    </row>
    <row r="248" spans="1:11" ht="14.4" customHeight="1" thickBot="1" x14ac:dyDescent="0.35">
      <c r="A248" s="723" t="s">
        <v>569</v>
      </c>
      <c r="B248" s="701">
        <v>0</v>
      </c>
      <c r="C248" s="701">
        <v>654.34747000000004</v>
      </c>
      <c r="D248" s="702">
        <v>654.34747000000004</v>
      </c>
      <c r="E248" s="711" t="s">
        <v>344</v>
      </c>
      <c r="F248" s="701">
        <v>0</v>
      </c>
      <c r="G248" s="702">
        <v>0</v>
      </c>
      <c r="H248" s="704">
        <v>39.81185</v>
      </c>
      <c r="I248" s="701">
        <v>655.66741000000002</v>
      </c>
      <c r="J248" s="702">
        <v>655.66741000000002</v>
      </c>
      <c r="K248" s="712" t="s">
        <v>344</v>
      </c>
    </row>
    <row r="249" spans="1:11" ht="14.4" customHeight="1" thickBot="1" x14ac:dyDescent="0.35">
      <c r="A249" s="722" t="s">
        <v>570</v>
      </c>
      <c r="B249" s="706">
        <v>5940.5760851590903</v>
      </c>
      <c r="C249" s="706">
        <v>6122.2064300000002</v>
      </c>
      <c r="D249" s="707">
        <v>181.630344840909</v>
      </c>
      <c r="E249" s="713">
        <v>1.030574533889</v>
      </c>
      <c r="F249" s="706">
        <v>5606.2445323674401</v>
      </c>
      <c r="G249" s="707">
        <v>5606.2445323674401</v>
      </c>
      <c r="H249" s="709">
        <v>820.37058000000002</v>
      </c>
      <c r="I249" s="706">
        <v>6706.0035099999996</v>
      </c>
      <c r="J249" s="707">
        <v>1099.7589776325599</v>
      </c>
      <c r="K249" s="714">
        <v>1.196166787103</v>
      </c>
    </row>
    <row r="250" spans="1:11" ht="14.4" customHeight="1" thickBot="1" x14ac:dyDescent="0.35">
      <c r="A250" s="723" t="s">
        <v>571</v>
      </c>
      <c r="B250" s="701">
        <v>5940.5760851590903</v>
      </c>
      <c r="C250" s="701">
        <v>6122.2064300000002</v>
      </c>
      <c r="D250" s="702">
        <v>181.630344840909</v>
      </c>
      <c r="E250" s="703">
        <v>1.030574533889</v>
      </c>
      <c r="F250" s="701">
        <v>5606.2445323674401</v>
      </c>
      <c r="G250" s="702">
        <v>5606.2445323674401</v>
      </c>
      <c r="H250" s="704">
        <v>820.37058000000002</v>
      </c>
      <c r="I250" s="701">
        <v>6706.0035099999996</v>
      </c>
      <c r="J250" s="702">
        <v>1099.7589776325599</v>
      </c>
      <c r="K250" s="705">
        <v>1.196166787103</v>
      </c>
    </row>
    <row r="251" spans="1:11" ht="14.4" customHeight="1" thickBot="1" x14ac:dyDescent="0.35">
      <c r="A251" s="719" t="s">
        <v>572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0</v>
      </c>
      <c r="I251" s="701">
        <v>7.7329999999999996E-2</v>
      </c>
      <c r="J251" s="702">
        <v>7.7329999999999996E-2</v>
      </c>
      <c r="K251" s="712" t="s">
        <v>344</v>
      </c>
    </row>
    <row r="252" spans="1:11" ht="14.4" customHeight="1" thickBot="1" x14ac:dyDescent="0.35">
      <c r="A252" s="724" t="s">
        <v>573</v>
      </c>
      <c r="B252" s="706">
        <v>0</v>
      </c>
      <c r="C252" s="706">
        <v>0</v>
      </c>
      <c r="D252" s="707">
        <v>0</v>
      </c>
      <c r="E252" s="713">
        <v>1</v>
      </c>
      <c r="F252" s="706">
        <v>0</v>
      </c>
      <c r="G252" s="707">
        <v>0</v>
      </c>
      <c r="H252" s="709">
        <v>0</v>
      </c>
      <c r="I252" s="706">
        <v>7.7329999999999996E-2</v>
      </c>
      <c r="J252" s="707">
        <v>7.7329999999999996E-2</v>
      </c>
      <c r="K252" s="710" t="s">
        <v>344</v>
      </c>
    </row>
    <row r="253" spans="1:11" ht="14.4" customHeight="1" thickBot="1" x14ac:dyDescent="0.35">
      <c r="A253" s="726" t="s">
        <v>574</v>
      </c>
      <c r="B253" s="706">
        <v>0</v>
      </c>
      <c r="C253" s="706">
        <v>0</v>
      </c>
      <c r="D253" s="707">
        <v>0</v>
      </c>
      <c r="E253" s="713">
        <v>1</v>
      </c>
      <c r="F253" s="706">
        <v>0</v>
      </c>
      <c r="G253" s="707">
        <v>0</v>
      </c>
      <c r="H253" s="709">
        <v>0</v>
      </c>
      <c r="I253" s="706">
        <v>7.7329999999999996E-2</v>
      </c>
      <c r="J253" s="707">
        <v>7.7329999999999996E-2</v>
      </c>
      <c r="K253" s="710" t="s">
        <v>344</v>
      </c>
    </row>
    <row r="254" spans="1:11" ht="14.4" customHeight="1" thickBot="1" x14ac:dyDescent="0.35">
      <c r="A254" s="722" t="s">
        <v>575</v>
      </c>
      <c r="B254" s="706">
        <v>0</v>
      </c>
      <c r="C254" s="706">
        <v>0</v>
      </c>
      <c r="D254" s="707">
        <v>0</v>
      </c>
      <c r="E254" s="713">
        <v>1</v>
      </c>
      <c r="F254" s="706">
        <v>0</v>
      </c>
      <c r="G254" s="707">
        <v>0</v>
      </c>
      <c r="H254" s="709">
        <v>0</v>
      </c>
      <c r="I254" s="706">
        <v>7.7329999999999996E-2</v>
      </c>
      <c r="J254" s="707">
        <v>7.7329999999999996E-2</v>
      </c>
      <c r="K254" s="710" t="s">
        <v>344</v>
      </c>
    </row>
    <row r="255" spans="1:11" ht="14.4" customHeight="1" thickBot="1" x14ac:dyDescent="0.35">
      <c r="A255" s="723" t="s">
        <v>576</v>
      </c>
      <c r="B255" s="701">
        <v>0</v>
      </c>
      <c r="C255" s="701">
        <v>0</v>
      </c>
      <c r="D255" s="702">
        <v>0</v>
      </c>
      <c r="E255" s="703">
        <v>1</v>
      </c>
      <c r="F255" s="701">
        <v>0</v>
      </c>
      <c r="G255" s="702">
        <v>0</v>
      </c>
      <c r="H255" s="704">
        <v>0</v>
      </c>
      <c r="I255" s="701">
        <v>7.7329999999999996E-2</v>
      </c>
      <c r="J255" s="702">
        <v>7.7329999999999996E-2</v>
      </c>
      <c r="K255" s="712" t="s">
        <v>344</v>
      </c>
    </row>
    <row r="256" spans="1:11" ht="14.4" customHeight="1" thickBot="1" x14ac:dyDescent="0.35">
      <c r="A256" s="727"/>
      <c r="B256" s="701">
        <v>-26936.891672034599</v>
      </c>
      <c r="C256" s="701">
        <v>-24316.255980000002</v>
      </c>
      <c r="D256" s="702">
        <v>2620.6356920345702</v>
      </c>
      <c r="E256" s="703">
        <v>0.90271202319999999</v>
      </c>
      <c r="F256" s="701">
        <v>-23690.821394056398</v>
      </c>
      <c r="G256" s="702">
        <v>-23690.821394056398</v>
      </c>
      <c r="H256" s="704">
        <v>-2660.7631999999799</v>
      </c>
      <c r="I256" s="701">
        <v>-33765.688320000001</v>
      </c>
      <c r="J256" s="702">
        <v>-10074.866925943499</v>
      </c>
      <c r="K256" s="705">
        <v>1.4252645680089999</v>
      </c>
    </row>
    <row r="257" spans="1:11" ht="14.4" customHeight="1" thickBot="1" x14ac:dyDescent="0.35">
      <c r="A257" s="728" t="s">
        <v>66</v>
      </c>
      <c r="B257" s="715">
        <v>-26936.891672034599</v>
      </c>
      <c r="C257" s="715">
        <v>-24316.255980000002</v>
      </c>
      <c r="D257" s="716">
        <v>2620.6356920345802</v>
      </c>
      <c r="E257" s="717">
        <v>-2.7892694611E-2</v>
      </c>
      <c r="F257" s="715">
        <v>-23690.821394056398</v>
      </c>
      <c r="G257" s="716">
        <v>-23690.821394056398</v>
      </c>
      <c r="H257" s="715">
        <v>-2660.7631999999799</v>
      </c>
      <c r="I257" s="715">
        <v>-33765.688320000001</v>
      </c>
      <c r="J257" s="716">
        <v>-10074.866925943499</v>
      </c>
      <c r="K257" s="718">
        <v>1.4252645680089999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580</v>
      </c>
      <c r="C6" s="731">
        <v>4095.4952000000017</v>
      </c>
      <c r="D6" s="731">
        <v>4227.8145999999988</v>
      </c>
      <c r="E6" s="731"/>
      <c r="F6" s="731">
        <v>4610.6326599999993</v>
      </c>
      <c r="G6" s="731">
        <v>5004.4693872070311</v>
      </c>
      <c r="H6" s="731">
        <v>-393.8367272070318</v>
      </c>
      <c r="I6" s="732">
        <v>0.92130300003157173</v>
      </c>
      <c r="J6" s="733" t="s">
        <v>1</v>
      </c>
    </row>
    <row r="7" spans="1:10" ht="14.4" customHeight="1" x14ac:dyDescent="0.3">
      <c r="A7" s="729" t="s">
        <v>577</v>
      </c>
      <c r="B7" s="730" t="s">
        <v>581</v>
      </c>
      <c r="C7" s="731">
        <v>256.80188999999996</v>
      </c>
      <c r="D7" s="731">
        <v>191.5249</v>
      </c>
      <c r="E7" s="731"/>
      <c r="F7" s="731">
        <v>330.67628999999994</v>
      </c>
      <c r="G7" s="731">
        <v>220.11609375</v>
      </c>
      <c r="H7" s="731">
        <v>110.56019624999993</v>
      </c>
      <c r="I7" s="732">
        <v>1.5022812933231964</v>
      </c>
      <c r="J7" s="733" t="s">
        <v>1</v>
      </c>
    </row>
    <row r="8" spans="1:10" ht="14.4" customHeight="1" x14ac:dyDescent="0.3">
      <c r="A8" s="729" t="s">
        <v>577</v>
      </c>
      <c r="B8" s="730" t="s">
        <v>582</v>
      </c>
      <c r="C8" s="731">
        <v>211.14797000000002</v>
      </c>
      <c r="D8" s="731">
        <v>163.76140000000004</v>
      </c>
      <c r="E8" s="731"/>
      <c r="F8" s="731">
        <v>146.11525999999995</v>
      </c>
      <c r="G8" s="731">
        <v>159.99999336242675</v>
      </c>
      <c r="H8" s="731">
        <v>-13.8847333624268</v>
      </c>
      <c r="I8" s="732">
        <v>0.91322041288479583</v>
      </c>
      <c r="J8" s="733" t="s">
        <v>1</v>
      </c>
    </row>
    <row r="9" spans="1:10" ht="14.4" customHeight="1" x14ac:dyDescent="0.3">
      <c r="A9" s="729" t="s">
        <v>577</v>
      </c>
      <c r="B9" s="730" t="s">
        <v>583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579</v>
      </c>
      <c r="J9" s="733" t="s">
        <v>1</v>
      </c>
    </row>
    <row r="10" spans="1:10" ht="14.4" customHeight="1" x14ac:dyDescent="0.3">
      <c r="A10" s="729" t="s">
        <v>577</v>
      </c>
      <c r="B10" s="730" t="s">
        <v>584</v>
      </c>
      <c r="C10" s="731">
        <v>549.56042999999988</v>
      </c>
      <c r="D10" s="731">
        <v>537.89498000000003</v>
      </c>
      <c r="E10" s="731"/>
      <c r="F10" s="731">
        <v>777.80880000000013</v>
      </c>
      <c r="G10" s="731">
        <v>560</v>
      </c>
      <c r="H10" s="731">
        <v>217.80880000000013</v>
      </c>
      <c r="I10" s="732">
        <v>1.388944285714286</v>
      </c>
      <c r="J10" s="733" t="s">
        <v>1</v>
      </c>
    </row>
    <row r="11" spans="1:10" ht="14.4" customHeight="1" x14ac:dyDescent="0.3">
      <c r="A11" s="729" t="s">
        <v>577</v>
      </c>
      <c r="B11" s="730" t="s">
        <v>585</v>
      </c>
      <c r="C11" s="731">
        <v>11.559469999999999</v>
      </c>
      <c r="D11" s="731">
        <v>12.831970000000002</v>
      </c>
      <c r="E11" s="731"/>
      <c r="F11" s="731">
        <v>0</v>
      </c>
      <c r="G11" s="731">
        <v>18.463462890624999</v>
      </c>
      <c r="H11" s="731">
        <v>-18.463462890624999</v>
      </c>
      <c r="I11" s="732">
        <v>0</v>
      </c>
      <c r="J11" s="733" t="s">
        <v>1</v>
      </c>
    </row>
    <row r="12" spans="1:10" ht="14.4" customHeight="1" x14ac:dyDescent="0.3">
      <c r="A12" s="729" t="s">
        <v>577</v>
      </c>
      <c r="B12" s="730" t="s">
        <v>586</v>
      </c>
      <c r="C12" s="731">
        <v>0</v>
      </c>
      <c r="D12" s="731">
        <v>101.21414999999999</v>
      </c>
      <c r="E12" s="731"/>
      <c r="F12" s="731">
        <v>0</v>
      </c>
      <c r="G12" s="731">
        <v>130</v>
      </c>
      <c r="H12" s="731">
        <v>-130</v>
      </c>
      <c r="I12" s="732">
        <v>0</v>
      </c>
      <c r="J12" s="733" t="s">
        <v>1</v>
      </c>
    </row>
    <row r="13" spans="1:10" ht="14.4" customHeight="1" x14ac:dyDescent="0.3">
      <c r="A13" s="729" t="s">
        <v>577</v>
      </c>
      <c r="B13" s="730" t="s">
        <v>587</v>
      </c>
      <c r="C13" s="731">
        <v>310.28295999999978</v>
      </c>
      <c r="D13" s="731">
        <v>342.15726999999976</v>
      </c>
      <c r="E13" s="731"/>
      <c r="F13" s="731">
        <v>415.76803999999981</v>
      </c>
      <c r="G13" s="731">
        <v>369.69784234619146</v>
      </c>
      <c r="H13" s="731">
        <v>46.07019765380835</v>
      </c>
      <c r="I13" s="732">
        <v>1.1246158142591145</v>
      </c>
      <c r="J13" s="733" t="s">
        <v>1</v>
      </c>
    </row>
    <row r="14" spans="1:10" ht="14.4" customHeight="1" x14ac:dyDescent="0.3">
      <c r="A14" s="729" t="s">
        <v>577</v>
      </c>
      <c r="B14" s="730" t="s">
        <v>588</v>
      </c>
      <c r="C14" s="731">
        <v>5.5561600000000002</v>
      </c>
      <c r="D14" s="731">
        <v>59.708279999999995</v>
      </c>
      <c r="E14" s="731"/>
      <c r="F14" s="731">
        <v>32.215610000000005</v>
      </c>
      <c r="G14" s="731">
        <v>15.089917572021484</v>
      </c>
      <c r="H14" s="731">
        <v>17.125692427978521</v>
      </c>
      <c r="I14" s="732">
        <v>2.1349096074409051</v>
      </c>
      <c r="J14" s="733" t="s">
        <v>1</v>
      </c>
    </row>
    <row r="15" spans="1:10" ht="14.4" customHeight="1" x14ac:dyDescent="0.3">
      <c r="A15" s="729" t="s">
        <v>577</v>
      </c>
      <c r="B15" s="730" t="s">
        <v>589</v>
      </c>
      <c r="C15" s="731">
        <v>218.50640000000001</v>
      </c>
      <c r="D15" s="731">
        <v>229.39304000000001</v>
      </c>
      <c r="E15" s="731"/>
      <c r="F15" s="731">
        <v>164.92963</v>
      </c>
      <c r="G15" s="731">
        <v>230</v>
      </c>
      <c r="H15" s="731">
        <v>-65.070369999999997</v>
      </c>
      <c r="I15" s="732">
        <v>0.71708534782608702</v>
      </c>
      <c r="J15" s="733" t="s">
        <v>1</v>
      </c>
    </row>
    <row r="16" spans="1:10" ht="14.4" customHeight="1" x14ac:dyDescent="0.3">
      <c r="A16" s="729" t="s">
        <v>577</v>
      </c>
      <c r="B16" s="730" t="s">
        <v>590</v>
      </c>
      <c r="C16" s="731">
        <v>268.62220000000002</v>
      </c>
      <c r="D16" s="731">
        <v>270.15224999999998</v>
      </c>
      <c r="E16" s="731"/>
      <c r="F16" s="731">
        <v>251.08274</v>
      </c>
      <c r="G16" s="731">
        <v>275.00000390624996</v>
      </c>
      <c r="H16" s="731">
        <v>-23.917263906249957</v>
      </c>
      <c r="I16" s="732">
        <v>0.91302813248539594</v>
      </c>
      <c r="J16" s="733" t="s">
        <v>1</v>
      </c>
    </row>
    <row r="17" spans="1:10" ht="14.4" customHeight="1" x14ac:dyDescent="0.3">
      <c r="A17" s="729" t="s">
        <v>577</v>
      </c>
      <c r="B17" s="730" t="s">
        <v>591</v>
      </c>
      <c r="C17" s="731">
        <v>5927.5326800000012</v>
      </c>
      <c r="D17" s="731">
        <v>6136.452839999999</v>
      </c>
      <c r="E17" s="731"/>
      <c r="F17" s="731">
        <v>6729.2290299999986</v>
      </c>
      <c r="G17" s="731">
        <v>6982.8367010345455</v>
      </c>
      <c r="H17" s="731">
        <v>-253.60767103454691</v>
      </c>
      <c r="I17" s="732">
        <v>0.96368128285214327</v>
      </c>
      <c r="J17" s="733" t="s">
        <v>592</v>
      </c>
    </row>
    <row r="19" spans="1:10" ht="14.4" customHeight="1" x14ac:dyDescent="0.3">
      <c r="A19" s="729" t="s">
        <v>577</v>
      </c>
      <c r="B19" s="730" t="s">
        <v>578</v>
      </c>
      <c r="C19" s="731" t="s">
        <v>579</v>
      </c>
      <c r="D19" s="731" t="s">
        <v>579</v>
      </c>
      <c r="E19" s="731"/>
      <c r="F19" s="731" t="s">
        <v>579</v>
      </c>
      <c r="G19" s="731" t="s">
        <v>579</v>
      </c>
      <c r="H19" s="731" t="s">
        <v>579</v>
      </c>
      <c r="I19" s="732" t="s">
        <v>579</v>
      </c>
      <c r="J19" s="733" t="s">
        <v>73</v>
      </c>
    </row>
    <row r="20" spans="1:10" ht="14.4" customHeight="1" x14ac:dyDescent="0.3">
      <c r="A20" s="729" t="s">
        <v>593</v>
      </c>
      <c r="B20" s="730" t="s">
        <v>594</v>
      </c>
      <c r="C20" s="731" t="s">
        <v>579</v>
      </c>
      <c r="D20" s="731" t="s">
        <v>579</v>
      </c>
      <c r="E20" s="731"/>
      <c r="F20" s="731" t="s">
        <v>579</v>
      </c>
      <c r="G20" s="731" t="s">
        <v>579</v>
      </c>
      <c r="H20" s="731" t="s">
        <v>579</v>
      </c>
      <c r="I20" s="732" t="s">
        <v>579</v>
      </c>
      <c r="J20" s="733" t="s">
        <v>0</v>
      </c>
    </row>
    <row r="21" spans="1:10" ht="14.4" customHeight="1" x14ac:dyDescent="0.3">
      <c r="A21" s="729" t="s">
        <v>593</v>
      </c>
      <c r="B21" s="730" t="s">
        <v>580</v>
      </c>
      <c r="C21" s="731">
        <v>156.43630999999991</v>
      </c>
      <c r="D21" s="731">
        <v>175.80754000000005</v>
      </c>
      <c r="E21" s="731"/>
      <c r="F21" s="731">
        <v>185.20122000000026</v>
      </c>
      <c r="G21" s="731">
        <v>178</v>
      </c>
      <c r="H21" s="731">
        <v>7.2012200000002622</v>
      </c>
      <c r="I21" s="732">
        <v>1.040456292134833</v>
      </c>
      <c r="J21" s="733" t="s">
        <v>1</v>
      </c>
    </row>
    <row r="22" spans="1:10" ht="14.4" customHeight="1" x14ac:dyDescent="0.3">
      <c r="A22" s="729" t="s">
        <v>593</v>
      </c>
      <c r="B22" s="730" t="s">
        <v>584</v>
      </c>
      <c r="C22" s="731">
        <v>16.469200000000001</v>
      </c>
      <c r="D22" s="731">
        <v>34.077380000000005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" customHeight="1" x14ac:dyDescent="0.3">
      <c r="A23" s="729" t="s">
        <v>593</v>
      </c>
      <c r="B23" s="730" t="s">
        <v>587</v>
      </c>
      <c r="C23" s="731">
        <v>35.162400000000034</v>
      </c>
      <c r="D23" s="731">
        <v>39.803309999999982</v>
      </c>
      <c r="E23" s="731"/>
      <c r="F23" s="731">
        <v>36.381879999999981</v>
      </c>
      <c r="G23" s="731">
        <v>40</v>
      </c>
      <c r="H23" s="731">
        <v>-3.6181200000000189</v>
      </c>
      <c r="I23" s="732">
        <v>0.90954699999999955</v>
      </c>
      <c r="J23" s="733" t="s">
        <v>1</v>
      </c>
    </row>
    <row r="24" spans="1:10" ht="14.4" customHeight="1" x14ac:dyDescent="0.3">
      <c r="A24" s="729" t="s">
        <v>593</v>
      </c>
      <c r="B24" s="730" t="s">
        <v>588</v>
      </c>
      <c r="C24" s="731">
        <v>0.16553999999999999</v>
      </c>
      <c r="D24" s="731">
        <v>0.10485999999999999</v>
      </c>
      <c r="E24" s="731"/>
      <c r="F24" s="731">
        <v>0.28523999999999999</v>
      </c>
      <c r="G24" s="731">
        <v>0</v>
      </c>
      <c r="H24" s="731">
        <v>0.28523999999999999</v>
      </c>
      <c r="I24" s="732" t="s">
        <v>579</v>
      </c>
      <c r="J24" s="733" t="s">
        <v>1</v>
      </c>
    </row>
    <row r="25" spans="1:10" ht="14.4" customHeight="1" x14ac:dyDescent="0.3">
      <c r="A25" s="729" t="s">
        <v>593</v>
      </c>
      <c r="B25" s="730" t="s">
        <v>590</v>
      </c>
      <c r="C25" s="731">
        <v>30.134699999999999</v>
      </c>
      <c r="D25" s="731">
        <v>29.009699999999999</v>
      </c>
      <c r="E25" s="731"/>
      <c r="F25" s="731">
        <v>28.12763</v>
      </c>
      <c r="G25" s="731">
        <v>29</v>
      </c>
      <c r="H25" s="731">
        <v>-0.87237000000000009</v>
      </c>
      <c r="I25" s="732">
        <v>0.96991827586206891</v>
      </c>
      <c r="J25" s="733" t="s">
        <v>1</v>
      </c>
    </row>
    <row r="26" spans="1:10" ht="14.4" customHeight="1" x14ac:dyDescent="0.3">
      <c r="A26" s="729" t="s">
        <v>593</v>
      </c>
      <c r="B26" s="730" t="s">
        <v>595</v>
      </c>
      <c r="C26" s="731">
        <v>238.36814999999993</v>
      </c>
      <c r="D26" s="731">
        <v>278.80279000000002</v>
      </c>
      <c r="E26" s="731"/>
      <c r="F26" s="731">
        <v>249.99597000000023</v>
      </c>
      <c r="G26" s="731">
        <v>247</v>
      </c>
      <c r="H26" s="731">
        <v>2.9959700000002272</v>
      </c>
      <c r="I26" s="732">
        <v>1.0121294331983814</v>
      </c>
      <c r="J26" s="733" t="s">
        <v>596</v>
      </c>
    </row>
    <row r="27" spans="1:10" ht="14.4" customHeight="1" x14ac:dyDescent="0.3">
      <c r="A27" s="729" t="s">
        <v>579</v>
      </c>
      <c r="B27" s="730" t="s">
        <v>579</v>
      </c>
      <c r="C27" s="731" t="s">
        <v>579</v>
      </c>
      <c r="D27" s="731" t="s">
        <v>579</v>
      </c>
      <c r="E27" s="731"/>
      <c r="F27" s="731" t="s">
        <v>579</v>
      </c>
      <c r="G27" s="731" t="s">
        <v>579</v>
      </c>
      <c r="H27" s="731" t="s">
        <v>579</v>
      </c>
      <c r="I27" s="732" t="s">
        <v>579</v>
      </c>
      <c r="J27" s="733" t="s">
        <v>597</v>
      </c>
    </row>
    <row r="28" spans="1:10" ht="14.4" customHeight="1" x14ac:dyDescent="0.3">
      <c r="A28" s="729" t="s">
        <v>598</v>
      </c>
      <c r="B28" s="730" t="s">
        <v>599</v>
      </c>
      <c r="C28" s="731" t="s">
        <v>579</v>
      </c>
      <c r="D28" s="731" t="s">
        <v>579</v>
      </c>
      <c r="E28" s="731"/>
      <c r="F28" s="731" t="s">
        <v>579</v>
      </c>
      <c r="G28" s="731" t="s">
        <v>579</v>
      </c>
      <c r="H28" s="731" t="s">
        <v>579</v>
      </c>
      <c r="I28" s="732" t="s">
        <v>579</v>
      </c>
      <c r="J28" s="733" t="s">
        <v>0</v>
      </c>
    </row>
    <row r="29" spans="1:10" ht="14.4" customHeight="1" x14ac:dyDescent="0.3">
      <c r="A29" s="729" t="s">
        <v>598</v>
      </c>
      <c r="B29" s="730" t="s">
        <v>580</v>
      </c>
      <c r="C29" s="731">
        <v>243.08983000000001</v>
      </c>
      <c r="D29" s="731">
        <v>245.93315000000004</v>
      </c>
      <c r="E29" s="731"/>
      <c r="F29" s="731">
        <v>237.1149299999999</v>
      </c>
      <c r="G29" s="731">
        <v>240</v>
      </c>
      <c r="H29" s="731">
        <v>-2.8850700000000984</v>
      </c>
      <c r="I29" s="732">
        <v>0.98797887499999959</v>
      </c>
      <c r="J29" s="733" t="s">
        <v>1</v>
      </c>
    </row>
    <row r="30" spans="1:10" ht="14.4" customHeight="1" x14ac:dyDescent="0.3">
      <c r="A30" s="729" t="s">
        <v>598</v>
      </c>
      <c r="B30" s="730" t="s">
        <v>582</v>
      </c>
      <c r="C30" s="731">
        <v>0</v>
      </c>
      <c r="D30" s="731">
        <v>0.15336000000000002</v>
      </c>
      <c r="E30" s="731"/>
      <c r="F30" s="731">
        <v>0</v>
      </c>
      <c r="G30" s="731">
        <v>0</v>
      </c>
      <c r="H30" s="731">
        <v>0</v>
      </c>
      <c r="I30" s="732" t="s">
        <v>579</v>
      </c>
      <c r="J30" s="733" t="s">
        <v>1</v>
      </c>
    </row>
    <row r="31" spans="1:10" ht="14.4" customHeight="1" x14ac:dyDescent="0.3">
      <c r="A31" s="729" t="s">
        <v>598</v>
      </c>
      <c r="B31" s="730" t="s">
        <v>587</v>
      </c>
      <c r="C31" s="731">
        <v>39.563930000000006</v>
      </c>
      <c r="D31" s="731">
        <v>49.679829999999967</v>
      </c>
      <c r="E31" s="731"/>
      <c r="F31" s="731">
        <v>72.373089999999976</v>
      </c>
      <c r="G31" s="731">
        <v>54</v>
      </c>
      <c r="H31" s="731">
        <v>18.373089999999976</v>
      </c>
      <c r="I31" s="732">
        <v>1.3402424074074071</v>
      </c>
      <c r="J31" s="733" t="s">
        <v>1</v>
      </c>
    </row>
    <row r="32" spans="1:10" ht="14.4" customHeight="1" x14ac:dyDescent="0.3">
      <c r="A32" s="729" t="s">
        <v>598</v>
      </c>
      <c r="B32" s="730" t="s">
        <v>588</v>
      </c>
      <c r="C32" s="731">
        <v>0</v>
      </c>
      <c r="D32" s="731">
        <v>0.19140000000000001</v>
      </c>
      <c r="E32" s="731"/>
      <c r="F32" s="731">
        <v>0</v>
      </c>
      <c r="G32" s="731">
        <v>0</v>
      </c>
      <c r="H32" s="731">
        <v>0</v>
      </c>
      <c r="I32" s="732" t="s">
        <v>579</v>
      </c>
      <c r="J32" s="733" t="s">
        <v>1</v>
      </c>
    </row>
    <row r="33" spans="1:10" ht="14.4" customHeight="1" x14ac:dyDescent="0.3">
      <c r="A33" s="729" t="s">
        <v>598</v>
      </c>
      <c r="B33" s="730" t="s">
        <v>600</v>
      </c>
      <c r="C33" s="731">
        <v>282.65376000000003</v>
      </c>
      <c r="D33" s="731">
        <v>295.95774</v>
      </c>
      <c r="E33" s="731"/>
      <c r="F33" s="731">
        <v>309.48801999999989</v>
      </c>
      <c r="G33" s="731">
        <v>294</v>
      </c>
      <c r="H33" s="731">
        <v>15.488019999999892</v>
      </c>
      <c r="I33" s="732">
        <v>1.052680340136054</v>
      </c>
      <c r="J33" s="733" t="s">
        <v>596</v>
      </c>
    </row>
    <row r="34" spans="1:10" ht="14.4" customHeight="1" x14ac:dyDescent="0.3">
      <c r="A34" s="729" t="s">
        <v>579</v>
      </c>
      <c r="B34" s="730" t="s">
        <v>579</v>
      </c>
      <c r="C34" s="731" t="s">
        <v>579</v>
      </c>
      <c r="D34" s="731" t="s">
        <v>579</v>
      </c>
      <c r="E34" s="731"/>
      <c r="F34" s="731" t="s">
        <v>579</v>
      </c>
      <c r="G34" s="731" t="s">
        <v>579</v>
      </c>
      <c r="H34" s="731" t="s">
        <v>579</v>
      </c>
      <c r="I34" s="732" t="s">
        <v>579</v>
      </c>
      <c r="J34" s="733" t="s">
        <v>597</v>
      </c>
    </row>
    <row r="35" spans="1:10" ht="14.4" customHeight="1" x14ac:dyDescent="0.3">
      <c r="A35" s="729" t="s">
        <v>601</v>
      </c>
      <c r="B35" s="730" t="s">
        <v>602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0</v>
      </c>
    </row>
    <row r="36" spans="1:10" ht="14.4" customHeight="1" x14ac:dyDescent="0.3">
      <c r="A36" s="729" t="s">
        <v>601</v>
      </c>
      <c r="B36" s="730" t="s">
        <v>580</v>
      </c>
      <c r="C36" s="731">
        <v>3.7620500000000003</v>
      </c>
      <c r="D36" s="731">
        <v>3.9944599999999997</v>
      </c>
      <c r="E36" s="731"/>
      <c r="F36" s="731">
        <v>4.0749499999999994</v>
      </c>
      <c r="G36" s="731">
        <v>3</v>
      </c>
      <c r="H36" s="731">
        <v>1.0749499999999994</v>
      </c>
      <c r="I36" s="732">
        <v>1.3583166666666664</v>
      </c>
      <c r="J36" s="733" t="s">
        <v>1</v>
      </c>
    </row>
    <row r="37" spans="1:10" ht="14.4" customHeight="1" x14ac:dyDescent="0.3">
      <c r="A37" s="729" t="s">
        <v>601</v>
      </c>
      <c r="B37" s="730" t="s">
        <v>587</v>
      </c>
      <c r="C37" s="731">
        <v>0</v>
      </c>
      <c r="D37" s="731">
        <v>0</v>
      </c>
      <c r="E37" s="731"/>
      <c r="F37" s="731">
        <v>0.19982</v>
      </c>
      <c r="G37" s="731">
        <v>0</v>
      </c>
      <c r="H37" s="731">
        <v>0.19982</v>
      </c>
      <c r="I37" s="732" t="s">
        <v>579</v>
      </c>
      <c r="J37" s="733" t="s">
        <v>1</v>
      </c>
    </row>
    <row r="38" spans="1:10" ht="14.4" customHeight="1" x14ac:dyDescent="0.3">
      <c r="A38" s="729" t="s">
        <v>601</v>
      </c>
      <c r="B38" s="730" t="s">
        <v>589</v>
      </c>
      <c r="C38" s="731">
        <v>218.50640000000001</v>
      </c>
      <c r="D38" s="731">
        <v>229.39304000000001</v>
      </c>
      <c r="E38" s="731"/>
      <c r="F38" s="731">
        <v>164.92963</v>
      </c>
      <c r="G38" s="731">
        <v>230</v>
      </c>
      <c r="H38" s="731">
        <v>-65.070369999999997</v>
      </c>
      <c r="I38" s="732">
        <v>0.71708534782608702</v>
      </c>
      <c r="J38" s="733" t="s">
        <v>1</v>
      </c>
    </row>
    <row r="39" spans="1:10" ht="14.4" customHeight="1" x14ac:dyDescent="0.3">
      <c r="A39" s="729" t="s">
        <v>601</v>
      </c>
      <c r="B39" s="730" t="s">
        <v>603</v>
      </c>
      <c r="C39" s="731">
        <v>222.26845</v>
      </c>
      <c r="D39" s="731">
        <v>233.38750000000002</v>
      </c>
      <c r="E39" s="731"/>
      <c r="F39" s="731">
        <v>169.20439999999999</v>
      </c>
      <c r="G39" s="731">
        <v>233</v>
      </c>
      <c r="H39" s="731">
        <v>-63.795600000000007</v>
      </c>
      <c r="I39" s="732">
        <v>0.72619914163090127</v>
      </c>
      <c r="J39" s="733" t="s">
        <v>596</v>
      </c>
    </row>
    <row r="40" spans="1:10" ht="14.4" customHeight="1" x14ac:dyDescent="0.3">
      <c r="A40" s="729" t="s">
        <v>579</v>
      </c>
      <c r="B40" s="730" t="s">
        <v>579</v>
      </c>
      <c r="C40" s="731" t="s">
        <v>579</v>
      </c>
      <c r="D40" s="731" t="s">
        <v>579</v>
      </c>
      <c r="E40" s="731"/>
      <c r="F40" s="731" t="s">
        <v>579</v>
      </c>
      <c r="G40" s="731" t="s">
        <v>579</v>
      </c>
      <c r="H40" s="731" t="s">
        <v>579</v>
      </c>
      <c r="I40" s="732" t="s">
        <v>579</v>
      </c>
      <c r="J40" s="733" t="s">
        <v>597</v>
      </c>
    </row>
    <row r="41" spans="1:10" ht="14.4" customHeight="1" x14ac:dyDescent="0.3">
      <c r="A41" s="729" t="s">
        <v>604</v>
      </c>
      <c r="B41" s="730" t="s">
        <v>605</v>
      </c>
      <c r="C41" s="731" t="s">
        <v>579</v>
      </c>
      <c r="D41" s="731" t="s">
        <v>579</v>
      </c>
      <c r="E41" s="731"/>
      <c r="F41" s="731" t="s">
        <v>579</v>
      </c>
      <c r="G41" s="731" t="s">
        <v>579</v>
      </c>
      <c r="H41" s="731" t="s">
        <v>579</v>
      </c>
      <c r="I41" s="732" t="s">
        <v>579</v>
      </c>
      <c r="J41" s="733" t="s">
        <v>0</v>
      </c>
    </row>
    <row r="42" spans="1:10" ht="14.4" customHeight="1" x14ac:dyDescent="0.3">
      <c r="A42" s="729" t="s">
        <v>604</v>
      </c>
      <c r="B42" s="730" t="s">
        <v>580</v>
      </c>
      <c r="C42" s="731">
        <v>2312.4358400000015</v>
      </c>
      <c r="D42" s="731">
        <v>2238.7281899999998</v>
      </c>
      <c r="E42" s="731"/>
      <c r="F42" s="731">
        <v>1845.9177400000008</v>
      </c>
      <c r="G42" s="731">
        <v>2234</v>
      </c>
      <c r="H42" s="731">
        <v>-388.08225999999922</v>
      </c>
      <c r="I42" s="732">
        <v>0.82628367949865744</v>
      </c>
      <c r="J42" s="733" t="s">
        <v>1</v>
      </c>
    </row>
    <row r="43" spans="1:10" ht="14.4" customHeight="1" x14ac:dyDescent="0.3">
      <c r="A43" s="729" t="s">
        <v>604</v>
      </c>
      <c r="B43" s="730" t="s">
        <v>581</v>
      </c>
      <c r="C43" s="731">
        <v>256.80188999999996</v>
      </c>
      <c r="D43" s="731">
        <v>191.5249</v>
      </c>
      <c r="E43" s="731"/>
      <c r="F43" s="731">
        <v>330.67628999999994</v>
      </c>
      <c r="G43" s="731">
        <v>220</v>
      </c>
      <c r="H43" s="731">
        <v>110.67628999999994</v>
      </c>
      <c r="I43" s="732">
        <v>1.5030740454545453</v>
      </c>
      <c r="J43" s="733" t="s">
        <v>1</v>
      </c>
    </row>
    <row r="44" spans="1:10" ht="14.4" customHeight="1" x14ac:dyDescent="0.3">
      <c r="A44" s="729" t="s">
        <v>604</v>
      </c>
      <c r="B44" s="730" t="s">
        <v>582</v>
      </c>
      <c r="C44" s="731">
        <v>211.14797000000002</v>
      </c>
      <c r="D44" s="731">
        <v>163.60804000000005</v>
      </c>
      <c r="E44" s="731"/>
      <c r="F44" s="731">
        <v>146.11525999999995</v>
      </c>
      <c r="G44" s="731">
        <v>160</v>
      </c>
      <c r="H44" s="731">
        <v>-13.88474000000005</v>
      </c>
      <c r="I44" s="732">
        <v>0.91322037499999964</v>
      </c>
      <c r="J44" s="733" t="s">
        <v>1</v>
      </c>
    </row>
    <row r="45" spans="1:10" ht="14.4" customHeight="1" x14ac:dyDescent="0.3">
      <c r="A45" s="729" t="s">
        <v>604</v>
      </c>
      <c r="B45" s="730" t="s">
        <v>584</v>
      </c>
      <c r="C45" s="731">
        <v>533.09122999999988</v>
      </c>
      <c r="D45" s="731">
        <v>503.81759999999997</v>
      </c>
      <c r="E45" s="731"/>
      <c r="F45" s="731">
        <v>777.80880000000013</v>
      </c>
      <c r="G45" s="731">
        <v>560</v>
      </c>
      <c r="H45" s="731">
        <v>217.80880000000013</v>
      </c>
      <c r="I45" s="732">
        <v>1.388944285714286</v>
      </c>
      <c r="J45" s="733" t="s">
        <v>1</v>
      </c>
    </row>
    <row r="46" spans="1:10" ht="14.4" customHeight="1" x14ac:dyDescent="0.3">
      <c r="A46" s="729" t="s">
        <v>604</v>
      </c>
      <c r="B46" s="730" t="s">
        <v>586</v>
      </c>
      <c r="C46" s="731">
        <v>0</v>
      </c>
      <c r="D46" s="731">
        <v>101.21414999999999</v>
      </c>
      <c r="E46" s="731"/>
      <c r="F46" s="731">
        <v>0</v>
      </c>
      <c r="G46" s="731">
        <v>130</v>
      </c>
      <c r="H46" s="731">
        <v>-130</v>
      </c>
      <c r="I46" s="732">
        <v>0</v>
      </c>
      <c r="J46" s="733" t="s">
        <v>1</v>
      </c>
    </row>
    <row r="47" spans="1:10" ht="14.4" customHeight="1" x14ac:dyDescent="0.3">
      <c r="A47" s="729" t="s">
        <v>604</v>
      </c>
      <c r="B47" s="730" t="s">
        <v>587</v>
      </c>
      <c r="C47" s="731">
        <v>234.68382999999977</v>
      </c>
      <c r="D47" s="731">
        <v>251.9396399999998</v>
      </c>
      <c r="E47" s="731"/>
      <c r="F47" s="731">
        <v>305.23975999999988</v>
      </c>
      <c r="G47" s="731">
        <v>276</v>
      </c>
      <c r="H47" s="731">
        <v>29.239759999999876</v>
      </c>
      <c r="I47" s="732">
        <v>1.1059411594202895</v>
      </c>
      <c r="J47" s="733" t="s">
        <v>1</v>
      </c>
    </row>
    <row r="48" spans="1:10" ht="14.4" customHeight="1" x14ac:dyDescent="0.3">
      <c r="A48" s="729" t="s">
        <v>604</v>
      </c>
      <c r="B48" s="730" t="s">
        <v>588</v>
      </c>
      <c r="C48" s="731">
        <v>5.3906200000000002</v>
      </c>
      <c r="D48" s="731">
        <v>59.412019999999998</v>
      </c>
      <c r="E48" s="731"/>
      <c r="F48" s="731">
        <v>31.930370000000003</v>
      </c>
      <c r="G48" s="731">
        <v>15</v>
      </c>
      <c r="H48" s="731">
        <v>16.930370000000003</v>
      </c>
      <c r="I48" s="732">
        <v>2.1286913333333337</v>
      </c>
      <c r="J48" s="733" t="s">
        <v>1</v>
      </c>
    </row>
    <row r="49" spans="1:10" ht="14.4" customHeight="1" x14ac:dyDescent="0.3">
      <c r="A49" s="729" t="s">
        <v>604</v>
      </c>
      <c r="B49" s="730" t="s">
        <v>590</v>
      </c>
      <c r="C49" s="731">
        <v>106.22337999999999</v>
      </c>
      <c r="D49" s="731">
        <v>112.25342999999999</v>
      </c>
      <c r="E49" s="731"/>
      <c r="F49" s="731">
        <v>108.41923000000001</v>
      </c>
      <c r="G49" s="731">
        <v>114</v>
      </c>
      <c r="H49" s="731">
        <v>-5.5807699999999869</v>
      </c>
      <c r="I49" s="732">
        <v>0.95104587719298261</v>
      </c>
      <c r="J49" s="733" t="s">
        <v>1</v>
      </c>
    </row>
    <row r="50" spans="1:10" ht="14.4" customHeight="1" x14ac:dyDescent="0.3">
      <c r="A50" s="729" t="s">
        <v>604</v>
      </c>
      <c r="B50" s="730" t="s">
        <v>606</v>
      </c>
      <c r="C50" s="731">
        <v>3659.7747600000016</v>
      </c>
      <c r="D50" s="731">
        <v>3622.4979699999994</v>
      </c>
      <c r="E50" s="731"/>
      <c r="F50" s="731">
        <v>3546.1074500000009</v>
      </c>
      <c r="G50" s="731">
        <v>3708</v>
      </c>
      <c r="H50" s="731">
        <v>-161.89254999999912</v>
      </c>
      <c r="I50" s="732">
        <v>0.95633965749730332</v>
      </c>
      <c r="J50" s="733" t="s">
        <v>596</v>
      </c>
    </row>
    <row r="51" spans="1:10" ht="14.4" customHeight="1" x14ac:dyDescent="0.3">
      <c r="A51" s="729" t="s">
        <v>579</v>
      </c>
      <c r="B51" s="730" t="s">
        <v>579</v>
      </c>
      <c r="C51" s="731" t="s">
        <v>579</v>
      </c>
      <c r="D51" s="731" t="s">
        <v>579</v>
      </c>
      <c r="E51" s="731"/>
      <c r="F51" s="731" t="s">
        <v>579</v>
      </c>
      <c r="G51" s="731" t="s">
        <v>579</v>
      </c>
      <c r="H51" s="731" t="s">
        <v>579</v>
      </c>
      <c r="I51" s="732" t="s">
        <v>579</v>
      </c>
      <c r="J51" s="733" t="s">
        <v>597</v>
      </c>
    </row>
    <row r="52" spans="1:10" ht="14.4" customHeight="1" x14ac:dyDescent="0.3">
      <c r="A52" s="729" t="s">
        <v>607</v>
      </c>
      <c r="B52" s="730" t="s">
        <v>608</v>
      </c>
      <c r="C52" s="731" t="s">
        <v>579</v>
      </c>
      <c r="D52" s="731" t="s">
        <v>579</v>
      </c>
      <c r="E52" s="731"/>
      <c r="F52" s="731" t="s">
        <v>579</v>
      </c>
      <c r="G52" s="731" t="s">
        <v>579</v>
      </c>
      <c r="H52" s="731" t="s">
        <v>579</v>
      </c>
      <c r="I52" s="732" t="s">
        <v>579</v>
      </c>
      <c r="J52" s="733" t="s">
        <v>0</v>
      </c>
    </row>
    <row r="53" spans="1:10" ht="14.4" customHeight="1" x14ac:dyDescent="0.3">
      <c r="A53" s="729" t="s">
        <v>607</v>
      </c>
      <c r="B53" s="730" t="s">
        <v>580</v>
      </c>
      <c r="C53" s="731">
        <v>1379.7711700000004</v>
      </c>
      <c r="D53" s="731">
        <v>1563.3512599999992</v>
      </c>
      <c r="E53" s="731"/>
      <c r="F53" s="731">
        <v>2338.3238199999982</v>
      </c>
      <c r="G53" s="731">
        <v>2350</v>
      </c>
      <c r="H53" s="731">
        <v>-11.67618000000175</v>
      </c>
      <c r="I53" s="732">
        <v>0.99503141276595675</v>
      </c>
      <c r="J53" s="733" t="s">
        <v>1</v>
      </c>
    </row>
    <row r="54" spans="1:10" ht="14.4" customHeight="1" x14ac:dyDescent="0.3">
      <c r="A54" s="729" t="s">
        <v>607</v>
      </c>
      <c r="B54" s="730" t="s">
        <v>583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579</v>
      </c>
      <c r="J54" s="733" t="s">
        <v>1</v>
      </c>
    </row>
    <row r="55" spans="1:10" ht="14.4" customHeight="1" x14ac:dyDescent="0.3">
      <c r="A55" s="729" t="s">
        <v>607</v>
      </c>
      <c r="B55" s="730" t="s">
        <v>585</v>
      </c>
      <c r="C55" s="731">
        <v>11.559469999999999</v>
      </c>
      <c r="D55" s="731">
        <v>12.831970000000002</v>
      </c>
      <c r="E55" s="731"/>
      <c r="F55" s="731">
        <v>0</v>
      </c>
      <c r="G55" s="731">
        <v>18</v>
      </c>
      <c r="H55" s="731">
        <v>-18</v>
      </c>
      <c r="I55" s="732">
        <v>0</v>
      </c>
      <c r="J55" s="733" t="s">
        <v>1</v>
      </c>
    </row>
    <row r="56" spans="1:10" ht="14.4" customHeight="1" x14ac:dyDescent="0.3">
      <c r="A56" s="729" t="s">
        <v>607</v>
      </c>
      <c r="B56" s="730" t="s">
        <v>587</v>
      </c>
      <c r="C56" s="731">
        <v>0.87279999999999991</v>
      </c>
      <c r="D56" s="731">
        <v>0.73448999999999998</v>
      </c>
      <c r="E56" s="731"/>
      <c r="F56" s="731">
        <v>1.5734900000000005</v>
      </c>
      <c r="G56" s="731">
        <v>1</v>
      </c>
      <c r="H56" s="731">
        <v>0.5734900000000005</v>
      </c>
      <c r="I56" s="732">
        <v>1.5734900000000005</v>
      </c>
      <c r="J56" s="733" t="s">
        <v>1</v>
      </c>
    </row>
    <row r="57" spans="1:10" ht="14.4" customHeight="1" x14ac:dyDescent="0.3">
      <c r="A57" s="729" t="s">
        <v>607</v>
      </c>
      <c r="B57" s="730" t="s">
        <v>590</v>
      </c>
      <c r="C57" s="731">
        <v>132.26412000000002</v>
      </c>
      <c r="D57" s="731">
        <v>128.88911999999999</v>
      </c>
      <c r="E57" s="731"/>
      <c r="F57" s="731">
        <v>114.53588000000001</v>
      </c>
      <c r="G57" s="731">
        <v>131</v>
      </c>
      <c r="H57" s="731">
        <v>-16.464119999999994</v>
      </c>
      <c r="I57" s="732">
        <v>0.87431969465648862</v>
      </c>
      <c r="J57" s="733" t="s">
        <v>1</v>
      </c>
    </row>
    <row r="58" spans="1:10" ht="14.4" customHeight="1" x14ac:dyDescent="0.3">
      <c r="A58" s="729" t="s">
        <v>607</v>
      </c>
      <c r="B58" s="730" t="s">
        <v>609</v>
      </c>
      <c r="C58" s="731">
        <v>1524.4675600000005</v>
      </c>
      <c r="D58" s="731">
        <v>1705.8068399999993</v>
      </c>
      <c r="E58" s="731"/>
      <c r="F58" s="731">
        <v>2454.4331899999984</v>
      </c>
      <c r="G58" s="731">
        <v>2500</v>
      </c>
      <c r="H58" s="731">
        <v>-45.566810000001624</v>
      </c>
      <c r="I58" s="732">
        <v>0.98177327599999931</v>
      </c>
      <c r="J58" s="733" t="s">
        <v>596</v>
      </c>
    </row>
    <row r="59" spans="1:10" ht="14.4" customHeight="1" x14ac:dyDescent="0.3">
      <c r="A59" s="729" t="s">
        <v>579</v>
      </c>
      <c r="B59" s="730" t="s">
        <v>579</v>
      </c>
      <c r="C59" s="731" t="s">
        <v>579</v>
      </c>
      <c r="D59" s="731" t="s">
        <v>579</v>
      </c>
      <c r="E59" s="731"/>
      <c r="F59" s="731" t="s">
        <v>579</v>
      </c>
      <c r="G59" s="731" t="s">
        <v>579</v>
      </c>
      <c r="H59" s="731" t="s">
        <v>579</v>
      </c>
      <c r="I59" s="732" t="s">
        <v>579</v>
      </c>
      <c r="J59" s="733" t="s">
        <v>597</v>
      </c>
    </row>
    <row r="60" spans="1:10" ht="14.4" customHeight="1" x14ac:dyDescent="0.3">
      <c r="A60" s="729" t="s">
        <v>577</v>
      </c>
      <c r="B60" s="730" t="s">
        <v>591</v>
      </c>
      <c r="C60" s="731">
        <v>5927.532680000003</v>
      </c>
      <c r="D60" s="731">
        <v>6136.4528399999981</v>
      </c>
      <c r="E60" s="731"/>
      <c r="F60" s="731">
        <v>6729.2290300000004</v>
      </c>
      <c r="G60" s="731">
        <v>6983</v>
      </c>
      <c r="H60" s="731">
        <v>-253.77096999999958</v>
      </c>
      <c r="I60" s="732">
        <v>0.96365874695689535</v>
      </c>
      <c r="J60" s="733" t="s">
        <v>592</v>
      </c>
    </row>
  </sheetData>
  <mergeCells count="3">
    <mergeCell ref="F3:I3"/>
    <mergeCell ref="C4:D4"/>
    <mergeCell ref="A1:I1"/>
  </mergeCells>
  <conditionalFormatting sqref="F18 F61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0">
    <cfRule type="expression" dxfId="66" priority="5">
      <formula>$H19&gt;0</formula>
    </cfRule>
  </conditionalFormatting>
  <conditionalFormatting sqref="A19:A60">
    <cfRule type="expression" dxfId="65" priority="2">
      <formula>AND($J19&lt;&gt;"mezeraKL",$J19&lt;&gt;"")</formula>
    </cfRule>
  </conditionalFormatting>
  <conditionalFormatting sqref="I19:I60">
    <cfRule type="expression" dxfId="64" priority="6">
      <formula>$I19&gt;1</formula>
    </cfRule>
  </conditionalFormatting>
  <conditionalFormatting sqref="B19:B60">
    <cfRule type="expression" dxfId="63" priority="1">
      <formula>OR($J19="NS",$J19="SumaNS",$J19="Účet")</formula>
    </cfRule>
  </conditionalFormatting>
  <conditionalFormatting sqref="A19:D60 F19:I60">
    <cfRule type="expression" dxfId="62" priority="8">
      <formula>AND($J19&lt;&gt;"",$J19&lt;&gt;"mezeraKL")</formula>
    </cfRule>
  </conditionalFormatting>
  <conditionalFormatting sqref="B19:D60 F19:I60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0 F19:I60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294.10648375116881</v>
      </c>
      <c r="M3" s="203">
        <f>SUBTOTAL(9,M5:M1048576)</f>
        <v>22407.249999999996</v>
      </c>
      <c r="N3" s="204">
        <f>SUBTOTAL(9,N5:N1048576)</f>
        <v>6590117.5080333762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577</v>
      </c>
      <c r="B5" s="741" t="s">
        <v>578</v>
      </c>
      <c r="C5" s="742" t="s">
        <v>593</v>
      </c>
      <c r="D5" s="743" t="s">
        <v>594</v>
      </c>
      <c r="E5" s="744">
        <v>50113001</v>
      </c>
      <c r="F5" s="743" t="s">
        <v>610</v>
      </c>
      <c r="G5" s="742" t="s">
        <v>611</v>
      </c>
      <c r="H5" s="742">
        <v>100362</v>
      </c>
      <c r="I5" s="742">
        <v>362</v>
      </c>
      <c r="J5" s="742" t="s">
        <v>612</v>
      </c>
      <c r="K5" s="742" t="s">
        <v>613</v>
      </c>
      <c r="L5" s="745">
        <v>86.636666666666656</v>
      </c>
      <c r="M5" s="745">
        <v>3</v>
      </c>
      <c r="N5" s="746">
        <v>259.90999999999997</v>
      </c>
    </row>
    <row r="6" spans="1:14" ht="14.4" customHeight="1" x14ac:dyDescent="0.3">
      <c r="A6" s="747" t="s">
        <v>577</v>
      </c>
      <c r="B6" s="748" t="s">
        <v>578</v>
      </c>
      <c r="C6" s="749" t="s">
        <v>593</v>
      </c>
      <c r="D6" s="750" t="s">
        <v>594</v>
      </c>
      <c r="E6" s="751">
        <v>50113001</v>
      </c>
      <c r="F6" s="750" t="s">
        <v>610</v>
      </c>
      <c r="G6" s="749" t="s">
        <v>611</v>
      </c>
      <c r="H6" s="749">
        <v>990178</v>
      </c>
      <c r="I6" s="749">
        <v>0</v>
      </c>
      <c r="J6" s="749" t="s">
        <v>614</v>
      </c>
      <c r="K6" s="749" t="s">
        <v>579</v>
      </c>
      <c r="L6" s="752">
        <v>54.859999999999992</v>
      </c>
      <c r="M6" s="752">
        <v>2</v>
      </c>
      <c r="N6" s="753">
        <v>109.71999999999998</v>
      </c>
    </row>
    <row r="7" spans="1:14" ht="14.4" customHeight="1" x14ac:dyDescent="0.3">
      <c r="A7" s="747" t="s">
        <v>577</v>
      </c>
      <c r="B7" s="748" t="s">
        <v>578</v>
      </c>
      <c r="C7" s="749" t="s">
        <v>593</v>
      </c>
      <c r="D7" s="750" t="s">
        <v>594</v>
      </c>
      <c r="E7" s="751">
        <v>50113001</v>
      </c>
      <c r="F7" s="750" t="s">
        <v>610</v>
      </c>
      <c r="G7" s="749" t="s">
        <v>611</v>
      </c>
      <c r="H7" s="749">
        <v>845008</v>
      </c>
      <c r="I7" s="749">
        <v>107806</v>
      </c>
      <c r="J7" s="749" t="s">
        <v>615</v>
      </c>
      <c r="K7" s="749" t="s">
        <v>616</v>
      </c>
      <c r="L7" s="752">
        <v>63.189949449194913</v>
      </c>
      <c r="M7" s="752">
        <v>22</v>
      </c>
      <c r="N7" s="753">
        <v>1390.1788878822881</v>
      </c>
    </row>
    <row r="8" spans="1:14" ht="14.4" customHeight="1" x14ac:dyDescent="0.3">
      <c r="A8" s="747" t="s">
        <v>577</v>
      </c>
      <c r="B8" s="748" t="s">
        <v>578</v>
      </c>
      <c r="C8" s="749" t="s">
        <v>593</v>
      </c>
      <c r="D8" s="750" t="s">
        <v>594</v>
      </c>
      <c r="E8" s="751">
        <v>50113001</v>
      </c>
      <c r="F8" s="750" t="s">
        <v>610</v>
      </c>
      <c r="G8" s="749" t="s">
        <v>611</v>
      </c>
      <c r="H8" s="749">
        <v>202701</v>
      </c>
      <c r="I8" s="749">
        <v>202701</v>
      </c>
      <c r="J8" s="749" t="s">
        <v>615</v>
      </c>
      <c r="K8" s="749" t="s">
        <v>617</v>
      </c>
      <c r="L8" s="752">
        <v>131.11000000000007</v>
      </c>
      <c r="M8" s="752">
        <v>1</v>
      </c>
      <c r="N8" s="753">
        <v>131.11000000000007</v>
      </c>
    </row>
    <row r="9" spans="1:14" ht="14.4" customHeight="1" x14ac:dyDescent="0.3">
      <c r="A9" s="747" t="s">
        <v>577</v>
      </c>
      <c r="B9" s="748" t="s">
        <v>578</v>
      </c>
      <c r="C9" s="749" t="s">
        <v>593</v>
      </c>
      <c r="D9" s="750" t="s">
        <v>594</v>
      </c>
      <c r="E9" s="751">
        <v>50113001</v>
      </c>
      <c r="F9" s="750" t="s">
        <v>610</v>
      </c>
      <c r="G9" s="749" t="s">
        <v>611</v>
      </c>
      <c r="H9" s="749">
        <v>167547</v>
      </c>
      <c r="I9" s="749">
        <v>67547</v>
      </c>
      <c r="J9" s="749" t="s">
        <v>618</v>
      </c>
      <c r="K9" s="749" t="s">
        <v>619</v>
      </c>
      <c r="L9" s="752">
        <v>47.031999999999996</v>
      </c>
      <c r="M9" s="752">
        <v>10</v>
      </c>
      <c r="N9" s="753">
        <v>470.32</v>
      </c>
    </row>
    <row r="10" spans="1:14" ht="14.4" customHeight="1" x14ac:dyDescent="0.3">
      <c r="A10" s="747" t="s">
        <v>577</v>
      </c>
      <c r="B10" s="748" t="s">
        <v>578</v>
      </c>
      <c r="C10" s="749" t="s">
        <v>593</v>
      </c>
      <c r="D10" s="750" t="s">
        <v>594</v>
      </c>
      <c r="E10" s="751">
        <v>50113001</v>
      </c>
      <c r="F10" s="750" t="s">
        <v>610</v>
      </c>
      <c r="G10" s="749" t="s">
        <v>611</v>
      </c>
      <c r="H10" s="749">
        <v>196610</v>
      </c>
      <c r="I10" s="749">
        <v>96610</v>
      </c>
      <c r="J10" s="749" t="s">
        <v>620</v>
      </c>
      <c r="K10" s="749" t="s">
        <v>621</v>
      </c>
      <c r="L10" s="752">
        <v>46.389999999999993</v>
      </c>
      <c r="M10" s="752">
        <v>2</v>
      </c>
      <c r="N10" s="753">
        <v>92.779999999999987</v>
      </c>
    </row>
    <row r="11" spans="1:14" ht="14.4" customHeight="1" x14ac:dyDescent="0.3">
      <c r="A11" s="747" t="s">
        <v>577</v>
      </c>
      <c r="B11" s="748" t="s">
        <v>578</v>
      </c>
      <c r="C11" s="749" t="s">
        <v>593</v>
      </c>
      <c r="D11" s="750" t="s">
        <v>594</v>
      </c>
      <c r="E11" s="751">
        <v>50113001</v>
      </c>
      <c r="F11" s="750" t="s">
        <v>610</v>
      </c>
      <c r="G11" s="749" t="s">
        <v>611</v>
      </c>
      <c r="H11" s="749">
        <v>847974</v>
      </c>
      <c r="I11" s="749">
        <v>125525</v>
      </c>
      <c r="J11" s="749" t="s">
        <v>622</v>
      </c>
      <c r="K11" s="749" t="s">
        <v>623</v>
      </c>
      <c r="L11" s="752">
        <v>45.849999999999994</v>
      </c>
      <c r="M11" s="752">
        <v>3</v>
      </c>
      <c r="N11" s="753">
        <v>137.54999999999998</v>
      </c>
    </row>
    <row r="12" spans="1:14" ht="14.4" customHeight="1" x14ac:dyDescent="0.3">
      <c r="A12" s="747" t="s">
        <v>577</v>
      </c>
      <c r="B12" s="748" t="s">
        <v>578</v>
      </c>
      <c r="C12" s="749" t="s">
        <v>593</v>
      </c>
      <c r="D12" s="750" t="s">
        <v>594</v>
      </c>
      <c r="E12" s="751">
        <v>50113001</v>
      </c>
      <c r="F12" s="750" t="s">
        <v>610</v>
      </c>
      <c r="G12" s="749" t="s">
        <v>611</v>
      </c>
      <c r="H12" s="749">
        <v>208456</v>
      </c>
      <c r="I12" s="749">
        <v>208456</v>
      </c>
      <c r="J12" s="749" t="s">
        <v>624</v>
      </c>
      <c r="K12" s="749" t="s">
        <v>625</v>
      </c>
      <c r="L12" s="752">
        <v>738.54</v>
      </c>
      <c r="M12" s="752">
        <v>0.05</v>
      </c>
      <c r="N12" s="753">
        <v>36.927</v>
      </c>
    </row>
    <row r="13" spans="1:14" ht="14.4" customHeight="1" x14ac:dyDescent="0.3">
      <c r="A13" s="747" t="s">
        <v>577</v>
      </c>
      <c r="B13" s="748" t="s">
        <v>578</v>
      </c>
      <c r="C13" s="749" t="s">
        <v>593</v>
      </c>
      <c r="D13" s="750" t="s">
        <v>594</v>
      </c>
      <c r="E13" s="751">
        <v>50113001</v>
      </c>
      <c r="F13" s="750" t="s">
        <v>610</v>
      </c>
      <c r="G13" s="749" t="s">
        <v>611</v>
      </c>
      <c r="H13" s="749">
        <v>173389</v>
      </c>
      <c r="I13" s="749">
        <v>173389</v>
      </c>
      <c r="J13" s="749" t="s">
        <v>626</v>
      </c>
      <c r="K13" s="749" t="s">
        <v>627</v>
      </c>
      <c r="L13" s="752">
        <v>753.28</v>
      </c>
      <c r="M13" s="752">
        <v>1.2999999999999998</v>
      </c>
      <c r="N13" s="753">
        <v>979.26399999999978</v>
      </c>
    </row>
    <row r="14" spans="1:14" ht="14.4" customHeight="1" x14ac:dyDescent="0.3">
      <c r="A14" s="747" t="s">
        <v>577</v>
      </c>
      <c r="B14" s="748" t="s">
        <v>578</v>
      </c>
      <c r="C14" s="749" t="s">
        <v>593</v>
      </c>
      <c r="D14" s="750" t="s">
        <v>594</v>
      </c>
      <c r="E14" s="751">
        <v>50113001</v>
      </c>
      <c r="F14" s="750" t="s">
        <v>610</v>
      </c>
      <c r="G14" s="749" t="s">
        <v>611</v>
      </c>
      <c r="H14" s="749">
        <v>169743</v>
      </c>
      <c r="I14" s="749">
        <v>69743</v>
      </c>
      <c r="J14" s="749" t="s">
        <v>628</v>
      </c>
      <c r="K14" s="749" t="s">
        <v>629</v>
      </c>
      <c r="L14" s="752">
        <v>37.659999999999997</v>
      </c>
      <c r="M14" s="752">
        <v>60</v>
      </c>
      <c r="N14" s="753">
        <v>2259.6</v>
      </c>
    </row>
    <row r="15" spans="1:14" ht="14.4" customHeight="1" x14ac:dyDescent="0.3">
      <c r="A15" s="747" t="s">
        <v>577</v>
      </c>
      <c r="B15" s="748" t="s">
        <v>578</v>
      </c>
      <c r="C15" s="749" t="s">
        <v>593</v>
      </c>
      <c r="D15" s="750" t="s">
        <v>594</v>
      </c>
      <c r="E15" s="751">
        <v>50113001</v>
      </c>
      <c r="F15" s="750" t="s">
        <v>610</v>
      </c>
      <c r="G15" s="749" t="s">
        <v>630</v>
      </c>
      <c r="H15" s="749">
        <v>112891</v>
      </c>
      <c r="I15" s="749">
        <v>12891</v>
      </c>
      <c r="J15" s="749" t="s">
        <v>631</v>
      </c>
      <c r="K15" s="749" t="s">
        <v>632</v>
      </c>
      <c r="L15" s="752">
        <v>58.562222222222232</v>
      </c>
      <c r="M15" s="752">
        <v>9</v>
      </c>
      <c r="N15" s="753">
        <v>527.06000000000006</v>
      </c>
    </row>
    <row r="16" spans="1:14" ht="14.4" customHeight="1" x14ac:dyDescent="0.3">
      <c r="A16" s="747" t="s">
        <v>577</v>
      </c>
      <c r="B16" s="748" t="s">
        <v>578</v>
      </c>
      <c r="C16" s="749" t="s">
        <v>593</v>
      </c>
      <c r="D16" s="750" t="s">
        <v>594</v>
      </c>
      <c r="E16" s="751">
        <v>50113001</v>
      </c>
      <c r="F16" s="750" t="s">
        <v>610</v>
      </c>
      <c r="G16" s="749" t="s">
        <v>630</v>
      </c>
      <c r="H16" s="749">
        <v>112892</v>
      </c>
      <c r="I16" s="749">
        <v>12892</v>
      </c>
      <c r="J16" s="749" t="s">
        <v>631</v>
      </c>
      <c r="K16" s="749" t="s">
        <v>633</v>
      </c>
      <c r="L16" s="752">
        <v>102.81250000000001</v>
      </c>
      <c r="M16" s="752">
        <v>4</v>
      </c>
      <c r="N16" s="753">
        <v>411.25000000000006</v>
      </c>
    </row>
    <row r="17" spans="1:14" ht="14.4" customHeight="1" x14ac:dyDescent="0.3">
      <c r="A17" s="747" t="s">
        <v>577</v>
      </c>
      <c r="B17" s="748" t="s">
        <v>578</v>
      </c>
      <c r="C17" s="749" t="s">
        <v>593</v>
      </c>
      <c r="D17" s="750" t="s">
        <v>594</v>
      </c>
      <c r="E17" s="751">
        <v>50113001</v>
      </c>
      <c r="F17" s="750" t="s">
        <v>610</v>
      </c>
      <c r="G17" s="749" t="s">
        <v>579</v>
      </c>
      <c r="H17" s="749">
        <v>132853</v>
      </c>
      <c r="I17" s="749">
        <v>132853</v>
      </c>
      <c r="J17" s="749" t="s">
        <v>631</v>
      </c>
      <c r="K17" s="749" t="s">
        <v>633</v>
      </c>
      <c r="L17" s="752">
        <v>103.31999999999998</v>
      </c>
      <c r="M17" s="752">
        <v>1</v>
      </c>
      <c r="N17" s="753">
        <v>103.31999999999998</v>
      </c>
    </row>
    <row r="18" spans="1:14" ht="14.4" customHeight="1" x14ac:dyDescent="0.3">
      <c r="A18" s="747" t="s">
        <v>577</v>
      </c>
      <c r="B18" s="748" t="s">
        <v>578</v>
      </c>
      <c r="C18" s="749" t="s">
        <v>593</v>
      </c>
      <c r="D18" s="750" t="s">
        <v>594</v>
      </c>
      <c r="E18" s="751">
        <v>50113001</v>
      </c>
      <c r="F18" s="750" t="s">
        <v>610</v>
      </c>
      <c r="G18" s="749" t="s">
        <v>611</v>
      </c>
      <c r="H18" s="749">
        <v>162315</v>
      </c>
      <c r="I18" s="749">
        <v>62315</v>
      </c>
      <c r="J18" s="749" t="s">
        <v>634</v>
      </c>
      <c r="K18" s="749" t="s">
        <v>635</v>
      </c>
      <c r="L18" s="752">
        <v>74.870000000000019</v>
      </c>
      <c r="M18" s="752">
        <v>1</v>
      </c>
      <c r="N18" s="753">
        <v>74.870000000000019</v>
      </c>
    </row>
    <row r="19" spans="1:14" ht="14.4" customHeight="1" x14ac:dyDescent="0.3">
      <c r="A19" s="747" t="s">
        <v>577</v>
      </c>
      <c r="B19" s="748" t="s">
        <v>578</v>
      </c>
      <c r="C19" s="749" t="s">
        <v>593</v>
      </c>
      <c r="D19" s="750" t="s">
        <v>594</v>
      </c>
      <c r="E19" s="751">
        <v>50113001</v>
      </c>
      <c r="F19" s="750" t="s">
        <v>610</v>
      </c>
      <c r="G19" s="749" t="s">
        <v>611</v>
      </c>
      <c r="H19" s="749">
        <v>848172</v>
      </c>
      <c r="I19" s="749">
        <v>0</v>
      </c>
      <c r="J19" s="749" t="s">
        <v>636</v>
      </c>
      <c r="K19" s="749" t="s">
        <v>579</v>
      </c>
      <c r="L19" s="752">
        <v>145.64999999999998</v>
      </c>
      <c r="M19" s="752">
        <v>1</v>
      </c>
      <c r="N19" s="753">
        <v>145.64999999999998</v>
      </c>
    </row>
    <row r="20" spans="1:14" ht="14.4" customHeight="1" x14ac:dyDescent="0.3">
      <c r="A20" s="747" t="s">
        <v>577</v>
      </c>
      <c r="B20" s="748" t="s">
        <v>578</v>
      </c>
      <c r="C20" s="749" t="s">
        <v>593</v>
      </c>
      <c r="D20" s="750" t="s">
        <v>594</v>
      </c>
      <c r="E20" s="751">
        <v>50113001</v>
      </c>
      <c r="F20" s="750" t="s">
        <v>610</v>
      </c>
      <c r="G20" s="749" t="s">
        <v>611</v>
      </c>
      <c r="H20" s="749">
        <v>196620</v>
      </c>
      <c r="I20" s="749">
        <v>96620</v>
      </c>
      <c r="J20" s="749" t="s">
        <v>637</v>
      </c>
      <c r="K20" s="749" t="s">
        <v>638</v>
      </c>
      <c r="L20" s="752">
        <v>168.41499999999999</v>
      </c>
      <c r="M20" s="752">
        <v>4</v>
      </c>
      <c r="N20" s="753">
        <v>673.66</v>
      </c>
    </row>
    <row r="21" spans="1:14" ht="14.4" customHeight="1" x14ac:dyDescent="0.3">
      <c r="A21" s="747" t="s">
        <v>577</v>
      </c>
      <c r="B21" s="748" t="s">
        <v>578</v>
      </c>
      <c r="C21" s="749" t="s">
        <v>593</v>
      </c>
      <c r="D21" s="750" t="s">
        <v>594</v>
      </c>
      <c r="E21" s="751">
        <v>50113001</v>
      </c>
      <c r="F21" s="750" t="s">
        <v>610</v>
      </c>
      <c r="G21" s="749" t="s">
        <v>611</v>
      </c>
      <c r="H21" s="749">
        <v>203954</v>
      </c>
      <c r="I21" s="749">
        <v>203954</v>
      </c>
      <c r="J21" s="749" t="s">
        <v>639</v>
      </c>
      <c r="K21" s="749" t="s">
        <v>640</v>
      </c>
      <c r="L21" s="752">
        <v>95.876666666666651</v>
      </c>
      <c r="M21" s="752">
        <v>12</v>
      </c>
      <c r="N21" s="753">
        <v>1150.5199999999998</v>
      </c>
    </row>
    <row r="22" spans="1:14" ht="14.4" customHeight="1" x14ac:dyDescent="0.3">
      <c r="A22" s="747" t="s">
        <v>577</v>
      </c>
      <c r="B22" s="748" t="s">
        <v>578</v>
      </c>
      <c r="C22" s="749" t="s">
        <v>593</v>
      </c>
      <c r="D22" s="750" t="s">
        <v>594</v>
      </c>
      <c r="E22" s="751">
        <v>50113001</v>
      </c>
      <c r="F22" s="750" t="s">
        <v>610</v>
      </c>
      <c r="G22" s="749" t="s">
        <v>611</v>
      </c>
      <c r="H22" s="749">
        <v>195474</v>
      </c>
      <c r="I22" s="749">
        <v>195474</v>
      </c>
      <c r="J22" s="749" t="s">
        <v>641</v>
      </c>
      <c r="K22" s="749" t="s">
        <v>642</v>
      </c>
      <c r="L22" s="752">
        <v>84.57</v>
      </c>
      <c r="M22" s="752">
        <v>1</v>
      </c>
      <c r="N22" s="753">
        <v>84.57</v>
      </c>
    </row>
    <row r="23" spans="1:14" ht="14.4" customHeight="1" x14ac:dyDescent="0.3">
      <c r="A23" s="747" t="s">
        <v>577</v>
      </c>
      <c r="B23" s="748" t="s">
        <v>578</v>
      </c>
      <c r="C23" s="749" t="s">
        <v>593</v>
      </c>
      <c r="D23" s="750" t="s">
        <v>594</v>
      </c>
      <c r="E23" s="751">
        <v>50113001</v>
      </c>
      <c r="F23" s="750" t="s">
        <v>610</v>
      </c>
      <c r="G23" s="749" t="s">
        <v>611</v>
      </c>
      <c r="H23" s="749">
        <v>171571</v>
      </c>
      <c r="I23" s="749">
        <v>171571</v>
      </c>
      <c r="J23" s="749" t="s">
        <v>643</v>
      </c>
      <c r="K23" s="749" t="s">
        <v>642</v>
      </c>
      <c r="L23" s="752">
        <v>60.17</v>
      </c>
      <c r="M23" s="752">
        <v>1</v>
      </c>
      <c r="N23" s="753">
        <v>60.17</v>
      </c>
    </row>
    <row r="24" spans="1:14" ht="14.4" customHeight="1" x14ac:dyDescent="0.3">
      <c r="A24" s="747" t="s">
        <v>577</v>
      </c>
      <c r="B24" s="748" t="s">
        <v>578</v>
      </c>
      <c r="C24" s="749" t="s">
        <v>593</v>
      </c>
      <c r="D24" s="750" t="s">
        <v>594</v>
      </c>
      <c r="E24" s="751">
        <v>50113001</v>
      </c>
      <c r="F24" s="750" t="s">
        <v>610</v>
      </c>
      <c r="G24" s="749" t="s">
        <v>630</v>
      </c>
      <c r="H24" s="749">
        <v>110252</v>
      </c>
      <c r="I24" s="749">
        <v>10252</v>
      </c>
      <c r="J24" s="749" t="s">
        <v>644</v>
      </c>
      <c r="K24" s="749" t="s">
        <v>645</v>
      </c>
      <c r="L24" s="752">
        <v>79.433636363636353</v>
      </c>
      <c r="M24" s="752">
        <v>11</v>
      </c>
      <c r="N24" s="753">
        <v>873.76999999999987</v>
      </c>
    </row>
    <row r="25" spans="1:14" ht="14.4" customHeight="1" x14ac:dyDescent="0.3">
      <c r="A25" s="747" t="s">
        <v>577</v>
      </c>
      <c r="B25" s="748" t="s">
        <v>578</v>
      </c>
      <c r="C25" s="749" t="s">
        <v>593</v>
      </c>
      <c r="D25" s="750" t="s">
        <v>594</v>
      </c>
      <c r="E25" s="751">
        <v>50113001</v>
      </c>
      <c r="F25" s="750" t="s">
        <v>610</v>
      </c>
      <c r="G25" s="749" t="s">
        <v>630</v>
      </c>
      <c r="H25" s="749">
        <v>117425</v>
      </c>
      <c r="I25" s="749">
        <v>17425</v>
      </c>
      <c r="J25" s="749" t="s">
        <v>646</v>
      </c>
      <c r="K25" s="749" t="s">
        <v>647</v>
      </c>
      <c r="L25" s="752">
        <v>19.930000000000003</v>
      </c>
      <c r="M25" s="752">
        <v>3</v>
      </c>
      <c r="N25" s="753">
        <v>59.790000000000013</v>
      </c>
    </row>
    <row r="26" spans="1:14" ht="14.4" customHeight="1" x14ac:dyDescent="0.3">
      <c r="A26" s="747" t="s">
        <v>577</v>
      </c>
      <c r="B26" s="748" t="s">
        <v>578</v>
      </c>
      <c r="C26" s="749" t="s">
        <v>593</v>
      </c>
      <c r="D26" s="750" t="s">
        <v>594</v>
      </c>
      <c r="E26" s="751">
        <v>50113001</v>
      </c>
      <c r="F26" s="750" t="s">
        <v>610</v>
      </c>
      <c r="G26" s="749" t="s">
        <v>611</v>
      </c>
      <c r="H26" s="749">
        <v>156992</v>
      </c>
      <c r="I26" s="749">
        <v>56992</v>
      </c>
      <c r="J26" s="749" t="s">
        <v>648</v>
      </c>
      <c r="K26" s="749" t="s">
        <v>649</v>
      </c>
      <c r="L26" s="752">
        <v>61.450000000000017</v>
      </c>
      <c r="M26" s="752">
        <v>1</v>
      </c>
      <c r="N26" s="753">
        <v>61.450000000000017</v>
      </c>
    </row>
    <row r="27" spans="1:14" ht="14.4" customHeight="1" x14ac:dyDescent="0.3">
      <c r="A27" s="747" t="s">
        <v>577</v>
      </c>
      <c r="B27" s="748" t="s">
        <v>578</v>
      </c>
      <c r="C27" s="749" t="s">
        <v>593</v>
      </c>
      <c r="D27" s="750" t="s">
        <v>594</v>
      </c>
      <c r="E27" s="751">
        <v>50113001</v>
      </c>
      <c r="F27" s="750" t="s">
        <v>610</v>
      </c>
      <c r="G27" s="749" t="s">
        <v>611</v>
      </c>
      <c r="H27" s="749">
        <v>156993</v>
      </c>
      <c r="I27" s="749">
        <v>56993</v>
      </c>
      <c r="J27" s="749" t="s">
        <v>650</v>
      </c>
      <c r="K27" s="749" t="s">
        <v>651</v>
      </c>
      <c r="L27" s="752">
        <v>73.404969806628486</v>
      </c>
      <c r="M27" s="752">
        <v>4</v>
      </c>
      <c r="N27" s="753">
        <v>293.61987922651394</v>
      </c>
    </row>
    <row r="28" spans="1:14" ht="14.4" customHeight="1" x14ac:dyDescent="0.3">
      <c r="A28" s="747" t="s">
        <v>577</v>
      </c>
      <c r="B28" s="748" t="s">
        <v>578</v>
      </c>
      <c r="C28" s="749" t="s">
        <v>593</v>
      </c>
      <c r="D28" s="750" t="s">
        <v>594</v>
      </c>
      <c r="E28" s="751">
        <v>50113001</v>
      </c>
      <c r="F28" s="750" t="s">
        <v>610</v>
      </c>
      <c r="G28" s="749" t="s">
        <v>630</v>
      </c>
      <c r="H28" s="749">
        <v>214435</v>
      </c>
      <c r="I28" s="749">
        <v>214435</v>
      </c>
      <c r="J28" s="749" t="s">
        <v>652</v>
      </c>
      <c r="K28" s="749" t="s">
        <v>653</v>
      </c>
      <c r="L28" s="752">
        <v>94.13153846153844</v>
      </c>
      <c r="M28" s="752">
        <v>13</v>
      </c>
      <c r="N28" s="753">
        <v>1223.7099999999998</v>
      </c>
    </row>
    <row r="29" spans="1:14" ht="14.4" customHeight="1" x14ac:dyDescent="0.3">
      <c r="A29" s="747" t="s">
        <v>577</v>
      </c>
      <c r="B29" s="748" t="s">
        <v>578</v>
      </c>
      <c r="C29" s="749" t="s">
        <v>593</v>
      </c>
      <c r="D29" s="750" t="s">
        <v>594</v>
      </c>
      <c r="E29" s="751">
        <v>50113001</v>
      </c>
      <c r="F29" s="750" t="s">
        <v>610</v>
      </c>
      <c r="G29" s="749" t="s">
        <v>630</v>
      </c>
      <c r="H29" s="749">
        <v>214427</v>
      </c>
      <c r="I29" s="749">
        <v>214427</v>
      </c>
      <c r="J29" s="749" t="s">
        <v>654</v>
      </c>
      <c r="K29" s="749" t="s">
        <v>655</v>
      </c>
      <c r="L29" s="752">
        <v>67.393157894736831</v>
      </c>
      <c r="M29" s="752">
        <v>19</v>
      </c>
      <c r="N29" s="753">
        <v>1280.4699999999998</v>
      </c>
    </row>
    <row r="30" spans="1:14" ht="14.4" customHeight="1" x14ac:dyDescent="0.3">
      <c r="A30" s="747" t="s">
        <v>577</v>
      </c>
      <c r="B30" s="748" t="s">
        <v>578</v>
      </c>
      <c r="C30" s="749" t="s">
        <v>593</v>
      </c>
      <c r="D30" s="750" t="s">
        <v>594</v>
      </c>
      <c r="E30" s="751">
        <v>50113001</v>
      </c>
      <c r="F30" s="750" t="s">
        <v>610</v>
      </c>
      <c r="G30" s="749" t="s">
        <v>611</v>
      </c>
      <c r="H30" s="749">
        <v>193104</v>
      </c>
      <c r="I30" s="749">
        <v>93104</v>
      </c>
      <c r="J30" s="749" t="s">
        <v>656</v>
      </c>
      <c r="K30" s="749" t="s">
        <v>657</v>
      </c>
      <c r="L30" s="752">
        <v>47.649999999999991</v>
      </c>
      <c r="M30" s="752">
        <v>1</v>
      </c>
      <c r="N30" s="753">
        <v>47.649999999999991</v>
      </c>
    </row>
    <row r="31" spans="1:14" ht="14.4" customHeight="1" x14ac:dyDescent="0.3">
      <c r="A31" s="747" t="s">
        <v>577</v>
      </c>
      <c r="B31" s="748" t="s">
        <v>578</v>
      </c>
      <c r="C31" s="749" t="s">
        <v>593</v>
      </c>
      <c r="D31" s="750" t="s">
        <v>594</v>
      </c>
      <c r="E31" s="751">
        <v>50113001</v>
      </c>
      <c r="F31" s="750" t="s">
        <v>610</v>
      </c>
      <c r="G31" s="749" t="s">
        <v>611</v>
      </c>
      <c r="H31" s="749">
        <v>988310</v>
      </c>
      <c r="I31" s="749">
        <v>0</v>
      </c>
      <c r="J31" s="749" t="s">
        <v>658</v>
      </c>
      <c r="K31" s="749" t="s">
        <v>579</v>
      </c>
      <c r="L31" s="752">
        <v>96.494285714285709</v>
      </c>
      <c r="M31" s="752">
        <v>7</v>
      </c>
      <c r="N31" s="753">
        <v>675.45999999999992</v>
      </c>
    </row>
    <row r="32" spans="1:14" ht="14.4" customHeight="1" x14ac:dyDescent="0.3">
      <c r="A32" s="747" t="s">
        <v>577</v>
      </c>
      <c r="B32" s="748" t="s">
        <v>578</v>
      </c>
      <c r="C32" s="749" t="s">
        <v>593</v>
      </c>
      <c r="D32" s="750" t="s">
        <v>594</v>
      </c>
      <c r="E32" s="751">
        <v>50113001</v>
      </c>
      <c r="F32" s="750" t="s">
        <v>610</v>
      </c>
      <c r="G32" s="749" t="s">
        <v>611</v>
      </c>
      <c r="H32" s="749">
        <v>197522</v>
      </c>
      <c r="I32" s="749">
        <v>97522</v>
      </c>
      <c r="J32" s="749" t="s">
        <v>659</v>
      </c>
      <c r="K32" s="749" t="s">
        <v>660</v>
      </c>
      <c r="L32" s="752">
        <v>159.21000000000004</v>
      </c>
      <c r="M32" s="752">
        <v>1</v>
      </c>
      <c r="N32" s="753">
        <v>159.21000000000004</v>
      </c>
    </row>
    <row r="33" spans="1:14" ht="14.4" customHeight="1" x14ac:dyDescent="0.3">
      <c r="A33" s="747" t="s">
        <v>577</v>
      </c>
      <c r="B33" s="748" t="s">
        <v>578</v>
      </c>
      <c r="C33" s="749" t="s">
        <v>593</v>
      </c>
      <c r="D33" s="750" t="s">
        <v>594</v>
      </c>
      <c r="E33" s="751">
        <v>50113001</v>
      </c>
      <c r="F33" s="750" t="s">
        <v>610</v>
      </c>
      <c r="G33" s="749" t="s">
        <v>611</v>
      </c>
      <c r="H33" s="749">
        <v>184090</v>
      </c>
      <c r="I33" s="749">
        <v>84090</v>
      </c>
      <c r="J33" s="749" t="s">
        <v>661</v>
      </c>
      <c r="K33" s="749" t="s">
        <v>662</v>
      </c>
      <c r="L33" s="752">
        <v>60.139966664158884</v>
      </c>
      <c r="M33" s="752">
        <v>21</v>
      </c>
      <c r="N33" s="753">
        <v>1262.9392999473366</v>
      </c>
    </row>
    <row r="34" spans="1:14" ht="14.4" customHeight="1" x14ac:dyDescent="0.3">
      <c r="A34" s="747" t="s">
        <v>577</v>
      </c>
      <c r="B34" s="748" t="s">
        <v>578</v>
      </c>
      <c r="C34" s="749" t="s">
        <v>593</v>
      </c>
      <c r="D34" s="750" t="s">
        <v>594</v>
      </c>
      <c r="E34" s="751">
        <v>50113001</v>
      </c>
      <c r="F34" s="750" t="s">
        <v>610</v>
      </c>
      <c r="G34" s="749" t="s">
        <v>611</v>
      </c>
      <c r="H34" s="749">
        <v>208694</v>
      </c>
      <c r="I34" s="749">
        <v>208694</v>
      </c>
      <c r="J34" s="749" t="s">
        <v>663</v>
      </c>
      <c r="K34" s="749" t="s">
        <v>664</v>
      </c>
      <c r="L34" s="752">
        <v>39.705000000000005</v>
      </c>
      <c r="M34" s="752">
        <v>2</v>
      </c>
      <c r="N34" s="753">
        <v>79.410000000000011</v>
      </c>
    </row>
    <row r="35" spans="1:14" ht="14.4" customHeight="1" x14ac:dyDescent="0.3">
      <c r="A35" s="747" t="s">
        <v>577</v>
      </c>
      <c r="B35" s="748" t="s">
        <v>578</v>
      </c>
      <c r="C35" s="749" t="s">
        <v>593</v>
      </c>
      <c r="D35" s="750" t="s">
        <v>594</v>
      </c>
      <c r="E35" s="751">
        <v>50113001</v>
      </c>
      <c r="F35" s="750" t="s">
        <v>610</v>
      </c>
      <c r="G35" s="749" t="s">
        <v>611</v>
      </c>
      <c r="H35" s="749">
        <v>208695</v>
      </c>
      <c r="I35" s="749">
        <v>208695</v>
      </c>
      <c r="J35" s="749" t="s">
        <v>663</v>
      </c>
      <c r="K35" s="749" t="s">
        <v>665</v>
      </c>
      <c r="L35" s="752">
        <v>77.347142857142856</v>
      </c>
      <c r="M35" s="752">
        <v>28</v>
      </c>
      <c r="N35" s="753">
        <v>2165.7199999999998</v>
      </c>
    </row>
    <row r="36" spans="1:14" ht="14.4" customHeight="1" x14ac:dyDescent="0.3">
      <c r="A36" s="747" t="s">
        <v>577</v>
      </c>
      <c r="B36" s="748" t="s">
        <v>578</v>
      </c>
      <c r="C36" s="749" t="s">
        <v>593</v>
      </c>
      <c r="D36" s="750" t="s">
        <v>594</v>
      </c>
      <c r="E36" s="751">
        <v>50113001</v>
      </c>
      <c r="F36" s="750" t="s">
        <v>610</v>
      </c>
      <c r="G36" s="749" t="s">
        <v>611</v>
      </c>
      <c r="H36" s="749">
        <v>102477</v>
      </c>
      <c r="I36" s="749">
        <v>2477</v>
      </c>
      <c r="J36" s="749" t="s">
        <v>663</v>
      </c>
      <c r="K36" s="749" t="s">
        <v>664</v>
      </c>
      <c r="L36" s="752">
        <v>40.202000000000005</v>
      </c>
      <c r="M36" s="752">
        <v>10</v>
      </c>
      <c r="N36" s="753">
        <v>402.02000000000004</v>
      </c>
    </row>
    <row r="37" spans="1:14" ht="14.4" customHeight="1" x14ac:dyDescent="0.3">
      <c r="A37" s="747" t="s">
        <v>577</v>
      </c>
      <c r="B37" s="748" t="s">
        <v>578</v>
      </c>
      <c r="C37" s="749" t="s">
        <v>593</v>
      </c>
      <c r="D37" s="750" t="s">
        <v>594</v>
      </c>
      <c r="E37" s="751">
        <v>50113001</v>
      </c>
      <c r="F37" s="750" t="s">
        <v>610</v>
      </c>
      <c r="G37" s="749" t="s">
        <v>611</v>
      </c>
      <c r="H37" s="749">
        <v>102478</v>
      </c>
      <c r="I37" s="749">
        <v>2478</v>
      </c>
      <c r="J37" s="749" t="s">
        <v>663</v>
      </c>
      <c r="K37" s="749" t="s">
        <v>665</v>
      </c>
      <c r="L37" s="752">
        <v>77.549043715815145</v>
      </c>
      <c r="M37" s="752">
        <v>45</v>
      </c>
      <c r="N37" s="753">
        <v>3489.7069672116818</v>
      </c>
    </row>
    <row r="38" spans="1:14" ht="14.4" customHeight="1" x14ac:dyDescent="0.3">
      <c r="A38" s="747" t="s">
        <v>577</v>
      </c>
      <c r="B38" s="748" t="s">
        <v>578</v>
      </c>
      <c r="C38" s="749" t="s">
        <v>593</v>
      </c>
      <c r="D38" s="750" t="s">
        <v>594</v>
      </c>
      <c r="E38" s="751">
        <v>50113001</v>
      </c>
      <c r="F38" s="750" t="s">
        <v>610</v>
      </c>
      <c r="G38" s="749" t="s">
        <v>611</v>
      </c>
      <c r="H38" s="749">
        <v>103645</v>
      </c>
      <c r="I38" s="749">
        <v>3645</v>
      </c>
      <c r="J38" s="749" t="s">
        <v>666</v>
      </c>
      <c r="K38" s="749" t="s">
        <v>667</v>
      </c>
      <c r="L38" s="752">
        <v>69.919999999999987</v>
      </c>
      <c r="M38" s="752">
        <v>1</v>
      </c>
      <c r="N38" s="753">
        <v>69.919999999999987</v>
      </c>
    </row>
    <row r="39" spans="1:14" ht="14.4" customHeight="1" x14ac:dyDescent="0.3">
      <c r="A39" s="747" t="s">
        <v>577</v>
      </c>
      <c r="B39" s="748" t="s">
        <v>578</v>
      </c>
      <c r="C39" s="749" t="s">
        <v>593</v>
      </c>
      <c r="D39" s="750" t="s">
        <v>594</v>
      </c>
      <c r="E39" s="751">
        <v>50113001</v>
      </c>
      <c r="F39" s="750" t="s">
        <v>610</v>
      </c>
      <c r="G39" s="749" t="s">
        <v>611</v>
      </c>
      <c r="H39" s="749">
        <v>108499</v>
      </c>
      <c r="I39" s="749">
        <v>8499</v>
      </c>
      <c r="J39" s="749" t="s">
        <v>668</v>
      </c>
      <c r="K39" s="749" t="s">
        <v>669</v>
      </c>
      <c r="L39" s="752">
        <v>111.59840000000003</v>
      </c>
      <c r="M39" s="752">
        <v>250</v>
      </c>
      <c r="N39" s="753">
        <v>27899.600000000006</v>
      </c>
    </row>
    <row r="40" spans="1:14" ht="14.4" customHeight="1" x14ac:dyDescent="0.3">
      <c r="A40" s="747" t="s">
        <v>577</v>
      </c>
      <c r="B40" s="748" t="s">
        <v>578</v>
      </c>
      <c r="C40" s="749" t="s">
        <v>593</v>
      </c>
      <c r="D40" s="750" t="s">
        <v>594</v>
      </c>
      <c r="E40" s="751">
        <v>50113001</v>
      </c>
      <c r="F40" s="750" t="s">
        <v>610</v>
      </c>
      <c r="G40" s="749" t="s">
        <v>611</v>
      </c>
      <c r="H40" s="749">
        <v>104071</v>
      </c>
      <c r="I40" s="749">
        <v>4071</v>
      </c>
      <c r="J40" s="749" t="s">
        <v>670</v>
      </c>
      <c r="K40" s="749" t="s">
        <v>671</v>
      </c>
      <c r="L40" s="752">
        <v>152.99000000000007</v>
      </c>
      <c r="M40" s="752">
        <v>1</v>
      </c>
      <c r="N40" s="753">
        <v>152.99000000000007</v>
      </c>
    </row>
    <row r="41" spans="1:14" ht="14.4" customHeight="1" x14ac:dyDescent="0.3">
      <c r="A41" s="747" t="s">
        <v>577</v>
      </c>
      <c r="B41" s="748" t="s">
        <v>578</v>
      </c>
      <c r="C41" s="749" t="s">
        <v>593</v>
      </c>
      <c r="D41" s="750" t="s">
        <v>594</v>
      </c>
      <c r="E41" s="751">
        <v>50113001</v>
      </c>
      <c r="F41" s="750" t="s">
        <v>610</v>
      </c>
      <c r="G41" s="749" t="s">
        <v>611</v>
      </c>
      <c r="H41" s="749">
        <v>102479</v>
      </c>
      <c r="I41" s="749">
        <v>2479</v>
      </c>
      <c r="J41" s="749" t="s">
        <v>670</v>
      </c>
      <c r="K41" s="749" t="s">
        <v>672</v>
      </c>
      <c r="L41" s="752">
        <v>65.58</v>
      </c>
      <c r="M41" s="752">
        <v>4</v>
      </c>
      <c r="N41" s="753">
        <v>262.32</v>
      </c>
    </row>
    <row r="42" spans="1:14" ht="14.4" customHeight="1" x14ac:dyDescent="0.3">
      <c r="A42" s="747" t="s">
        <v>577</v>
      </c>
      <c r="B42" s="748" t="s">
        <v>578</v>
      </c>
      <c r="C42" s="749" t="s">
        <v>593</v>
      </c>
      <c r="D42" s="750" t="s">
        <v>594</v>
      </c>
      <c r="E42" s="751">
        <v>50113001</v>
      </c>
      <c r="F42" s="750" t="s">
        <v>610</v>
      </c>
      <c r="G42" s="749" t="s">
        <v>611</v>
      </c>
      <c r="H42" s="749">
        <v>58880</v>
      </c>
      <c r="I42" s="749">
        <v>58880</v>
      </c>
      <c r="J42" s="749" t="s">
        <v>673</v>
      </c>
      <c r="K42" s="749" t="s">
        <v>674</v>
      </c>
      <c r="L42" s="752">
        <v>46.429999999999986</v>
      </c>
      <c r="M42" s="752">
        <v>3</v>
      </c>
      <c r="N42" s="753">
        <v>139.28999999999996</v>
      </c>
    </row>
    <row r="43" spans="1:14" ht="14.4" customHeight="1" x14ac:dyDescent="0.3">
      <c r="A43" s="747" t="s">
        <v>577</v>
      </c>
      <c r="B43" s="748" t="s">
        <v>578</v>
      </c>
      <c r="C43" s="749" t="s">
        <v>593</v>
      </c>
      <c r="D43" s="750" t="s">
        <v>594</v>
      </c>
      <c r="E43" s="751">
        <v>50113001</v>
      </c>
      <c r="F43" s="750" t="s">
        <v>610</v>
      </c>
      <c r="G43" s="749" t="s">
        <v>611</v>
      </c>
      <c r="H43" s="749">
        <v>158425</v>
      </c>
      <c r="I43" s="749">
        <v>58425</v>
      </c>
      <c r="J43" s="749" t="s">
        <v>675</v>
      </c>
      <c r="K43" s="749" t="s">
        <v>676</v>
      </c>
      <c r="L43" s="752">
        <v>82.15</v>
      </c>
      <c r="M43" s="752">
        <v>8</v>
      </c>
      <c r="N43" s="753">
        <v>657.2</v>
      </c>
    </row>
    <row r="44" spans="1:14" ht="14.4" customHeight="1" x14ac:dyDescent="0.3">
      <c r="A44" s="747" t="s">
        <v>577</v>
      </c>
      <c r="B44" s="748" t="s">
        <v>578</v>
      </c>
      <c r="C44" s="749" t="s">
        <v>593</v>
      </c>
      <c r="D44" s="750" t="s">
        <v>594</v>
      </c>
      <c r="E44" s="751">
        <v>50113001</v>
      </c>
      <c r="F44" s="750" t="s">
        <v>610</v>
      </c>
      <c r="G44" s="749" t="s">
        <v>611</v>
      </c>
      <c r="H44" s="749">
        <v>154539</v>
      </c>
      <c r="I44" s="749">
        <v>54539</v>
      </c>
      <c r="J44" s="749" t="s">
        <v>677</v>
      </c>
      <c r="K44" s="749" t="s">
        <v>678</v>
      </c>
      <c r="L44" s="752">
        <v>60.513333333333328</v>
      </c>
      <c r="M44" s="752">
        <v>6</v>
      </c>
      <c r="N44" s="753">
        <v>363.08</v>
      </c>
    </row>
    <row r="45" spans="1:14" ht="14.4" customHeight="1" x14ac:dyDescent="0.3">
      <c r="A45" s="747" t="s">
        <v>577</v>
      </c>
      <c r="B45" s="748" t="s">
        <v>578</v>
      </c>
      <c r="C45" s="749" t="s">
        <v>593</v>
      </c>
      <c r="D45" s="750" t="s">
        <v>594</v>
      </c>
      <c r="E45" s="751">
        <v>50113001</v>
      </c>
      <c r="F45" s="750" t="s">
        <v>610</v>
      </c>
      <c r="G45" s="749" t="s">
        <v>630</v>
      </c>
      <c r="H45" s="749">
        <v>215713</v>
      </c>
      <c r="I45" s="749">
        <v>215713</v>
      </c>
      <c r="J45" s="749" t="s">
        <v>679</v>
      </c>
      <c r="K45" s="749" t="s">
        <v>680</v>
      </c>
      <c r="L45" s="752">
        <v>51.959999999999994</v>
      </c>
      <c r="M45" s="752">
        <v>1</v>
      </c>
      <c r="N45" s="753">
        <v>51.959999999999994</v>
      </c>
    </row>
    <row r="46" spans="1:14" ht="14.4" customHeight="1" x14ac:dyDescent="0.3">
      <c r="A46" s="747" t="s">
        <v>577</v>
      </c>
      <c r="B46" s="748" t="s">
        <v>578</v>
      </c>
      <c r="C46" s="749" t="s">
        <v>593</v>
      </c>
      <c r="D46" s="750" t="s">
        <v>594</v>
      </c>
      <c r="E46" s="751">
        <v>50113001</v>
      </c>
      <c r="F46" s="750" t="s">
        <v>610</v>
      </c>
      <c r="G46" s="749" t="s">
        <v>630</v>
      </c>
      <c r="H46" s="749">
        <v>215715</v>
      </c>
      <c r="I46" s="749">
        <v>215715</v>
      </c>
      <c r="J46" s="749" t="s">
        <v>679</v>
      </c>
      <c r="K46" s="749" t="s">
        <v>681</v>
      </c>
      <c r="L46" s="752">
        <v>66.339999999999989</v>
      </c>
      <c r="M46" s="752">
        <v>1</v>
      </c>
      <c r="N46" s="753">
        <v>66.339999999999989</v>
      </c>
    </row>
    <row r="47" spans="1:14" ht="14.4" customHeight="1" x14ac:dyDescent="0.3">
      <c r="A47" s="747" t="s">
        <v>577</v>
      </c>
      <c r="B47" s="748" t="s">
        <v>578</v>
      </c>
      <c r="C47" s="749" t="s">
        <v>593</v>
      </c>
      <c r="D47" s="750" t="s">
        <v>594</v>
      </c>
      <c r="E47" s="751">
        <v>50113001</v>
      </c>
      <c r="F47" s="750" t="s">
        <v>610</v>
      </c>
      <c r="G47" s="749" t="s">
        <v>611</v>
      </c>
      <c r="H47" s="749">
        <v>23987</v>
      </c>
      <c r="I47" s="749">
        <v>23987</v>
      </c>
      <c r="J47" s="749" t="s">
        <v>682</v>
      </c>
      <c r="K47" s="749" t="s">
        <v>683</v>
      </c>
      <c r="L47" s="752">
        <v>175.03005319648088</v>
      </c>
      <c r="M47" s="752">
        <v>5</v>
      </c>
      <c r="N47" s="753">
        <v>875.15026598240433</v>
      </c>
    </row>
    <row r="48" spans="1:14" ht="14.4" customHeight="1" x14ac:dyDescent="0.3">
      <c r="A48" s="747" t="s">
        <v>577</v>
      </c>
      <c r="B48" s="748" t="s">
        <v>578</v>
      </c>
      <c r="C48" s="749" t="s">
        <v>593</v>
      </c>
      <c r="D48" s="750" t="s">
        <v>594</v>
      </c>
      <c r="E48" s="751">
        <v>50113001</v>
      </c>
      <c r="F48" s="750" t="s">
        <v>610</v>
      </c>
      <c r="G48" s="749" t="s">
        <v>611</v>
      </c>
      <c r="H48" s="749">
        <v>500845</v>
      </c>
      <c r="I48" s="749">
        <v>82015</v>
      </c>
      <c r="J48" s="749" t="s">
        <v>684</v>
      </c>
      <c r="K48" s="749" t="s">
        <v>579</v>
      </c>
      <c r="L48" s="752">
        <v>251.37818955738416</v>
      </c>
      <c r="M48" s="752">
        <v>3</v>
      </c>
      <c r="N48" s="753">
        <v>754.13456867215245</v>
      </c>
    </row>
    <row r="49" spans="1:14" ht="14.4" customHeight="1" x14ac:dyDescent="0.3">
      <c r="A49" s="747" t="s">
        <v>577</v>
      </c>
      <c r="B49" s="748" t="s">
        <v>578</v>
      </c>
      <c r="C49" s="749" t="s">
        <v>593</v>
      </c>
      <c r="D49" s="750" t="s">
        <v>594</v>
      </c>
      <c r="E49" s="751">
        <v>50113001</v>
      </c>
      <c r="F49" s="750" t="s">
        <v>610</v>
      </c>
      <c r="G49" s="749" t="s">
        <v>611</v>
      </c>
      <c r="H49" s="749">
        <v>202924</v>
      </c>
      <c r="I49" s="749">
        <v>202924</v>
      </c>
      <c r="J49" s="749" t="s">
        <v>685</v>
      </c>
      <c r="K49" s="749" t="s">
        <v>686</v>
      </c>
      <c r="L49" s="752">
        <v>83.589625459270565</v>
      </c>
      <c r="M49" s="752">
        <v>5</v>
      </c>
      <c r="N49" s="753">
        <v>417.94812729635282</v>
      </c>
    </row>
    <row r="50" spans="1:14" ht="14.4" customHeight="1" x14ac:dyDescent="0.3">
      <c r="A50" s="747" t="s">
        <v>577</v>
      </c>
      <c r="B50" s="748" t="s">
        <v>578</v>
      </c>
      <c r="C50" s="749" t="s">
        <v>593</v>
      </c>
      <c r="D50" s="750" t="s">
        <v>594</v>
      </c>
      <c r="E50" s="751">
        <v>50113001</v>
      </c>
      <c r="F50" s="750" t="s">
        <v>610</v>
      </c>
      <c r="G50" s="749" t="s">
        <v>611</v>
      </c>
      <c r="H50" s="749">
        <v>102818</v>
      </c>
      <c r="I50" s="749">
        <v>2818</v>
      </c>
      <c r="J50" s="749" t="s">
        <v>685</v>
      </c>
      <c r="K50" s="749" t="s">
        <v>687</v>
      </c>
      <c r="L50" s="752">
        <v>111.72000000000001</v>
      </c>
      <c r="M50" s="752">
        <v>2</v>
      </c>
      <c r="N50" s="753">
        <v>223.44000000000003</v>
      </c>
    </row>
    <row r="51" spans="1:14" ht="14.4" customHeight="1" x14ac:dyDescent="0.3">
      <c r="A51" s="747" t="s">
        <v>577</v>
      </c>
      <c r="B51" s="748" t="s">
        <v>578</v>
      </c>
      <c r="C51" s="749" t="s">
        <v>593</v>
      </c>
      <c r="D51" s="750" t="s">
        <v>594</v>
      </c>
      <c r="E51" s="751">
        <v>50113001</v>
      </c>
      <c r="F51" s="750" t="s">
        <v>610</v>
      </c>
      <c r="G51" s="749" t="s">
        <v>611</v>
      </c>
      <c r="H51" s="749">
        <v>192757</v>
      </c>
      <c r="I51" s="749">
        <v>92757</v>
      </c>
      <c r="J51" s="749" t="s">
        <v>688</v>
      </c>
      <c r="K51" s="749" t="s">
        <v>689</v>
      </c>
      <c r="L51" s="752">
        <v>74.60499999999999</v>
      </c>
      <c r="M51" s="752">
        <v>2</v>
      </c>
      <c r="N51" s="753">
        <v>149.20999999999998</v>
      </c>
    </row>
    <row r="52" spans="1:14" ht="14.4" customHeight="1" x14ac:dyDescent="0.3">
      <c r="A52" s="747" t="s">
        <v>577</v>
      </c>
      <c r="B52" s="748" t="s">
        <v>578</v>
      </c>
      <c r="C52" s="749" t="s">
        <v>593</v>
      </c>
      <c r="D52" s="750" t="s">
        <v>594</v>
      </c>
      <c r="E52" s="751">
        <v>50113001</v>
      </c>
      <c r="F52" s="750" t="s">
        <v>610</v>
      </c>
      <c r="G52" s="749" t="s">
        <v>611</v>
      </c>
      <c r="H52" s="749">
        <v>214596</v>
      </c>
      <c r="I52" s="749">
        <v>214596</v>
      </c>
      <c r="J52" s="749" t="s">
        <v>690</v>
      </c>
      <c r="K52" s="749" t="s">
        <v>691</v>
      </c>
      <c r="L52" s="752">
        <v>78.28</v>
      </c>
      <c r="M52" s="752">
        <v>1</v>
      </c>
      <c r="N52" s="753">
        <v>78.28</v>
      </c>
    </row>
    <row r="53" spans="1:14" ht="14.4" customHeight="1" x14ac:dyDescent="0.3">
      <c r="A53" s="747" t="s">
        <v>577</v>
      </c>
      <c r="B53" s="748" t="s">
        <v>578</v>
      </c>
      <c r="C53" s="749" t="s">
        <v>593</v>
      </c>
      <c r="D53" s="750" t="s">
        <v>594</v>
      </c>
      <c r="E53" s="751">
        <v>50113001</v>
      </c>
      <c r="F53" s="750" t="s">
        <v>610</v>
      </c>
      <c r="G53" s="749" t="s">
        <v>630</v>
      </c>
      <c r="H53" s="749">
        <v>114439</v>
      </c>
      <c r="I53" s="749">
        <v>14439</v>
      </c>
      <c r="J53" s="749" t="s">
        <v>692</v>
      </c>
      <c r="K53" s="749" t="s">
        <v>693</v>
      </c>
      <c r="L53" s="752">
        <v>74.589999999999975</v>
      </c>
      <c r="M53" s="752">
        <v>1</v>
      </c>
      <c r="N53" s="753">
        <v>74.589999999999975</v>
      </c>
    </row>
    <row r="54" spans="1:14" ht="14.4" customHeight="1" x14ac:dyDescent="0.3">
      <c r="A54" s="747" t="s">
        <v>577</v>
      </c>
      <c r="B54" s="748" t="s">
        <v>578</v>
      </c>
      <c r="C54" s="749" t="s">
        <v>593</v>
      </c>
      <c r="D54" s="750" t="s">
        <v>594</v>
      </c>
      <c r="E54" s="751">
        <v>50113001</v>
      </c>
      <c r="F54" s="750" t="s">
        <v>610</v>
      </c>
      <c r="G54" s="749" t="s">
        <v>611</v>
      </c>
      <c r="H54" s="749">
        <v>216978</v>
      </c>
      <c r="I54" s="749">
        <v>216978</v>
      </c>
      <c r="J54" s="749" t="s">
        <v>694</v>
      </c>
      <c r="K54" s="749" t="s">
        <v>695</v>
      </c>
      <c r="L54" s="752">
        <v>285.05</v>
      </c>
      <c r="M54" s="752">
        <v>1</v>
      </c>
      <c r="N54" s="753">
        <v>285.05</v>
      </c>
    </row>
    <row r="55" spans="1:14" ht="14.4" customHeight="1" x14ac:dyDescent="0.3">
      <c r="A55" s="747" t="s">
        <v>577</v>
      </c>
      <c r="B55" s="748" t="s">
        <v>578</v>
      </c>
      <c r="C55" s="749" t="s">
        <v>593</v>
      </c>
      <c r="D55" s="750" t="s">
        <v>594</v>
      </c>
      <c r="E55" s="751">
        <v>50113001</v>
      </c>
      <c r="F55" s="750" t="s">
        <v>610</v>
      </c>
      <c r="G55" s="749" t="s">
        <v>611</v>
      </c>
      <c r="H55" s="749">
        <v>152334</v>
      </c>
      <c r="I55" s="749">
        <v>52334</v>
      </c>
      <c r="J55" s="749" t="s">
        <v>696</v>
      </c>
      <c r="K55" s="749" t="s">
        <v>697</v>
      </c>
      <c r="L55" s="752">
        <v>265.18266666666671</v>
      </c>
      <c r="M55" s="752">
        <v>15</v>
      </c>
      <c r="N55" s="753">
        <v>3977.7400000000002</v>
      </c>
    </row>
    <row r="56" spans="1:14" ht="14.4" customHeight="1" x14ac:dyDescent="0.3">
      <c r="A56" s="747" t="s">
        <v>577</v>
      </c>
      <c r="B56" s="748" t="s">
        <v>578</v>
      </c>
      <c r="C56" s="749" t="s">
        <v>593</v>
      </c>
      <c r="D56" s="750" t="s">
        <v>594</v>
      </c>
      <c r="E56" s="751">
        <v>50113001</v>
      </c>
      <c r="F56" s="750" t="s">
        <v>610</v>
      </c>
      <c r="G56" s="749" t="s">
        <v>630</v>
      </c>
      <c r="H56" s="749">
        <v>213477</v>
      </c>
      <c r="I56" s="749">
        <v>213477</v>
      </c>
      <c r="J56" s="749" t="s">
        <v>698</v>
      </c>
      <c r="K56" s="749" t="s">
        <v>699</v>
      </c>
      <c r="L56" s="752">
        <v>3300</v>
      </c>
      <c r="M56" s="752">
        <v>11</v>
      </c>
      <c r="N56" s="753">
        <v>36300</v>
      </c>
    </row>
    <row r="57" spans="1:14" ht="14.4" customHeight="1" x14ac:dyDescent="0.3">
      <c r="A57" s="747" t="s">
        <v>577</v>
      </c>
      <c r="B57" s="748" t="s">
        <v>578</v>
      </c>
      <c r="C57" s="749" t="s">
        <v>593</v>
      </c>
      <c r="D57" s="750" t="s">
        <v>594</v>
      </c>
      <c r="E57" s="751">
        <v>50113001</v>
      </c>
      <c r="F57" s="750" t="s">
        <v>610</v>
      </c>
      <c r="G57" s="749" t="s">
        <v>630</v>
      </c>
      <c r="H57" s="749">
        <v>213487</v>
      </c>
      <c r="I57" s="749">
        <v>213487</v>
      </c>
      <c r="J57" s="749" t="s">
        <v>700</v>
      </c>
      <c r="K57" s="749" t="s">
        <v>701</v>
      </c>
      <c r="L57" s="752">
        <v>301.46999999999997</v>
      </c>
      <c r="M57" s="752">
        <v>7</v>
      </c>
      <c r="N57" s="753">
        <v>2110.29</v>
      </c>
    </row>
    <row r="58" spans="1:14" ht="14.4" customHeight="1" x14ac:dyDescent="0.3">
      <c r="A58" s="747" t="s">
        <v>577</v>
      </c>
      <c r="B58" s="748" t="s">
        <v>578</v>
      </c>
      <c r="C58" s="749" t="s">
        <v>593</v>
      </c>
      <c r="D58" s="750" t="s">
        <v>594</v>
      </c>
      <c r="E58" s="751">
        <v>50113001</v>
      </c>
      <c r="F58" s="750" t="s">
        <v>610</v>
      </c>
      <c r="G58" s="749" t="s">
        <v>630</v>
      </c>
      <c r="H58" s="749">
        <v>156804</v>
      </c>
      <c r="I58" s="749">
        <v>56804</v>
      </c>
      <c r="J58" s="749" t="s">
        <v>702</v>
      </c>
      <c r="K58" s="749" t="s">
        <v>703</v>
      </c>
      <c r="L58" s="752">
        <v>31.650000000000013</v>
      </c>
      <c r="M58" s="752">
        <v>1</v>
      </c>
      <c r="N58" s="753">
        <v>31.650000000000013</v>
      </c>
    </row>
    <row r="59" spans="1:14" ht="14.4" customHeight="1" x14ac:dyDescent="0.3">
      <c r="A59" s="747" t="s">
        <v>577</v>
      </c>
      <c r="B59" s="748" t="s">
        <v>578</v>
      </c>
      <c r="C59" s="749" t="s">
        <v>593</v>
      </c>
      <c r="D59" s="750" t="s">
        <v>594</v>
      </c>
      <c r="E59" s="751">
        <v>50113001</v>
      </c>
      <c r="F59" s="750" t="s">
        <v>610</v>
      </c>
      <c r="G59" s="749" t="s">
        <v>611</v>
      </c>
      <c r="H59" s="749">
        <v>156779</v>
      </c>
      <c r="I59" s="749">
        <v>56779</v>
      </c>
      <c r="J59" s="749" t="s">
        <v>704</v>
      </c>
      <c r="K59" s="749" t="s">
        <v>705</v>
      </c>
      <c r="L59" s="752">
        <v>91.11</v>
      </c>
      <c r="M59" s="752">
        <v>1</v>
      </c>
      <c r="N59" s="753">
        <v>91.11</v>
      </c>
    </row>
    <row r="60" spans="1:14" ht="14.4" customHeight="1" x14ac:dyDescent="0.3">
      <c r="A60" s="747" t="s">
        <v>577</v>
      </c>
      <c r="B60" s="748" t="s">
        <v>578</v>
      </c>
      <c r="C60" s="749" t="s">
        <v>593</v>
      </c>
      <c r="D60" s="750" t="s">
        <v>594</v>
      </c>
      <c r="E60" s="751">
        <v>50113001</v>
      </c>
      <c r="F60" s="750" t="s">
        <v>610</v>
      </c>
      <c r="G60" s="749" t="s">
        <v>611</v>
      </c>
      <c r="H60" s="749">
        <v>31915</v>
      </c>
      <c r="I60" s="749">
        <v>31915</v>
      </c>
      <c r="J60" s="749" t="s">
        <v>706</v>
      </c>
      <c r="K60" s="749" t="s">
        <v>707</v>
      </c>
      <c r="L60" s="752">
        <v>173.69000000000003</v>
      </c>
      <c r="M60" s="752">
        <v>12</v>
      </c>
      <c r="N60" s="753">
        <v>2084.2800000000002</v>
      </c>
    </row>
    <row r="61" spans="1:14" ht="14.4" customHeight="1" x14ac:dyDescent="0.3">
      <c r="A61" s="747" t="s">
        <v>577</v>
      </c>
      <c r="B61" s="748" t="s">
        <v>578</v>
      </c>
      <c r="C61" s="749" t="s">
        <v>593</v>
      </c>
      <c r="D61" s="750" t="s">
        <v>594</v>
      </c>
      <c r="E61" s="751">
        <v>50113001</v>
      </c>
      <c r="F61" s="750" t="s">
        <v>610</v>
      </c>
      <c r="G61" s="749" t="s">
        <v>611</v>
      </c>
      <c r="H61" s="749">
        <v>47244</v>
      </c>
      <c r="I61" s="749">
        <v>47244</v>
      </c>
      <c r="J61" s="749" t="s">
        <v>708</v>
      </c>
      <c r="K61" s="749" t="s">
        <v>707</v>
      </c>
      <c r="L61" s="752">
        <v>143</v>
      </c>
      <c r="M61" s="752">
        <v>3</v>
      </c>
      <c r="N61" s="753">
        <v>429</v>
      </c>
    </row>
    <row r="62" spans="1:14" ht="14.4" customHeight="1" x14ac:dyDescent="0.3">
      <c r="A62" s="747" t="s">
        <v>577</v>
      </c>
      <c r="B62" s="748" t="s">
        <v>578</v>
      </c>
      <c r="C62" s="749" t="s">
        <v>593</v>
      </c>
      <c r="D62" s="750" t="s">
        <v>594</v>
      </c>
      <c r="E62" s="751">
        <v>50113001</v>
      </c>
      <c r="F62" s="750" t="s">
        <v>610</v>
      </c>
      <c r="G62" s="749" t="s">
        <v>611</v>
      </c>
      <c r="H62" s="749">
        <v>158249</v>
      </c>
      <c r="I62" s="749">
        <v>58249</v>
      </c>
      <c r="J62" s="749" t="s">
        <v>709</v>
      </c>
      <c r="K62" s="749" t="s">
        <v>579</v>
      </c>
      <c r="L62" s="752">
        <v>202.43999999999994</v>
      </c>
      <c r="M62" s="752">
        <v>1</v>
      </c>
      <c r="N62" s="753">
        <v>202.43999999999994</v>
      </c>
    </row>
    <row r="63" spans="1:14" ht="14.4" customHeight="1" x14ac:dyDescent="0.3">
      <c r="A63" s="747" t="s">
        <v>577</v>
      </c>
      <c r="B63" s="748" t="s">
        <v>578</v>
      </c>
      <c r="C63" s="749" t="s">
        <v>593</v>
      </c>
      <c r="D63" s="750" t="s">
        <v>594</v>
      </c>
      <c r="E63" s="751">
        <v>50113001</v>
      </c>
      <c r="F63" s="750" t="s">
        <v>610</v>
      </c>
      <c r="G63" s="749" t="s">
        <v>611</v>
      </c>
      <c r="H63" s="749">
        <v>215608</v>
      </c>
      <c r="I63" s="749">
        <v>215608</v>
      </c>
      <c r="J63" s="749" t="s">
        <v>710</v>
      </c>
      <c r="K63" s="749" t="s">
        <v>711</v>
      </c>
      <c r="L63" s="752">
        <v>23.6</v>
      </c>
      <c r="M63" s="752">
        <v>1</v>
      </c>
      <c r="N63" s="753">
        <v>23.6</v>
      </c>
    </row>
    <row r="64" spans="1:14" ht="14.4" customHeight="1" x14ac:dyDescent="0.3">
      <c r="A64" s="747" t="s">
        <v>577</v>
      </c>
      <c r="B64" s="748" t="s">
        <v>578</v>
      </c>
      <c r="C64" s="749" t="s">
        <v>593</v>
      </c>
      <c r="D64" s="750" t="s">
        <v>594</v>
      </c>
      <c r="E64" s="751">
        <v>50113001</v>
      </c>
      <c r="F64" s="750" t="s">
        <v>610</v>
      </c>
      <c r="G64" s="749" t="s">
        <v>611</v>
      </c>
      <c r="H64" s="749">
        <v>215605</v>
      </c>
      <c r="I64" s="749">
        <v>215605</v>
      </c>
      <c r="J64" s="749" t="s">
        <v>712</v>
      </c>
      <c r="K64" s="749" t="s">
        <v>713</v>
      </c>
      <c r="L64" s="752">
        <v>28.600000000000016</v>
      </c>
      <c r="M64" s="752">
        <v>2</v>
      </c>
      <c r="N64" s="753">
        <v>57.200000000000031</v>
      </c>
    </row>
    <row r="65" spans="1:14" ht="14.4" customHeight="1" x14ac:dyDescent="0.3">
      <c r="A65" s="747" t="s">
        <v>577</v>
      </c>
      <c r="B65" s="748" t="s">
        <v>578</v>
      </c>
      <c r="C65" s="749" t="s">
        <v>593</v>
      </c>
      <c r="D65" s="750" t="s">
        <v>594</v>
      </c>
      <c r="E65" s="751">
        <v>50113001</v>
      </c>
      <c r="F65" s="750" t="s">
        <v>610</v>
      </c>
      <c r="G65" s="749" t="s">
        <v>579</v>
      </c>
      <c r="H65" s="749">
        <v>103575</v>
      </c>
      <c r="I65" s="749">
        <v>3575</v>
      </c>
      <c r="J65" s="749" t="s">
        <v>714</v>
      </c>
      <c r="K65" s="749" t="s">
        <v>715</v>
      </c>
      <c r="L65" s="752">
        <v>66.720000000000027</v>
      </c>
      <c r="M65" s="752">
        <v>1</v>
      </c>
      <c r="N65" s="753">
        <v>66.720000000000027</v>
      </c>
    </row>
    <row r="66" spans="1:14" ht="14.4" customHeight="1" x14ac:dyDescent="0.3">
      <c r="A66" s="747" t="s">
        <v>577</v>
      </c>
      <c r="B66" s="748" t="s">
        <v>578</v>
      </c>
      <c r="C66" s="749" t="s">
        <v>593</v>
      </c>
      <c r="D66" s="750" t="s">
        <v>594</v>
      </c>
      <c r="E66" s="751">
        <v>50113001</v>
      </c>
      <c r="F66" s="750" t="s">
        <v>610</v>
      </c>
      <c r="G66" s="749" t="s">
        <v>630</v>
      </c>
      <c r="H66" s="749">
        <v>100308</v>
      </c>
      <c r="I66" s="749">
        <v>100308</v>
      </c>
      <c r="J66" s="749" t="s">
        <v>716</v>
      </c>
      <c r="K66" s="749" t="s">
        <v>717</v>
      </c>
      <c r="L66" s="752">
        <v>66.322000000000003</v>
      </c>
      <c r="M66" s="752">
        <v>5</v>
      </c>
      <c r="N66" s="753">
        <v>331.61</v>
      </c>
    </row>
    <row r="67" spans="1:14" ht="14.4" customHeight="1" x14ac:dyDescent="0.3">
      <c r="A67" s="747" t="s">
        <v>577</v>
      </c>
      <c r="B67" s="748" t="s">
        <v>578</v>
      </c>
      <c r="C67" s="749" t="s">
        <v>593</v>
      </c>
      <c r="D67" s="750" t="s">
        <v>594</v>
      </c>
      <c r="E67" s="751">
        <v>50113001</v>
      </c>
      <c r="F67" s="750" t="s">
        <v>610</v>
      </c>
      <c r="G67" s="749" t="s">
        <v>611</v>
      </c>
      <c r="H67" s="749">
        <v>147193</v>
      </c>
      <c r="I67" s="749">
        <v>47193</v>
      </c>
      <c r="J67" s="749" t="s">
        <v>718</v>
      </c>
      <c r="K67" s="749" t="s">
        <v>719</v>
      </c>
      <c r="L67" s="752">
        <v>239.57909090909095</v>
      </c>
      <c r="M67" s="752">
        <v>11</v>
      </c>
      <c r="N67" s="753">
        <v>2635.3700000000003</v>
      </c>
    </row>
    <row r="68" spans="1:14" ht="14.4" customHeight="1" x14ac:dyDescent="0.3">
      <c r="A68" s="747" t="s">
        <v>577</v>
      </c>
      <c r="B68" s="748" t="s">
        <v>578</v>
      </c>
      <c r="C68" s="749" t="s">
        <v>593</v>
      </c>
      <c r="D68" s="750" t="s">
        <v>594</v>
      </c>
      <c r="E68" s="751">
        <v>50113001</v>
      </c>
      <c r="F68" s="750" t="s">
        <v>610</v>
      </c>
      <c r="G68" s="749" t="s">
        <v>611</v>
      </c>
      <c r="H68" s="749">
        <v>176205</v>
      </c>
      <c r="I68" s="749">
        <v>180825</v>
      </c>
      <c r="J68" s="749" t="s">
        <v>720</v>
      </c>
      <c r="K68" s="749" t="s">
        <v>665</v>
      </c>
      <c r="L68" s="752">
        <v>105.13499999999999</v>
      </c>
      <c r="M68" s="752">
        <v>6</v>
      </c>
      <c r="N68" s="753">
        <v>630.80999999999995</v>
      </c>
    </row>
    <row r="69" spans="1:14" ht="14.4" customHeight="1" x14ac:dyDescent="0.3">
      <c r="A69" s="747" t="s">
        <v>577</v>
      </c>
      <c r="B69" s="748" t="s">
        <v>578</v>
      </c>
      <c r="C69" s="749" t="s">
        <v>593</v>
      </c>
      <c r="D69" s="750" t="s">
        <v>594</v>
      </c>
      <c r="E69" s="751">
        <v>50113001</v>
      </c>
      <c r="F69" s="750" t="s">
        <v>610</v>
      </c>
      <c r="G69" s="749" t="s">
        <v>611</v>
      </c>
      <c r="H69" s="749">
        <v>100858</v>
      </c>
      <c r="I69" s="749">
        <v>858</v>
      </c>
      <c r="J69" s="749" t="s">
        <v>721</v>
      </c>
      <c r="K69" s="749" t="s">
        <v>722</v>
      </c>
      <c r="L69" s="752">
        <v>29.059999999999992</v>
      </c>
      <c r="M69" s="752">
        <v>3</v>
      </c>
      <c r="N69" s="753">
        <v>87.179999999999978</v>
      </c>
    </row>
    <row r="70" spans="1:14" ht="14.4" customHeight="1" x14ac:dyDescent="0.3">
      <c r="A70" s="747" t="s">
        <v>577</v>
      </c>
      <c r="B70" s="748" t="s">
        <v>578</v>
      </c>
      <c r="C70" s="749" t="s">
        <v>593</v>
      </c>
      <c r="D70" s="750" t="s">
        <v>594</v>
      </c>
      <c r="E70" s="751">
        <v>50113001</v>
      </c>
      <c r="F70" s="750" t="s">
        <v>610</v>
      </c>
      <c r="G70" s="749" t="s">
        <v>611</v>
      </c>
      <c r="H70" s="749">
        <v>124067</v>
      </c>
      <c r="I70" s="749">
        <v>124067</v>
      </c>
      <c r="J70" s="749" t="s">
        <v>723</v>
      </c>
      <c r="K70" s="749" t="s">
        <v>724</v>
      </c>
      <c r="L70" s="752">
        <v>36.686078737276361</v>
      </c>
      <c r="M70" s="752">
        <v>51</v>
      </c>
      <c r="N70" s="753">
        <v>1870.9900156010945</v>
      </c>
    </row>
    <row r="71" spans="1:14" ht="14.4" customHeight="1" x14ac:dyDescent="0.3">
      <c r="A71" s="747" t="s">
        <v>577</v>
      </c>
      <c r="B71" s="748" t="s">
        <v>578</v>
      </c>
      <c r="C71" s="749" t="s">
        <v>593</v>
      </c>
      <c r="D71" s="750" t="s">
        <v>594</v>
      </c>
      <c r="E71" s="751">
        <v>50113001</v>
      </c>
      <c r="F71" s="750" t="s">
        <v>610</v>
      </c>
      <c r="G71" s="749" t="s">
        <v>611</v>
      </c>
      <c r="H71" s="749">
        <v>216572</v>
      </c>
      <c r="I71" s="749">
        <v>216572</v>
      </c>
      <c r="J71" s="749" t="s">
        <v>723</v>
      </c>
      <c r="K71" s="749" t="s">
        <v>724</v>
      </c>
      <c r="L71" s="752">
        <v>36.290000000000006</v>
      </c>
      <c r="M71" s="752">
        <v>57</v>
      </c>
      <c r="N71" s="753">
        <v>2068.5300000000002</v>
      </c>
    </row>
    <row r="72" spans="1:14" ht="14.4" customHeight="1" x14ac:dyDescent="0.3">
      <c r="A72" s="747" t="s">
        <v>577</v>
      </c>
      <c r="B72" s="748" t="s">
        <v>578</v>
      </c>
      <c r="C72" s="749" t="s">
        <v>593</v>
      </c>
      <c r="D72" s="750" t="s">
        <v>594</v>
      </c>
      <c r="E72" s="751">
        <v>50113001</v>
      </c>
      <c r="F72" s="750" t="s">
        <v>610</v>
      </c>
      <c r="G72" s="749" t="s">
        <v>611</v>
      </c>
      <c r="H72" s="749">
        <v>51366</v>
      </c>
      <c r="I72" s="749">
        <v>51366</v>
      </c>
      <c r="J72" s="749" t="s">
        <v>725</v>
      </c>
      <c r="K72" s="749" t="s">
        <v>726</v>
      </c>
      <c r="L72" s="752">
        <v>171.60000006327351</v>
      </c>
      <c r="M72" s="752">
        <v>41</v>
      </c>
      <c r="N72" s="753">
        <v>7035.6000025942139</v>
      </c>
    </row>
    <row r="73" spans="1:14" ht="14.4" customHeight="1" x14ac:dyDescent="0.3">
      <c r="A73" s="747" t="s">
        <v>577</v>
      </c>
      <c r="B73" s="748" t="s">
        <v>578</v>
      </c>
      <c r="C73" s="749" t="s">
        <v>593</v>
      </c>
      <c r="D73" s="750" t="s">
        <v>594</v>
      </c>
      <c r="E73" s="751">
        <v>50113001</v>
      </c>
      <c r="F73" s="750" t="s">
        <v>610</v>
      </c>
      <c r="G73" s="749" t="s">
        <v>611</v>
      </c>
      <c r="H73" s="749">
        <v>51383</v>
      </c>
      <c r="I73" s="749">
        <v>51383</v>
      </c>
      <c r="J73" s="749" t="s">
        <v>725</v>
      </c>
      <c r="K73" s="749" t="s">
        <v>727</v>
      </c>
      <c r="L73" s="752">
        <v>93.5</v>
      </c>
      <c r="M73" s="752">
        <v>7</v>
      </c>
      <c r="N73" s="753">
        <v>654.5</v>
      </c>
    </row>
    <row r="74" spans="1:14" ht="14.4" customHeight="1" x14ac:dyDescent="0.3">
      <c r="A74" s="747" t="s">
        <v>577</v>
      </c>
      <c r="B74" s="748" t="s">
        <v>578</v>
      </c>
      <c r="C74" s="749" t="s">
        <v>593</v>
      </c>
      <c r="D74" s="750" t="s">
        <v>594</v>
      </c>
      <c r="E74" s="751">
        <v>50113001</v>
      </c>
      <c r="F74" s="750" t="s">
        <v>610</v>
      </c>
      <c r="G74" s="749" t="s">
        <v>611</v>
      </c>
      <c r="H74" s="749">
        <v>132082</v>
      </c>
      <c r="I74" s="749">
        <v>32082</v>
      </c>
      <c r="J74" s="749" t="s">
        <v>728</v>
      </c>
      <c r="K74" s="749" t="s">
        <v>729</v>
      </c>
      <c r="L74" s="752">
        <v>82.55</v>
      </c>
      <c r="M74" s="752">
        <v>6</v>
      </c>
      <c r="N74" s="753">
        <v>495.29999999999995</v>
      </c>
    </row>
    <row r="75" spans="1:14" ht="14.4" customHeight="1" x14ac:dyDescent="0.3">
      <c r="A75" s="747" t="s">
        <v>577</v>
      </c>
      <c r="B75" s="748" t="s">
        <v>578</v>
      </c>
      <c r="C75" s="749" t="s">
        <v>593</v>
      </c>
      <c r="D75" s="750" t="s">
        <v>594</v>
      </c>
      <c r="E75" s="751">
        <v>50113001</v>
      </c>
      <c r="F75" s="750" t="s">
        <v>610</v>
      </c>
      <c r="G75" s="749" t="s">
        <v>611</v>
      </c>
      <c r="H75" s="749">
        <v>146991</v>
      </c>
      <c r="I75" s="749">
        <v>46991</v>
      </c>
      <c r="J75" s="749" t="s">
        <v>730</v>
      </c>
      <c r="K75" s="749" t="s">
        <v>731</v>
      </c>
      <c r="L75" s="752">
        <v>138.83999999999997</v>
      </c>
      <c r="M75" s="752">
        <v>2</v>
      </c>
      <c r="N75" s="753">
        <v>277.67999999999995</v>
      </c>
    </row>
    <row r="76" spans="1:14" ht="14.4" customHeight="1" x14ac:dyDescent="0.3">
      <c r="A76" s="747" t="s">
        <v>577</v>
      </c>
      <c r="B76" s="748" t="s">
        <v>578</v>
      </c>
      <c r="C76" s="749" t="s">
        <v>593</v>
      </c>
      <c r="D76" s="750" t="s">
        <v>594</v>
      </c>
      <c r="E76" s="751">
        <v>50113001</v>
      </c>
      <c r="F76" s="750" t="s">
        <v>610</v>
      </c>
      <c r="G76" s="749" t="s">
        <v>611</v>
      </c>
      <c r="H76" s="749">
        <v>100802</v>
      </c>
      <c r="I76" s="749">
        <v>0</v>
      </c>
      <c r="J76" s="749" t="s">
        <v>732</v>
      </c>
      <c r="K76" s="749" t="s">
        <v>733</v>
      </c>
      <c r="L76" s="752">
        <v>76.307325921446363</v>
      </c>
      <c r="M76" s="752">
        <v>47</v>
      </c>
      <c r="N76" s="753">
        <v>3586.4443183079793</v>
      </c>
    </row>
    <row r="77" spans="1:14" ht="14.4" customHeight="1" x14ac:dyDescent="0.3">
      <c r="A77" s="747" t="s">
        <v>577</v>
      </c>
      <c r="B77" s="748" t="s">
        <v>578</v>
      </c>
      <c r="C77" s="749" t="s">
        <v>593</v>
      </c>
      <c r="D77" s="750" t="s">
        <v>594</v>
      </c>
      <c r="E77" s="751">
        <v>50113001</v>
      </c>
      <c r="F77" s="750" t="s">
        <v>610</v>
      </c>
      <c r="G77" s="749" t="s">
        <v>611</v>
      </c>
      <c r="H77" s="749">
        <v>102486</v>
      </c>
      <c r="I77" s="749">
        <v>2486</v>
      </c>
      <c r="J77" s="749" t="s">
        <v>734</v>
      </c>
      <c r="K77" s="749" t="s">
        <v>735</v>
      </c>
      <c r="L77" s="752">
        <v>120.08399999999999</v>
      </c>
      <c r="M77" s="752">
        <v>5</v>
      </c>
      <c r="N77" s="753">
        <v>600.41999999999996</v>
      </c>
    </row>
    <row r="78" spans="1:14" ht="14.4" customHeight="1" x14ac:dyDescent="0.3">
      <c r="A78" s="747" t="s">
        <v>577</v>
      </c>
      <c r="B78" s="748" t="s">
        <v>578</v>
      </c>
      <c r="C78" s="749" t="s">
        <v>593</v>
      </c>
      <c r="D78" s="750" t="s">
        <v>594</v>
      </c>
      <c r="E78" s="751">
        <v>50113001</v>
      </c>
      <c r="F78" s="750" t="s">
        <v>610</v>
      </c>
      <c r="G78" s="749" t="s">
        <v>611</v>
      </c>
      <c r="H78" s="749">
        <v>100489</v>
      </c>
      <c r="I78" s="749">
        <v>489</v>
      </c>
      <c r="J78" s="749" t="s">
        <v>736</v>
      </c>
      <c r="K78" s="749" t="s">
        <v>737</v>
      </c>
      <c r="L78" s="752">
        <v>41.9</v>
      </c>
      <c r="M78" s="752">
        <v>1</v>
      </c>
      <c r="N78" s="753">
        <v>41.9</v>
      </c>
    </row>
    <row r="79" spans="1:14" ht="14.4" customHeight="1" x14ac:dyDescent="0.3">
      <c r="A79" s="747" t="s">
        <v>577</v>
      </c>
      <c r="B79" s="748" t="s">
        <v>578</v>
      </c>
      <c r="C79" s="749" t="s">
        <v>593</v>
      </c>
      <c r="D79" s="750" t="s">
        <v>594</v>
      </c>
      <c r="E79" s="751">
        <v>50113001</v>
      </c>
      <c r="F79" s="750" t="s">
        <v>610</v>
      </c>
      <c r="G79" s="749" t="s">
        <v>611</v>
      </c>
      <c r="H79" s="749">
        <v>930661</v>
      </c>
      <c r="I79" s="749">
        <v>0</v>
      </c>
      <c r="J79" s="749" t="s">
        <v>738</v>
      </c>
      <c r="K79" s="749" t="s">
        <v>579</v>
      </c>
      <c r="L79" s="752">
        <v>316.9110061954762</v>
      </c>
      <c r="M79" s="752">
        <v>3</v>
      </c>
      <c r="N79" s="753">
        <v>950.73301858642867</v>
      </c>
    </row>
    <row r="80" spans="1:14" ht="14.4" customHeight="1" x14ac:dyDescent="0.3">
      <c r="A80" s="747" t="s">
        <v>577</v>
      </c>
      <c r="B80" s="748" t="s">
        <v>578</v>
      </c>
      <c r="C80" s="749" t="s">
        <v>593</v>
      </c>
      <c r="D80" s="750" t="s">
        <v>594</v>
      </c>
      <c r="E80" s="751">
        <v>50113001</v>
      </c>
      <c r="F80" s="750" t="s">
        <v>610</v>
      </c>
      <c r="G80" s="749" t="s">
        <v>611</v>
      </c>
      <c r="H80" s="749">
        <v>920356</v>
      </c>
      <c r="I80" s="749">
        <v>0</v>
      </c>
      <c r="J80" s="749" t="s">
        <v>739</v>
      </c>
      <c r="K80" s="749" t="s">
        <v>579</v>
      </c>
      <c r="L80" s="752">
        <v>99.018646858114764</v>
      </c>
      <c r="M80" s="752">
        <v>3</v>
      </c>
      <c r="N80" s="753">
        <v>297.05594057434428</v>
      </c>
    </row>
    <row r="81" spans="1:14" ht="14.4" customHeight="1" x14ac:dyDescent="0.3">
      <c r="A81" s="747" t="s">
        <v>577</v>
      </c>
      <c r="B81" s="748" t="s">
        <v>578</v>
      </c>
      <c r="C81" s="749" t="s">
        <v>593</v>
      </c>
      <c r="D81" s="750" t="s">
        <v>594</v>
      </c>
      <c r="E81" s="751">
        <v>50113001</v>
      </c>
      <c r="F81" s="750" t="s">
        <v>610</v>
      </c>
      <c r="G81" s="749" t="s">
        <v>611</v>
      </c>
      <c r="H81" s="749">
        <v>920358</v>
      </c>
      <c r="I81" s="749">
        <v>0</v>
      </c>
      <c r="J81" s="749" t="s">
        <v>740</v>
      </c>
      <c r="K81" s="749" t="s">
        <v>579</v>
      </c>
      <c r="L81" s="752">
        <v>138.92280966328755</v>
      </c>
      <c r="M81" s="752">
        <v>2</v>
      </c>
      <c r="N81" s="753">
        <v>277.8456193265751</v>
      </c>
    </row>
    <row r="82" spans="1:14" ht="14.4" customHeight="1" x14ac:dyDescent="0.3">
      <c r="A82" s="747" t="s">
        <v>577</v>
      </c>
      <c r="B82" s="748" t="s">
        <v>578</v>
      </c>
      <c r="C82" s="749" t="s">
        <v>593</v>
      </c>
      <c r="D82" s="750" t="s">
        <v>594</v>
      </c>
      <c r="E82" s="751">
        <v>50113001</v>
      </c>
      <c r="F82" s="750" t="s">
        <v>610</v>
      </c>
      <c r="G82" s="749" t="s">
        <v>611</v>
      </c>
      <c r="H82" s="749">
        <v>920361</v>
      </c>
      <c r="I82" s="749">
        <v>0</v>
      </c>
      <c r="J82" s="749" t="s">
        <v>741</v>
      </c>
      <c r="K82" s="749" t="s">
        <v>579</v>
      </c>
      <c r="L82" s="752">
        <v>187.96149127517799</v>
      </c>
      <c r="M82" s="752">
        <v>1</v>
      </c>
      <c r="N82" s="753">
        <v>187.96149127517799</v>
      </c>
    </row>
    <row r="83" spans="1:14" ht="14.4" customHeight="1" x14ac:dyDescent="0.3">
      <c r="A83" s="747" t="s">
        <v>577</v>
      </c>
      <c r="B83" s="748" t="s">
        <v>578</v>
      </c>
      <c r="C83" s="749" t="s">
        <v>593</v>
      </c>
      <c r="D83" s="750" t="s">
        <v>594</v>
      </c>
      <c r="E83" s="751">
        <v>50113001</v>
      </c>
      <c r="F83" s="750" t="s">
        <v>610</v>
      </c>
      <c r="G83" s="749" t="s">
        <v>611</v>
      </c>
      <c r="H83" s="749">
        <v>900493</v>
      </c>
      <c r="I83" s="749">
        <v>0</v>
      </c>
      <c r="J83" s="749" t="s">
        <v>742</v>
      </c>
      <c r="K83" s="749" t="s">
        <v>579</v>
      </c>
      <c r="L83" s="752">
        <v>291.70976282110854</v>
      </c>
      <c r="M83" s="752">
        <v>13</v>
      </c>
      <c r="N83" s="753">
        <v>3792.2269166744113</v>
      </c>
    </row>
    <row r="84" spans="1:14" ht="14.4" customHeight="1" x14ac:dyDescent="0.3">
      <c r="A84" s="747" t="s">
        <v>577</v>
      </c>
      <c r="B84" s="748" t="s">
        <v>578</v>
      </c>
      <c r="C84" s="749" t="s">
        <v>593</v>
      </c>
      <c r="D84" s="750" t="s">
        <v>594</v>
      </c>
      <c r="E84" s="751">
        <v>50113001</v>
      </c>
      <c r="F84" s="750" t="s">
        <v>610</v>
      </c>
      <c r="G84" s="749" t="s">
        <v>611</v>
      </c>
      <c r="H84" s="749">
        <v>843067</v>
      </c>
      <c r="I84" s="749">
        <v>0</v>
      </c>
      <c r="J84" s="749" t="s">
        <v>743</v>
      </c>
      <c r="K84" s="749" t="s">
        <v>579</v>
      </c>
      <c r="L84" s="752">
        <v>367.14000476782496</v>
      </c>
      <c r="M84" s="752">
        <v>7</v>
      </c>
      <c r="N84" s="753">
        <v>2569.9800333747748</v>
      </c>
    </row>
    <row r="85" spans="1:14" ht="14.4" customHeight="1" x14ac:dyDescent="0.3">
      <c r="A85" s="747" t="s">
        <v>577</v>
      </c>
      <c r="B85" s="748" t="s">
        <v>578</v>
      </c>
      <c r="C85" s="749" t="s">
        <v>593</v>
      </c>
      <c r="D85" s="750" t="s">
        <v>594</v>
      </c>
      <c r="E85" s="751">
        <v>50113001</v>
      </c>
      <c r="F85" s="750" t="s">
        <v>610</v>
      </c>
      <c r="G85" s="749" t="s">
        <v>579</v>
      </c>
      <c r="H85" s="749">
        <v>187906</v>
      </c>
      <c r="I85" s="749">
        <v>87906</v>
      </c>
      <c r="J85" s="749" t="s">
        <v>744</v>
      </c>
      <c r="K85" s="749" t="s">
        <v>745</v>
      </c>
      <c r="L85" s="752">
        <v>46.54</v>
      </c>
      <c r="M85" s="752">
        <v>32</v>
      </c>
      <c r="N85" s="753">
        <v>1489.28</v>
      </c>
    </row>
    <row r="86" spans="1:14" ht="14.4" customHeight="1" x14ac:dyDescent="0.3">
      <c r="A86" s="747" t="s">
        <v>577</v>
      </c>
      <c r="B86" s="748" t="s">
        <v>578</v>
      </c>
      <c r="C86" s="749" t="s">
        <v>593</v>
      </c>
      <c r="D86" s="750" t="s">
        <v>594</v>
      </c>
      <c r="E86" s="751">
        <v>50113001</v>
      </c>
      <c r="F86" s="750" t="s">
        <v>610</v>
      </c>
      <c r="G86" s="749" t="s">
        <v>630</v>
      </c>
      <c r="H86" s="749">
        <v>848895</v>
      </c>
      <c r="I86" s="749">
        <v>151056</v>
      </c>
      <c r="J86" s="749" t="s">
        <v>746</v>
      </c>
      <c r="K86" s="749" t="s">
        <v>747</v>
      </c>
      <c r="L86" s="752">
        <v>174.61</v>
      </c>
      <c r="M86" s="752">
        <v>1</v>
      </c>
      <c r="N86" s="753">
        <v>174.61</v>
      </c>
    </row>
    <row r="87" spans="1:14" ht="14.4" customHeight="1" x14ac:dyDescent="0.3">
      <c r="A87" s="747" t="s">
        <v>577</v>
      </c>
      <c r="B87" s="748" t="s">
        <v>578</v>
      </c>
      <c r="C87" s="749" t="s">
        <v>593</v>
      </c>
      <c r="D87" s="750" t="s">
        <v>594</v>
      </c>
      <c r="E87" s="751">
        <v>50113001</v>
      </c>
      <c r="F87" s="750" t="s">
        <v>610</v>
      </c>
      <c r="G87" s="749" t="s">
        <v>611</v>
      </c>
      <c r="H87" s="749">
        <v>188217</v>
      </c>
      <c r="I87" s="749">
        <v>88217</v>
      </c>
      <c r="J87" s="749" t="s">
        <v>748</v>
      </c>
      <c r="K87" s="749" t="s">
        <v>749</v>
      </c>
      <c r="L87" s="752">
        <v>127.13000000000001</v>
      </c>
      <c r="M87" s="752">
        <v>11</v>
      </c>
      <c r="N87" s="753">
        <v>1398.43</v>
      </c>
    </row>
    <row r="88" spans="1:14" ht="14.4" customHeight="1" x14ac:dyDescent="0.3">
      <c r="A88" s="747" t="s">
        <v>577</v>
      </c>
      <c r="B88" s="748" t="s">
        <v>578</v>
      </c>
      <c r="C88" s="749" t="s">
        <v>593</v>
      </c>
      <c r="D88" s="750" t="s">
        <v>594</v>
      </c>
      <c r="E88" s="751">
        <v>50113001</v>
      </c>
      <c r="F88" s="750" t="s">
        <v>610</v>
      </c>
      <c r="G88" s="749" t="s">
        <v>630</v>
      </c>
      <c r="H88" s="749">
        <v>844554</v>
      </c>
      <c r="I88" s="749">
        <v>114065</v>
      </c>
      <c r="J88" s="749" t="s">
        <v>750</v>
      </c>
      <c r="K88" s="749" t="s">
        <v>751</v>
      </c>
      <c r="L88" s="752">
        <v>21.67</v>
      </c>
      <c r="M88" s="752">
        <v>1</v>
      </c>
      <c r="N88" s="753">
        <v>21.67</v>
      </c>
    </row>
    <row r="89" spans="1:14" ht="14.4" customHeight="1" x14ac:dyDescent="0.3">
      <c r="A89" s="747" t="s">
        <v>577</v>
      </c>
      <c r="B89" s="748" t="s">
        <v>578</v>
      </c>
      <c r="C89" s="749" t="s">
        <v>593</v>
      </c>
      <c r="D89" s="750" t="s">
        <v>594</v>
      </c>
      <c r="E89" s="751">
        <v>50113001</v>
      </c>
      <c r="F89" s="750" t="s">
        <v>610</v>
      </c>
      <c r="G89" s="749" t="s">
        <v>611</v>
      </c>
      <c r="H89" s="749">
        <v>67558</v>
      </c>
      <c r="I89" s="749">
        <v>67558</v>
      </c>
      <c r="J89" s="749" t="s">
        <v>752</v>
      </c>
      <c r="K89" s="749" t="s">
        <v>753</v>
      </c>
      <c r="L89" s="752">
        <v>27.440574703825295</v>
      </c>
      <c r="M89" s="752">
        <v>52</v>
      </c>
      <c r="N89" s="753">
        <v>1426.9098845989154</v>
      </c>
    </row>
    <row r="90" spans="1:14" ht="14.4" customHeight="1" x14ac:dyDescent="0.3">
      <c r="A90" s="747" t="s">
        <v>577</v>
      </c>
      <c r="B90" s="748" t="s">
        <v>578</v>
      </c>
      <c r="C90" s="749" t="s">
        <v>593</v>
      </c>
      <c r="D90" s="750" t="s">
        <v>594</v>
      </c>
      <c r="E90" s="751">
        <v>50113001</v>
      </c>
      <c r="F90" s="750" t="s">
        <v>610</v>
      </c>
      <c r="G90" s="749" t="s">
        <v>611</v>
      </c>
      <c r="H90" s="749">
        <v>186393</v>
      </c>
      <c r="I90" s="749">
        <v>86393</v>
      </c>
      <c r="J90" s="749" t="s">
        <v>754</v>
      </c>
      <c r="K90" s="749" t="s">
        <v>755</v>
      </c>
      <c r="L90" s="752">
        <v>51.670000000000016</v>
      </c>
      <c r="M90" s="752">
        <v>2</v>
      </c>
      <c r="N90" s="753">
        <v>103.34000000000003</v>
      </c>
    </row>
    <row r="91" spans="1:14" ht="14.4" customHeight="1" x14ac:dyDescent="0.3">
      <c r="A91" s="747" t="s">
        <v>577</v>
      </c>
      <c r="B91" s="748" t="s">
        <v>578</v>
      </c>
      <c r="C91" s="749" t="s">
        <v>593</v>
      </c>
      <c r="D91" s="750" t="s">
        <v>594</v>
      </c>
      <c r="E91" s="751">
        <v>50113001</v>
      </c>
      <c r="F91" s="750" t="s">
        <v>610</v>
      </c>
      <c r="G91" s="749" t="s">
        <v>611</v>
      </c>
      <c r="H91" s="749">
        <v>100498</v>
      </c>
      <c r="I91" s="749">
        <v>498</v>
      </c>
      <c r="J91" s="749" t="s">
        <v>756</v>
      </c>
      <c r="K91" s="749" t="s">
        <v>757</v>
      </c>
      <c r="L91" s="752">
        <v>96.448333333333338</v>
      </c>
      <c r="M91" s="752">
        <v>6</v>
      </c>
      <c r="N91" s="753">
        <v>578.69000000000005</v>
      </c>
    </row>
    <row r="92" spans="1:14" ht="14.4" customHeight="1" x14ac:dyDescent="0.3">
      <c r="A92" s="747" t="s">
        <v>577</v>
      </c>
      <c r="B92" s="748" t="s">
        <v>578</v>
      </c>
      <c r="C92" s="749" t="s">
        <v>593</v>
      </c>
      <c r="D92" s="750" t="s">
        <v>594</v>
      </c>
      <c r="E92" s="751">
        <v>50113001</v>
      </c>
      <c r="F92" s="750" t="s">
        <v>610</v>
      </c>
      <c r="G92" s="749" t="s">
        <v>611</v>
      </c>
      <c r="H92" s="749">
        <v>100499</v>
      </c>
      <c r="I92" s="749">
        <v>499</v>
      </c>
      <c r="J92" s="749" t="s">
        <v>756</v>
      </c>
      <c r="K92" s="749" t="s">
        <v>758</v>
      </c>
      <c r="L92" s="752">
        <v>100.46500000000002</v>
      </c>
      <c r="M92" s="752">
        <v>2</v>
      </c>
      <c r="N92" s="753">
        <v>200.93000000000004</v>
      </c>
    </row>
    <row r="93" spans="1:14" ht="14.4" customHeight="1" x14ac:dyDescent="0.3">
      <c r="A93" s="747" t="s">
        <v>577</v>
      </c>
      <c r="B93" s="748" t="s">
        <v>578</v>
      </c>
      <c r="C93" s="749" t="s">
        <v>593</v>
      </c>
      <c r="D93" s="750" t="s">
        <v>594</v>
      </c>
      <c r="E93" s="751">
        <v>50113001</v>
      </c>
      <c r="F93" s="750" t="s">
        <v>610</v>
      </c>
      <c r="G93" s="749" t="s">
        <v>611</v>
      </c>
      <c r="H93" s="749">
        <v>100502</v>
      </c>
      <c r="I93" s="749">
        <v>502</v>
      </c>
      <c r="J93" s="749" t="s">
        <v>759</v>
      </c>
      <c r="K93" s="749" t="s">
        <v>760</v>
      </c>
      <c r="L93" s="752">
        <v>238.67999999999995</v>
      </c>
      <c r="M93" s="752">
        <v>1</v>
      </c>
      <c r="N93" s="753">
        <v>238.67999999999995</v>
      </c>
    </row>
    <row r="94" spans="1:14" ht="14.4" customHeight="1" x14ac:dyDescent="0.3">
      <c r="A94" s="747" t="s">
        <v>577</v>
      </c>
      <c r="B94" s="748" t="s">
        <v>578</v>
      </c>
      <c r="C94" s="749" t="s">
        <v>593</v>
      </c>
      <c r="D94" s="750" t="s">
        <v>594</v>
      </c>
      <c r="E94" s="751">
        <v>50113001</v>
      </c>
      <c r="F94" s="750" t="s">
        <v>610</v>
      </c>
      <c r="G94" s="749" t="s">
        <v>611</v>
      </c>
      <c r="H94" s="749">
        <v>102684</v>
      </c>
      <c r="I94" s="749">
        <v>2684</v>
      </c>
      <c r="J94" s="749" t="s">
        <v>759</v>
      </c>
      <c r="K94" s="749" t="s">
        <v>761</v>
      </c>
      <c r="L94" s="752">
        <v>73.789999999999992</v>
      </c>
      <c r="M94" s="752">
        <v>3</v>
      </c>
      <c r="N94" s="753">
        <v>221.36999999999998</v>
      </c>
    </row>
    <row r="95" spans="1:14" ht="14.4" customHeight="1" x14ac:dyDescent="0.3">
      <c r="A95" s="747" t="s">
        <v>577</v>
      </c>
      <c r="B95" s="748" t="s">
        <v>578</v>
      </c>
      <c r="C95" s="749" t="s">
        <v>593</v>
      </c>
      <c r="D95" s="750" t="s">
        <v>594</v>
      </c>
      <c r="E95" s="751">
        <v>50113001</v>
      </c>
      <c r="F95" s="750" t="s">
        <v>610</v>
      </c>
      <c r="G95" s="749" t="s">
        <v>611</v>
      </c>
      <c r="H95" s="749">
        <v>147271</v>
      </c>
      <c r="I95" s="749">
        <v>47271</v>
      </c>
      <c r="J95" s="749" t="s">
        <v>762</v>
      </c>
      <c r="K95" s="749" t="s">
        <v>763</v>
      </c>
      <c r="L95" s="752">
        <v>92.629999999999981</v>
      </c>
      <c r="M95" s="752">
        <v>1</v>
      </c>
      <c r="N95" s="753">
        <v>92.629999999999981</v>
      </c>
    </row>
    <row r="96" spans="1:14" ht="14.4" customHeight="1" x14ac:dyDescent="0.3">
      <c r="A96" s="747" t="s">
        <v>577</v>
      </c>
      <c r="B96" s="748" t="s">
        <v>578</v>
      </c>
      <c r="C96" s="749" t="s">
        <v>593</v>
      </c>
      <c r="D96" s="750" t="s">
        <v>594</v>
      </c>
      <c r="E96" s="751">
        <v>50113001</v>
      </c>
      <c r="F96" s="750" t="s">
        <v>610</v>
      </c>
      <c r="G96" s="749" t="s">
        <v>611</v>
      </c>
      <c r="H96" s="749">
        <v>849253</v>
      </c>
      <c r="I96" s="749">
        <v>141763</v>
      </c>
      <c r="J96" s="749" t="s">
        <v>764</v>
      </c>
      <c r="K96" s="749" t="s">
        <v>765</v>
      </c>
      <c r="L96" s="752">
        <v>74.599999999999994</v>
      </c>
      <c r="M96" s="752">
        <v>1</v>
      </c>
      <c r="N96" s="753">
        <v>74.599999999999994</v>
      </c>
    </row>
    <row r="97" spans="1:14" ht="14.4" customHeight="1" x14ac:dyDescent="0.3">
      <c r="A97" s="747" t="s">
        <v>577</v>
      </c>
      <c r="B97" s="748" t="s">
        <v>578</v>
      </c>
      <c r="C97" s="749" t="s">
        <v>593</v>
      </c>
      <c r="D97" s="750" t="s">
        <v>594</v>
      </c>
      <c r="E97" s="751">
        <v>50113001</v>
      </c>
      <c r="F97" s="750" t="s">
        <v>610</v>
      </c>
      <c r="G97" s="749" t="s">
        <v>611</v>
      </c>
      <c r="H97" s="749">
        <v>100527</v>
      </c>
      <c r="I97" s="749">
        <v>527</v>
      </c>
      <c r="J97" s="749" t="s">
        <v>766</v>
      </c>
      <c r="K97" s="749" t="s">
        <v>767</v>
      </c>
      <c r="L97" s="752">
        <v>120.85</v>
      </c>
      <c r="M97" s="752">
        <v>1</v>
      </c>
      <c r="N97" s="753">
        <v>120.85</v>
      </c>
    </row>
    <row r="98" spans="1:14" ht="14.4" customHeight="1" x14ac:dyDescent="0.3">
      <c r="A98" s="747" t="s">
        <v>577</v>
      </c>
      <c r="B98" s="748" t="s">
        <v>578</v>
      </c>
      <c r="C98" s="749" t="s">
        <v>593</v>
      </c>
      <c r="D98" s="750" t="s">
        <v>594</v>
      </c>
      <c r="E98" s="751">
        <v>50113001</v>
      </c>
      <c r="F98" s="750" t="s">
        <v>610</v>
      </c>
      <c r="G98" s="749" t="s">
        <v>611</v>
      </c>
      <c r="H98" s="749">
        <v>110086</v>
      </c>
      <c r="I98" s="749">
        <v>10086</v>
      </c>
      <c r="J98" s="749" t="s">
        <v>768</v>
      </c>
      <c r="K98" s="749" t="s">
        <v>769</v>
      </c>
      <c r="L98" s="752">
        <v>1592.8</v>
      </c>
      <c r="M98" s="752">
        <v>0.2</v>
      </c>
      <c r="N98" s="753">
        <v>318.56</v>
      </c>
    </row>
    <row r="99" spans="1:14" ht="14.4" customHeight="1" x14ac:dyDescent="0.3">
      <c r="A99" s="747" t="s">
        <v>577</v>
      </c>
      <c r="B99" s="748" t="s">
        <v>578</v>
      </c>
      <c r="C99" s="749" t="s">
        <v>593</v>
      </c>
      <c r="D99" s="750" t="s">
        <v>594</v>
      </c>
      <c r="E99" s="751">
        <v>50113001</v>
      </c>
      <c r="F99" s="750" t="s">
        <v>610</v>
      </c>
      <c r="G99" s="749" t="s">
        <v>630</v>
      </c>
      <c r="H99" s="749">
        <v>191788</v>
      </c>
      <c r="I99" s="749">
        <v>91788</v>
      </c>
      <c r="J99" s="749" t="s">
        <v>770</v>
      </c>
      <c r="K99" s="749" t="s">
        <v>771</v>
      </c>
      <c r="L99" s="752">
        <v>29.769999999999992</v>
      </c>
      <c r="M99" s="752">
        <v>2</v>
      </c>
      <c r="N99" s="753">
        <v>59.539999999999985</v>
      </c>
    </row>
    <row r="100" spans="1:14" ht="14.4" customHeight="1" x14ac:dyDescent="0.3">
      <c r="A100" s="747" t="s">
        <v>577</v>
      </c>
      <c r="B100" s="748" t="s">
        <v>578</v>
      </c>
      <c r="C100" s="749" t="s">
        <v>593</v>
      </c>
      <c r="D100" s="750" t="s">
        <v>594</v>
      </c>
      <c r="E100" s="751">
        <v>50113001</v>
      </c>
      <c r="F100" s="750" t="s">
        <v>610</v>
      </c>
      <c r="G100" s="749" t="s">
        <v>611</v>
      </c>
      <c r="H100" s="749">
        <v>184398</v>
      </c>
      <c r="I100" s="749">
        <v>84398</v>
      </c>
      <c r="J100" s="749" t="s">
        <v>772</v>
      </c>
      <c r="K100" s="749" t="s">
        <v>773</v>
      </c>
      <c r="L100" s="752">
        <v>411.96</v>
      </c>
      <c r="M100" s="752">
        <v>1</v>
      </c>
      <c r="N100" s="753">
        <v>411.96</v>
      </c>
    </row>
    <row r="101" spans="1:14" ht="14.4" customHeight="1" x14ac:dyDescent="0.3">
      <c r="A101" s="747" t="s">
        <v>577</v>
      </c>
      <c r="B101" s="748" t="s">
        <v>578</v>
      </c>
      <c r="C101" s="749" t="s">
        <v>593</v>
      </c>
      <c r="D101" s="750" t="s">
        <v>594</v>
      </c>
      <c r="E101" s="751">
        <v>50113001</v>
      </c>
      <c r="F101" s="750" t="s">
        <v>610</v>
      </c>
      <c r="G101" s="749" t="s">
        <v>611</v>
      </c>
      <c r="H101" s="749">
        <v>184399</v>
      </c>
      <c r="I101" s="749">
        <v>84399</v>
      </c>
      <c r="J101" s="749" t="s">
        <v>774</v>
      </c>
      <c r="K101" s="749" t="s">
        <v>775</v>
      </c>
      <c r="L101" s="752">
        <v>322.49000000000007</v>
      </c>
      <c r="M101" s="752">
        <v>1</v>
      </c>
      <c r="N101" s="753">
        <v>322.49000000000007</v>
      </c>
    </row>
    <row r="102" spans="1:14" ht="14.4" customHeight="1" x14ac:dyDescent="0.3">
      <c r="A102" s="747" t="s">
        <v>577</v>
      </c>
      <c r="B102" s="748" t="s">
        <v>578</v>
      </c>
      <c r="C102" s="749" t="s">
        <v>593</v>
      </c>
      <c r="D102" s="750" t="s">
        <v>594</v>
      </c>
      <c r="E102" s="751">
        <v>50113001</v>
      </c>
      <c r="F102" s="750" t="s">
        <v>610</v>
      </c>
      <c r="G102" s="749" t="s">
        <v>611</v>
      </c>
      <c r="H102" s="749">
        <v>216963</v>
      </c>
      <c r="I102" s="749">
        <v>216963</v>
      </c>
      <c r="J102" s="749" t="s">
        <v>776</v>
      </c>
      <c r="K102" s="749" t="s">
        <v>777</v>
      </c>
      <c r="L102" s="752">
        <v>112.28500000000003</v>
      </c>
      <c r="M102" s="752">
        <v>2</v>
      </c>
      <c r="N102" s="753">
        <v>224.57000000000005</v>
      </c>
    </row>
    <row r="103" spans="1:14" ht="14.4" customHeight="1" x14ac:dyDescent="0.3">
      <c r="A103" s="747" t="s">
        <v>577</v>
      </c>
      <c r="B103" s="748" t="s">
        <v>578</v>
      </c>
      <c r="C103" s="749" t="s">
        <v>593</v>
      </c>
      <c r="D103" s="750" t="s">
        <v>594</v>
      </c>
      <c r="E103" s="751">
        <v>50113001</v>
      </c>
      <c r="F103" s="750" t="s">
        <v>610</v>
      </c>
      <c r="G103" s="749" t="s">
        <v>630</v>
      </c>
      <c r="H103" s="749">
        <v>155823</v>
      </c>
      <c r="I103" s="749">
        <v>55823</v>
      </c>
      <c r="J103" s="749" t="s">
        <v>778</v>
      </c>
      <c r="K103" s="749" t="s">
        <v>779</v>
      </c>
      <c r="L103" s="752">
        <v>36.915024575195076</v>
      </c>
      <c r="M103" s="752">
        <v>335</v>
      </c>
      <c r="N103" s="753">
        <v>12366.53323269035</v>
      </c>
    </row>
    <row r="104" spans="1:14" ht="14.4" customHeight="1" x14ac:dyDescent="0.3">
      <c r="A104" s="747" t="s">
        <v>577</v>
      </c>
      <c r="B104" s="748" t="s">
        <v>578</v>
      </c>
      <c r="C104" s="749" t="s">
        <v>593</v>
      </c>
      <c r="D104" s="750" t="s">
        <v>594</v>
      </c>
      <c r="E104" s="751">
        <v>50113001</v>
      </c>
      <c r="F104" s="750" t="s">
        <v>610</v>
      </c>
      <c r="G104" s="749" t="s">
        <v>630</v>
      </c>
      <c r="H104" s="749">
        <v>155824</v>
      </c>
      <c r="I104" s="749">
        <v>55824</v>
      </c>
      <c r="J104" s="749" t="s">
        <v>778</v>
      </c>
      <c r="K104" s="749" t="s">
        <v>780</v>
      </c>
      <c r="L104" s="752">
        <v>52.253978385237701</v>
      </c>
      <c r="M104" s="752">
        <v>43</v>
      </c>
      <c r="N104" s="753">
        <v>2246.9210705652213</v>
      </c>
    </row>
    <row r="105" spans="1:14" ht="14.4" customHeight="1" x14ac:dyDescent="0.3">
      <c r="A105" s="747" t="s">
        <v>577</v>
      </c>
      <c r="B105" s="748" t="s">
        <v>578</v>
      </c>
      <c r="C105" s="749" t="s">
        <v>593</v>
      </c>
      <c r="D105" s="750" t="s">
        <v>594</v>
      </c>
      <c r="E105" s="751">
        <v>50113001</v>
      </c>
      <c r="F105" s="750" t="s">
        <v>610</v>
      </c>
      <c r="G105" s="749" t="s">
        <v>630</v>
      </c>
      <c r="H105" s="749">
        <v>107981</v>
      </c>
      <c r="I105" s="749">
        <v>7981</v>
      </c>
      <c r="J105" s="749" t="s">
        <v>778</v>
      </c>
      <c r="K105" s="749" t="s">
        <v>781</v>
      </c>
      <c r="L105" s="752">
        <v>52.685786516853923</v>
      </c>
      <c r="M105" s="752">
        <v>178</v>
      </c>
      <c r="N105" s="753">
        <v>9378.0699999999979</v>
      </c>
    </row>
    <row r="106" spans="1:14" ht="14.4" customHeight="1" x14ac:dyDescent="0.3">
      <c r="A106" s="747" t="s">
        <v>577</v>
      </c>
      <c r="B106" s="748" t="s">
        <v>578</v>
      </c>
      <c r="C106" s="749" t="s">
        <v>593</v>
      </c>
      <c r="D106" s="750" t="s">
        <v>594</v>
      </c>
      <c r="E106" s="751">
        <v>50113001</v>
      </c>
      <c r="F106" s="750" t="s">
        <v>610</v>
      </c>
      <c r="G106" s="749" t="s">
        <v>611</v>
      </c>
      <c r="H106" s="749">
        <v>162579</v>
      </c>
      <c r="I106" s="749">
        <v>162579</v>
      </c>
      <c r="J106" s="749" t="s">
        <v>782</v>
      </c>
      <c r="K106" s="749" t="s">
        <v>783</v>
      </c>
      <c r="L106" s="752">
        <v>45.440999999999995</v>
      </c>
      <c r="M106" s="752">
        <v>10</v>
      </c>
      <c r="N106" s="753">
        <v>454.40999999999997</v>
      </c>
    </row>
    <row r="107" spans="1:14" ht="14.4" customHeight="1" x14ac:dyDescent="0.3">
      <c r="A107" s="747" t="s">
        <v>577</v>
      </c>
      <c r="B107" s="748" t="s">
        <v>578</v>
      </c>
      <c r="C107" s="749" t="s">
        <v>593</v>
      </c>
      <c r="D107" s="750" t="s">
        <v>594</v>
      </c>
      <c r="E107" s="751">
        <v>50113001</v>
      </c>
      <c r="F107" s="750" t="s">
        <v>610</v>
      </c>
      <c r="G107" s="749" t="s">
        <v>630</v>
      </c>
      <c r="H107" s="749">
        <v>24550</v>
      </c>
      <c r="I107" s="749">
        <v>24550</v>
      </c>
      <c r="J107" s="749" t="s">
        <v>784</v>
      </c>
      <c r="K107" s="749" t="s">
        <v>785</v>
      </c>
      <c r="L107" s="752">
        <v>57.699951187406519</v>
      </c>
      <c r="M107" s="752">
        <v>12</v>
      </c>
      <c r="N107" s="753">
        <v>692.3994142488782</v>
      </c>
    </row>
    <row r="108" spans="1:14" ht="14.4" customHeight="1" x14ac:dyDescent="0.3">
      <c r="A108" s="747" t="s">
        <v>577</v>
      </c>
      <c r="B108" s="748" t="s">
        <v>578</v>
      </c>
      <c r="C108" s="749" t="s">
        <v>593</v>
      </c>
      <c r="D108" s="750" t="s">
        <v>594</v>
      </c>
      <c r="E108" s="751">
        <v>50113001</v>
      </c>
      <c r="F108" s="750" t="s">
        <v>610</v>
      </c>
      <c r="G108" s="749" t="s">
        <v>611</v>
      </c>
      <c r="H108" s="749">
        <v>100874</v>
      </c>
      <c r="I108" s="749">
        <v>874</v>
      </c>
      <c r="J108" s="749" t="s">
        <v>786</v>
      </c>
      <c r="K108" s="749" t="s">
        <v>787</v>
      </c>
      <c r="L108" s="752">
        <v>48.44</v>
      </c>
      <c r="M108" s="752">
        <v>4</v>
      </c>
      <c r="N108" s="753">
        <v>193.76</v>
      </c>
    </row>
    <row r="109" spans="1:14" ht="14.4" customHeight="1" x14ac:dyDescent="0.3">
      <c r="A109" s="747" t="s">
        <v>577</v>
      </c>
      <c r="B109" s="748" t="s">
        <v>578</v>
      </c>
      <c r="C109" s="749" t="s">
        <v>593</v>
      </c>
      <c r="D109" s="750" t="s">
        <v>594</v>
      </c>
      <c r="E109" s="751">
        <v>50113001</v>
      </c>
      <c r="F109" s="750" t="s">
        <v>610</v>
      </c>
      <c r="G109" s="749" t="s">
        <v>611</v>
      </c>
      <c r="H109" s="749">
        <v>100876</v>
      </c>
      <c r="I109" s="749">
        <v>876</v>
      </c>
      <c r="J109" s="749" t="s">
        <v>788</v>
      </c>
      <c r="K109" s="749" t="s">
        <v>787</v>
      </c>
      <c r="L109" s="752">
        <v>66.446999999999989</v>
      </c>
      <c r="M109" s="752">
        <v>10</v>
      </c>
      <c r="N109" s="753">
        <v>664.46999999999991</v>
      </c>
    </row>
    <row r="110" spans="1:14" ht="14.4" customHeight="1" x14ac:dyDescent="0.3">
      <c r="A110" s="747" t="s">
        <v>577</v>
      </c>
      <c r="B110" s="748" t="s">
        <v>578</v>
      </c>
      <c r="C110" s="749" t="s">
        <v>593</v>
      </c>
      <c r="D110" s="750" t="s">
        <v>594</v>
      </c>
      <c r="E110" s="751">
        <v>50113001</v>
      </c>
      <c r="F110" s="750" t="s">
        <v>610</v>
      </c>
      <c r="G110" s="749" t="s">
        <v>611</v>
      </c>
      <c r="H110" s="749">
        <v>195613</v>
      </c>
      <c r="I110" s="749">
        <v>95613</v>
      </c>
      <c r="J110" s="749" t="s">
        <v>789</v>
      </c>
      <c r="K110" s="749" t="s">
        <v>790</v>
      </c>
      <c r="L110" s="752">
        <v>43.570000000000007</v>
      </c>
      <c r="M110" s="752">
        <v>1</v>
      </c>
      <c r="N110" s="753">
        <v>43.570000000000007</v>
      </c>
    </row>
    <row r="111" spans="1:14" ht="14.4" customHeight="1" x14ac:dyDescent="0.3">
      <c r="A111" s="747" t="s">
        <v>577</v>
      </c>
      <c r="B111" s="748" t="s">
        <v>578</v>
      </c>
      <c r="C111" s="749" t="s">
        <v>593</v>
      </c>
      <c r="D111" s="750" t="s">
        <v>594</v>
      </c>
      <c r="E111" s="751">
        <v>50113001</v>
      </c>
      <c r="F111" s="750" t="s">
        <v>610</v>
      </c>
      <c r="G111" s="749" t="s">
        <v>611</v>
      </c>
      <c r="H111" s="749">
        <v>849941</v>
      </c>
      <c r="I111" s="749">
        <v>162142</v>
      </c>
      <c r="J111" s="749" t="s">
        <v>791</v>
      </c>
      <c r="K111" s="749" t="s">
        <v>792</v>
      </c>
      <c r="L111" s="752">
        <v>28.409999999999997</v>
      </c>
      <c r="M111" s="752">
        <v>8</v>
      </c>
      <c r="N111" s="753">
        <v>227.27999999999997</v>
      </c>
    </row>
    <row r="112" spans="1:14" ht="14.4" customHeight="1" x14ac:dyDescent="0.3">
      <c r="A112" s="747" t="s">
        <v>577</v>
      </c>
      <c r="B112" s="748" t="s">
        <v>578</v>
      </c>
      <c r="C112" s="749" t="s">
        <v>593</v>
      </c>
      <c r="D112" s="750" t="s">
        <v>594</v>
      </c>
      <c r="E112" s="751">
        <v>50113001</v>
      </c>
      <c r="F112" s="750" t="s">
        <v>610</v>
      </c>
      <c r="G112" s="749" t="s">
        <v>611</v>
      </c>
      <c r="H112" s="749">
        <v>848950</v>
      </c>
      <c r="I112" s="749">
        <v>155148</v>
      </c>
      <c r="J112" s="749" t="s">
        <v>791</v>
      </c>
      <c r="K112" s="749" t="s">
        <v>793</v>
      </c>
      <c r="L112" s="752">
        <v>18.644600000000001</v>
      </c>
      <c r="M112" s="752">
        <v>50</v>
      </c>
      <c r="N112" s="753">
        <v>932.23</v>
      </c>
    </row>
    <row r="113" spans="1:14" ht="14.4" customHeight="1" x14ac:dyDescent="0.3">
      <c r="A113" s="747" t="s">
        <v>577</v>
      </c>
      <c r="B113" s="748" t="s">
        <v>578</v>
      </c>
      <c r="C113" s="749" t="s">
        <v>593</v>
      </c>
      <c r="D113" s="750" t="s">
        <v>594</v>
      </c>
      <c r="E113" s="751">
        <v>50113001</v>
      </c>
      <c r="F113" s="750" t="s">
        <v>610</v>
      </c>
      <c r="G113" s="749" t="s">
        <v>611</v>
      </c>
      <c r="H113" s="749">
        <v>155911</v>
      </c>
      <c r="I113" s="749">
        <v>55911</v>
      </c>
      <c r="J113" s="749" t="s">
        <v>794</v>
      </c>
      <c r="K113" s="749" t="s">
        <v>795</v>
      </c>
      <c r="L113" s="752">
        <v>35.590000000000011</v>
      </c>
      <c r="M113" s="752">
        <v>2</v>
      </c>
      <c r="N113" s="753">
        <v>71.180000000000021</v>
      </c>
    </row>
    <row r="114" spans="1:14" ht="14.4" customHeight="1" x14ac:dyDescent="0.3">
      <c r="A114" s="747" t="s">
        <v>577</v>
      </c>
      <c r="B114" s="748" t="s">
        <v>578</v>
      </c>
      <c r="C114" s="749" t="s">
        <v>593</v>
      </c>
      <c r="D114" s="750" t="s">
        <v>594</v>
      </c>
      <c r="E114" s="751">
        <v>50113001</v>
      </c>
      <c r="F114" s="750" t="s">
        <v>610</v>
      </c>
      <c r="G114" s="749" t="s">
        <v>611</v>
      </c>
      <c r="H114" s="749">
        <v>102963</v>
      </c>
      <c r="I114" s="749">
        <v>2963</v>
      </c>
      <c r="J114" s="749" t="s">
        <v>796</v>
      </c>
      <c r="K114" s="749" t="s">
        <v>797</v>
      </c>
      <c r="L114" s="752">
        <v>97.480000000000032</v>
      </c>
      <c r="M114" s="752">
        <v>1</v>
      </c>
      <c r="N114" s="753">
        <v>97.480000000000032</v>
      </c>
    </row>
    <row r="115" spans="1:14" ht="14.4" customHeight="1" x14ac:dyDescent="0.3">
      <c r="A115" s="747" t="s">
        <v>577</v>
      </c>
      <c r="B115" s="748" t="s">
        <v>578</v>
      </c>
      <c r="C115" s="749" t="s">
        <v>593</v>
      </c>
      <c r="D115" s="750" t="s">
        <v>594</v>
      </c>
      <c r="E115" s="751">
        <v>50113001</v>
      </c>
      <c r="F115" s="750" t="s">
        <v>610</v>
      </c>
      <c r="G115" s="749" t="s">
        <v>611</v>
      </c>
      <c r="H115" s="749">
        <v>102957</v>
      </c>
      <c r="I115" s="749">
        <v>2957</v>
      </c>
      <c r="J115" s="749" t="s">
        <v>798</v>
      </c>
      <c r="K115" s="749" t="s">
        <v>799</v>
      </c>
      <c r="L115" s="752">
        <v>56.530000000000008</v>
      </c>
      <c r="M115" s="752">
        <v>1</v>
      </c>
      <c r="N115" s="753">
        <v>56.530000000000008</v>
      </c>
    </row>
    <row r="116" spans="1:14" ht="14.4" customHeight="1" x14ac:dyDescent="0.3">
      <c r="A116" s="747" t="s">
        <v>577</v>
      </c>
      <c r="B116" s="748" t="s">
        <v>578</v>
      </c>
      <c r="C116" s="749" t="s">
        <v>593</v>
      </c>
      <c r="D116" s="750" t="s">
        <v>594</v>
      </c>
      <c r="E116" s="751">
        <v>50113001</v>
      </c>
      <c r="F116" s="750" t="s">
        <v>610</v>
      </c>
      <c r="G116" s="749" t="s">
        <v>630</v>
      </c>
      <c r="H116" s="749">
        <v>846338</v>
      </c>
      <c r="I116" s="749">
        <v>122685</v>
      </c>
      <c r="J116" s="749" t="s">
        <v>800</v>
      </c>
      <c r="K116" s="749" t="s">
        <v>801</v>
      </c>
      <c r="L116" s="752">
        <v>116.83999999999992</v>
      </c>
      <c r="M116" s="752">
        <v>1</v>
      </c>
      <c r="N116" s="753">
        <v>116.83999999999992</v>
      </c>
    </row>
    <row r="117" spans="1:14" ht="14.4" customHeight="1" x14ac:dyDescent="0.3">
      <c r="A117" s="747" t="s">
        <v>577</v>
      </c>
      <c r="B117" s="748" t="s">
        <v>578</v>
      </c>
      <c r="C117" s="749" t="s">
        <v>593</v>
      </c>
      <c r="D117" s="750" t="s">
        <v>594</v>
      </c>
      <c r="E117" s="751">
        <v>50113001</v>
      </c>
      <c r="F117" s="750" t="s">
        <v>610</v>
      </c>
      <c r="G117" s="749" t="s">
        <v>630</v>
      </c>
      <c r="H117" s="749">
        <v>988793</v>
      </c>
      <c r="I117" s="749">
        <v>142866</v>
      </c>
      <c r="J117" s="749" t="s">
        <v>802</v>
      </c>
      <c r="K117" s="749" t="s">
        <v>803</v>
      </c>
      <c r="L117" s="752">
        <v>0</v>
      </c>
      <c r="M117" s="752">
        <v>0</v>
      </c>
      <c r="N117" s="753">
        <v>0</v>
      </c>
    </row>
    <row r="118" spans="1:14" ht="14.4" customHeight="1" x14ac:dyDescent="0.3">
      <c r="A118" s="747" t="s">
        <v>577</v>
      </c>
      <c r="B118" s="748" t="s">
        <v>578</v>
      </c>
      <c r="C118" s="749" t="s">
        <v>593</v>
      </c>
      <c r="D118" s="750" t="s">
        <v>594</v>
      </c>
      <c r="E118" s="751">
        <v>50113001</v>
      </c>
      <c r="F118" s="750" t="s">
        <v>610</v>
      </c>
      <c r="G118" s="749" t="s">
        <v>611</v>
      </c>
      <c r="H118" s="749">
        <v>118305</v>
      </c>
      <c r="I118" s="749">
        <v>18305</v>
      </c>
      <c r="J118" s="749" t="s">
        <v>804</v>
      </c>
      <c r="K118" s="749" t="s">
        <v>805</v>
      </c>
      <c r="L118" s="752">
        <v>241.99999997314376</v>
      </c>
      <c r="M118" s="752">
        <v>45</v>
      </c>
      <c r="N118" s="753">
        <v>10889.999998791469</v>
      </c>
    </row>
    <row r="119" spans="1:14" ht="14.4" customHeight="1" x14ac:dyDescent="0.3">
      <c r="A119" s="747" t="s">
        <v>577</v>
      </c>
      <c r="B119" s="748" t="s">
        <v>578</v>
      </c>
      <c r="C119" s="749" t="s">
        <v>593</v>
      </c>
      <c r="D119" s="750" t="s">
        <v>594</v>
      </c>
      <c r="E119" s="751">
        <v>50113001</v>
      </c>
      <c r="F119" s="750" t="s">
        <v>610</v>
      </c>
      <c r="G119" s="749" t="s">
        <v>611</v>
      </c>
      <c r="H119" s="749">
        <v>501621</v>
      </c>
      <c r="I119" s="749">
        <v>1000</v>
      </c>
      <c r="J119" s="749" t="s">
        <v>806</v>
      </c>
      <c r="K119" s="749" t="s">
        <v>807</v>
      </c>
      <c r="L119" s="752">
        <v>213.08688597771044</v>
      </c>
      <c r="M119" s="752">
        <v>1</v>
      </c>
      <c r="N119" s="753">
        <v>213.08688597771044</v>
      </c>
    </row>
    <row r="120" spans="1:14" ht="14.4" customHeight="1" x14ac:dyDescent="0.3">
      <c r="A120" s="747" t="s">
        <v>577</v>
      </c>
      <c r="B120" s="748" t="s">
        <v>578</v>
      </c>
      <c r="C120" s="749" t="s">
        <v>593</v>
      </c>
      <c r="D120" s="750" t="s">
        <v>594</v>
      </c>
      <c r="E120" s="751">
        <v>50113001</v>
      </c>
      <c r="F120" s="750" t="s">
        <v>610</v>
      </c>
      <c r="G120" s="749" t="s">
        <v>611</v>
      </c>
      <c r="H120" s="749">
        <v>58159</v>
      </c>
      <c r="I120" s="749">
        <v>58159</v>
      </c>
      <c r="J120" s="749" t="s">
        <v>808</v>
      </c>
      <c r="K120" s="749" t="s">
        <v>809</v>
      </c>
      <c r="L120" s="752">
        <v>64.760000000000019</v>
      </c>
      <c r="M120" s="752">
        <v>1</v>
      </c>
      <c r="N120" s="753">
        <v>64.760000000000019</v>
      </c>
    </row>
    <row r="121" spans="1:14" ht="14.4" customHeight="1" x14ac:dyDescent="0.3">
      <c r="A121" s="747" t="s">
        <v>577</v>
      </c>
      <c r="B121" s="748" t="s">
        <v>578</v>
      </c>
      <c r="C121" s="749" t="s">
        <v>593</v>
      </c>
      <c r="D121" s="750" t="s">
        <v>594</v>
      </c>
      <c r="E121" s="751">
        <v>50113001</v>
      </c>
      <c r="F121" s="750" t="s">
        <v>610</v>
      </c>
      <c r="G121" s="749" t="s">
        <v>611</v>
      </c>
      <c r="H121" s="749">
        <v>845908</v>
      </c>
      <c r="I121" s="749">
        <v>122520</v>
      </c>
      <c r="J121" s="749" t="s">
        <v>810</v>
      </c>
      <c r="K121" s="749" t="s">
        <v>811</v>
      </c>
      <c r="L121" s="752">
        <v>82.390078139235101</v>
      </c>
      <c r="M121" s="752">
        <v>1</v>
      </c>
      <c r="N121" s="753">
        <v>82.390078139235101</v>
      </c>
    </row>
    <row r="122" spans="1:14" ht="14.4" customHeight="1" x14ac:dyDescent="0.3">
      <c r="A122" s="747" t="s">
        <v>577</v>
      </c>
      <c r="B122" s="748" t="s">
        <v>578</v>
      </c>
      <c r="C122" s="749" t="s">
        <v>593</v>
      </c>
      <c r="D122" s="750" t="s">
        <v>594</v>
      </c>
      <c r="E122" s="751">
        <v>50113001</v>
      </c>
      <c r="F122" s="750" t="s">
        <v>610</v>
      </c>
      <c r="G122" s="749" t="s">
        <v>630</v>
      </c>
      <c r="H122" s="749">
        <v>191922</v>
      </c>
      <c r="I122" s="749">
        <v>191922</v>
      </c>
      <c r="J122" s="749" t="s">
        <v>812</v>
      </c>
      <c r="K122" s="749" t="s">
        <v>813</v>
      </c>
      <c r="L122" s="752">
        <v>92.440000000000012</v>
      </c>
      <c r="M122" s="752">
        <v>1</v>
      </c>
      <c r="N122" s="753">
        <v>92.440000000000012</v>
      </c>
    </row>
    <row r="123" spans="1:14" ht="14.4" customHeight="1" x14ac:dyDescent="0.3">
      <c r="A123" s="747" t="s">
        <v>577</v>
      </c>
      <c r="B123" s="748" t="s">
        <v>578</v>
      </c>
      <c r="C123" s="749" t="s">
        <v>593</v>
      </c>
      <c r="D123" s="750" t="s">
        <v>594</v>
      </c>
      <c r="E123" s="751">
        <v>50113001</v>
      </c>
      <c r="F123" s="750" t="s">
        <v>610</v>
      </c>
      <c r="G123" s="749" t="s">
        <v>611</v>
      </c>
      <c r="H123" s="749">
        <v>208207</v>
      </c>
      <c r="I123" s="749">
        <v>208207</v>
      </c>
      <c r="J123" s="749" t="s">
        <v>814</v>
      </c>
      <c r="K123" s="749" t="s">
        <v>815</v>
      </c>
      <c r="L123" s="752">
        <v>81.650000000000034</v>
      </c>
      <c r="M123" s="752">
        <v>1</v>
      </c>
      <c r="N123" s="753">
        <v>81.650000000000034</v>
      </c>
    </row>
    <row r="124" spans="1:14" ht="14.4" customHeight="1" x14ac:dyDescent="0.3">
      <c r="A124" s="747" t="s">
        <v>577</v>
      </c>
      <c r="B124" s="748" t="s">
        <v>578</v>
      </c>
      <c r="C124" s="749" t="s">
        <v>593</v>
      </c>
      <c r="D124" s="750" t="s">
        <v>594</v>
      </c>
      <c r="E124" s="751">
        <v>50113001</v>
      </c>
      <c r="F124" s="750" t="s">
        <v>610</v>
      </c>
      <c r="G124" s="749" t="s">
        <v>630</v>
      </c>
      <c r="H124" s="749">
        <v>109709</v>
      </c>
      <c r="I124" s="749">
        <v>9709</v>
      </c>
      <c r="J124" s="749" t="s">
        <v>816</v>
      </c>
      <c r="K124" s="749" t="s">
        <v>817</v>
      </c>
      <c r="L124" s="752">
        <v>53.759583333333346</v>
      </c>
      <c r="M124" s="752">
        <v>24</v>
      </c>
      <c r="N124" s="753">
        <v>1290.2300000000002</v>
      </c>
    </row>
    <row r="125" spans="1:14" ht="14.4" customHeight="1" x14ac:dyDescent="0.3">
      <c r="A125" s="747" t="s">
        <v>577</v>
      </c>
      <c r="B125" s="748" t="s">
        <v>578</v>
      </c>
      <c r="C125" s="749" t="s">
        <v>593</v>
      </c>
      <c r="D125" s="750" t="s">
        <v>594</v>
      </c>
      <c r="E125" s="751">
        <v>50113001</v>
      </c>
      <c r="F125" s="750" t="s">
        <v>610</v>
      </c>
      <c r="G125" s="749" t="s">
        <v>611</v>
      </c>
      <c r="H125" s="749">
        <v>119653</v>
      </c>
      <c r="I125" s="749">
        <v>119653</v>
      </c>
      <c r="J125" s="749" t="s">
        <v>818</v>
      </c>
      <c r="K125" s="749" t="s">
        <v>819</v>
      </c>
      <c r="L125" s="752">
        <v>157.93999999999994</v>
      </c>
      <c r="M125" s="752">
        <v>2</v>
      </c>
      <c r="N125" s="753">
        <v>315.87999999999988</v>
      </c>
    </row>
    <row r="126" spans="1:14" ht="14.4" customHeight="1" x14ac:dyDescent="0.3">
      <c r="A126" s="747" t="s">
        <v>577</v>
      </c>
      <c r="B126" s="748" t="s">
        <v>578</v>
      </c>
      <c r="C126" s="749" t="s">
        <v>593</v>
      </c>
      <c r="D126" s="750" t="s">
        <v>594</v>
      </c>
      <c r="E126" s="751">
        <v>50113001</v>
      </c>
      <c r="F126" s="750" t="s">
        <v>610</v>
      </c>
      <c r="G126" s="749" t="s">
        <v>579</v>
      </c>
      <c r="H126" s="749">
        <v>193013</v>
      </c>
      <c r="I126" s="749">
        <v>93013</v>
      </c>
      <c r="J126" s="749" t="s">
        <v>820</v>
      </c>
      <c r="K126" s="749" t="s">
        <v>763</v>
      </c>
      <c r="L126" s="752">
        <v>44.120000000000005</v>
      </c>
      <c r="M126" s="752">
        <v>2</v>
      </c>
      <c r="N126" s="753">
        <v>88.240000000000009</v>
      </c>
    </row>
    <row r="127" spans="1:14" ht="14.4" customHeight="1" x14ac:dyDescent="0.3">
      <c r="A127" s="747" t="s">
        <v>577</v>
      </c>
      <c r="B127" s="748" t="s">
        <v>578</v>
      </c>
      <c r="C127" s="749" t="s">
        <v>593</v>
      </c>
      <c r="D127" s="750" t="s">
        <v>594</v>
      </c>
      <c r="E127" s="751">
        <v>50113001</v>
      </c>
      <c r="F127" s="750" t="s">
        <v>610</v>
      </c>
      <c r="G127" s="749" t="s">
        <v>611</v>
      </c>
      <c r="H127" s="749">
        <v>844145</v>
      </c>
      <c r="I127" s="749">
        <v>56350</v>
      </c>
      <c r="J127" s="749" t="s">
        <v>821</v>
      </c>
      <c r="K127" s="749" t="s">
        <v>822</v>
      </c>
      <c r="L127" s="752">
        <v>32.653124999999996</v>
      </c>
      <c r="M127" s="752">
        <v>16</v>
      </c>
      <c r="N127" s="753">
        <v>522.44999999999993</v>
      </c>
    </row>
    <row r="128" spans="1:14" ht="14.4" customHeight="1" x14ac:dyDescent="0.3">
      <c r="A128" s="747" t="s">
        <v>577</v>
      </c>
      <c r="B128" s="748" t="s">
        <v>578</v>
      </c>
      <c r="C128" s="749" t="s">
        <v>593</v>
      </c>
      <c r="D128" s="750" t="s">
        <v>594</v>
      </c>
      <c r="E128" s="751">
        <v>50113001</v>
      </c>
      <c r="F128" s="750" t="s">
        <v>610</v>
      </c>
      <c r="G128" s="749" t="s">
        <v>611</v>
      </c>
      <c r="H128" s="749">
        <v>100610</v>
      </c>
      <c r="I128" s="749">
        <v>610</v>
      </c>
      <c r="J128" s="749" t="s">
        <v>823</v>
      </c>
      <c r="K128" s="749" t="s">
        <v>824</v>
      </c>
      <c r="L128" s="752">
        <v>64.303636363636357</v>
      </c>
      <c r="M128" s="752">
        <v>11</v>
      </c>
      <c r="N128" s="753">
        <v>707.33999999999992</v>
      </c>
    </row>
    <row r="129" spans="1:14" ht="14.4" customHeight="1" x14ac:dyDescent="0.3">
      <c r="A129" s="747" t="s">
        <v>577</v>
      </c>
      <c r="B129" s="748" t="s">
        <v>578</v>
      </c>
      <c r="C129" s="749" t="s">
        <v>593</v>
      </c>
      <c r="D129" s="750" t="s">
        <v>594</v>
      </c>
      <c r="E129" s="751">
        <v>50113001</v>
      </c>
      <c r="F129" s="750" t="s">
        <v>610</v>
      </c>
      <c r="G129" s="749" t="s">
        <v>611</v>
      </c>
      <c r="H129" s="749">
        <v>100612</v>
      </c>
      <c r="I129" s="749">
        <v>612</v>
      </c>
      <c r="J129" s="749" t="s">
        <v>825</v>
      </c>
      <c r="K129" s="749" t="s">
        <v>826</v>
      </c>
      <c r="L129" s="752">
        <v>60.279901164461869</v>
      </c>
      <c r="M129" s="752">
        <v>1</v>
      </c>
      <c r="N129" s="753">
        <v>60.279901164461869</v>
      </c>
    </row>
    <row r="130" spans="1:14" ht="14.4" customHeight="1" x14ac:dyDescent="0.3">
      <c r="A130" s="747" t="s">
        <v>577</v>
      </c>
      <c r="B130" s="748" t="s">
        <v>578</v>
      </c>
      <c r="C130" s="749" t="s">
        <v>593</v>
      </c>
      <c r="D130" s="750" t="s">
        <v>594</v>
      </c>
      <c r="E130" s="751">
        <v>50113001</v>
      </c>
      <c r="F130" s="750" t="s">
        <v>610</v>
      </c>
      <c r="G130" s="749" t="s">
        <v>611</v>
      </c>
      <c r="H130" s="749">
        <v>128178</v>
      </c>
      <c r="I130" s="749">
        <v>28178</v>
      </c>
      <c r="J130" s="749" t="s">
        <v>827</v>
      </c>
      <c r="K130" s="749" t="s">
        <v>828</v>
      </c>
      <c r="L130" s="752">
        <v>1326.49</v>
      </c>
      <c r="M130" s="752">
        <v>2</v>
      </c>
      <c r="N130" s="753">
        <v>2652.98</v>
      </c>
    </row>
    <row r="131" spans="1:14" ht="14.4" customHeight="1" x14ac:dyDescent="0.3">
      <c r="A131" s="747" t="s">
        <v>577</v>
      </c>
      <c r="B131" s="748" t="s">
        <v>578</v>
      </c>
      <c r="C131" s="749" t="s">
        <v>593</v>
      </c>
      <c r="D131" s="750" t="s">
        <v>594</v>
      </c>
      <c r="E131" s="751">
        <v>50113001</v>
      </c>
      <c r="F131" s="750" t="s">
        <v>610</v>
      </c>
      <c r="G131" s="749" t="s">
        <v>630</v>
      </c>
      <c r="H131" s="749">
        <v>158191</v>
      </c>
      <c r="I131" s="749">
        <v>158191</v>
      </c>
      <c r="J131" s="749" t="s">
        <v>829</v>
      </c>
      <c r="K131" s="749" t="s">
        <v>830</v>
      </c>
      <c r="L131" s="752">
        <v>58.909999999999989</v>
      </c>
      <c r="M131" s="752">
        <v>1</v>
      </c>
      <c r="N131" s="753">
        <v>58.909999999999989</v>
      </c>
    </row>
    <row r="132" spans="1:14" ht="14.4" customHeight="1" x14ac:dyDescent="0.3">
      <c r="A132" s="747" t="s">
        <v>577</v>
      </c>
      <c r="B132" s="748" t="s">
        <v>578</v>
      </c>
      <c r="C132" s="749" t="s">
        <v>593</v>
      </c>
      <c r="D132" s="750" t="s">
        <v>594</v>
      </c>
      <c r="E132" s="751">
        <v>50113001</v>
      </c>
      <c r="F132" s="750" t="s">
        <v>610</v>
      </c>
      <c r="G132" s="749" t="s">
        <v>611</v>
      </c>
      <c r="H132" s="749">
        <v>131215</v>
      </c>
      <c r="I132" s="749">
        <v>31215</v>
      </c>
      <c r="J132" s="749" t="s">
        <v>831</v>
      </c>
      <c r="K132" s="749" t="s">
        <v>832</v>
      </c>
      <c r="L132" s="752">
        <v>54.930000000000014</v>
      </c>
      <c r="M132" s="752">
        <v>1</v>
      </c>
      <c r="N132" s="753">
        <v>54.930000000000014</v>
      </c>
    </row>
    <row r="133" spans="1:14" ht="14.4" customHeight="1" x14ac:dyDescent="0.3">
      <c r="A133" s="747" t="s">
        <v>577</v>
      </c>
      <c r="B133" s="748" t="s">
        <v>578</v>
      </c>
      <c r="C133" s="749" t="s">
        <v>593</v>
      </c>
      <c r="D133" s="750" t="s">
        <v>594</v>
      </c>
      <c r="E133" s="751">
        <v>50113001</v>
      </c>
      <c r="F133" s="750" t="s">
        <v>610</v>
      </c>
      <c r="G133" s="749" t="s">
        <v>611</v>
      </c>
      <c r="H133" s="749">
        <v>131385</v>
      </c>
      <c r="I133" s="749">
        <v>31385</v>
      </c>
      <c r="J133" s="749" t="s">
        <v>831</v>
      </c>
      <c r="K133" s="749" t="s">
        <v>833</v>
      </c>
      <c r="L133" s="752">
        <v>39.460000000000008</v>
      </c>
      <c r="M133" s="752">
        <v>1</v>
      </c>
      <c r="N133" s="753">
        <v>39.460000000000008</v>
      </c>
    </row>
    <row r="134" spans="1:14" ht="14.4" customHeight="1" x14ac:dyDescent="0.3">
      <c r="A134" s="747" t="s">
        <v>577</v>
      </c>
      <c r="B134" s="748" t="s">
        <v>578</v>
      </c>
      <c r="C134" s="749" t="s">
        <v>593</v>
      </c>
      <c r="D134" s="750" t="s">
        <v>594</v>
      </c>
      <c r="E134" s="751">
        <v>50113001</v>
      </c>
      <c r="F134" s="750" t="s">
        <v>610</v>
      </c>
      <c r="G134" s="749" t="s">
        <v>611</v>
      </c>
      <c r="H134" s="749">
        <v>148578</v>
      </c>
      <c r="I134" s="749">
        <v>48578</v>
      </c>
      <c r="J134" s="749" t="s">
        <v>834</v>
      </c>
      <c r="K134" s="749" t="s">
        <v>835</v>
      </c>
      <c r="L134" s="752">
        <v>54.98</v>
      </c>
      <c r="M134" s="752">
        <v>1</v>
      </c>
      <c r="N134" s="753">
        <v>54.98</v>
      </c>
    </row>
    <row r="135" spans="1:14" ht="14.4" customHeight="1" x14ac:dyDescent="0.3">
      <c r="A135" s="747" t="s">
        <v>577</v>
      </c>
      <c r="B135" s="748" t="s">
        <v>578</v>
      </c>
      <c r="C135" s="749" t="s">
        <v>593</v>
      </c>
      <c r="D135" s="750" t="s">
        <v>594</v>
      </c>
      <c r="E135" s="751">
        <v>50113001</v>
      </c>
      <c r="F135" s="750" t="s">
        <v>610</v>
      </c>
      <c r="G135" s="749" t="s">
        <v>611</v>
      </c>
      <c r="H135" s="749">
        <v>848632</v>
      </c>
      <c r="I135" s="749">
        <v>125315</v>
      </c>
      <c r="J135" s="749" t="s">
        <v>834</v>
      </c>
      <c r="K135" s="749" t="s">
        <v>836</v>
      </c>
      <c r="L135" s="752">
        <v>58.2</v>
      </c>
      <c r="M135" s="752">
        <v>1</v>
      </c>
      <c r="N135" s="753">
        <v>58.2</v>
      </c>
    </row>
    <row r="136" spans="1:14" ht="14.4" customHeight="1" x14ac:dyDescent="0.3">
      <c r="A136" s="747" t="s">
        <v>577</v>
      </c>
      <c r="B136" s="748" t="s">
        <v>578</v>
      </c>
      <c r="C136" s="749" t="s">
        <v>593</v>
      </c>
      <c r="D136" s="750" t="s">
        <v>594</v>
      </c>
      <c r="E136" s="751">
        <v>50113001</v>
      </c>
      <c r="F136" s="750" t="s">
        <v>610</v>
      </c>
      <c r="G136" s="749" t="s">
        <v>611</v>
      </c>
      <c r="H136" s="749">
        <v>191836</v>
      </c>
      <c r="I136" s="749">
        <v>91836</v>
      </c>
      <c r="J136" s="749" t="s">
        <v>837</v>
      </c>
      <c r="K136" s="749" t="s">
        <v>838</v>
      </c>
      <c r="L136" s="752">
        <v>44.68</v>
      </c>
      <c r="M136" s="752">
        <v>5</v>
      </c>
      <c r="N136" s="753">
        <v>223.4</v>
      </c>
    </row>
    <row r="137" spans="1:14" ht="14.4" customHeight="1" x14ac:dyDescent="0.3">
      <c r="A137" s="747" t="s">
        <v>577</v>
      </c>
      <c r="B137" s="748" t="s">
        <v>578</v>
      </c>
      <c r="C137" s="749" t="s">
        <v>593</v>
      </c>
      <c r="D137" s="750" t="s">
        <v>594</v>
      </c>
      <c r="E137" s="751">
        <v>50113001</v>
      </c>
      <c r="F137" s="750" t="s">
        <v>610</v>
      </c>
      <c r="G137" s="749" t="s">
        <v>611</v>
      </c>
      <c r="H137" s="749">
        <v>132086</v>
      </c>
      <c r="I137" s="749">
        <v>32086</v>
      </c>
      <c r="J137" s="749" t="s">
        <v>839</v>
      </c>
      <c r="K137" s="749" t="s">
        <v>840</v>
      </c>
      <c r="L137" s="752">
        <v>19.611428571428576</v>
      </c>
      <c r="M137" s="752">
        <v>14</v>
      </c>
      <c r="N137" s="753">
        <v>274.56000000000006</v>
      </c>
    </row>
    <row r="138" spans="1:14" ht="14.4" customHeight="1" x14ac:dyDescent="0.3">
      <c r="A138" s="747" t="s">
        <v>577</v>
      </c>
      <c r="B138" s="748" t="s">
        <v>578</v>
      </c>
      <c r="C138" s="749" t="s">
        <v>593</v>
      </c>
      <c r="D138" s="750" t="s">
        <v>594</v>
      </c>
      <c r="E138" s="751">
        <v>50113001</v>
      </c>
      <c r="F138" s="750" t="s">
        <v>610</v>
      </c>
      <c r="G138" s="749" t="s">
        <v>611</v>
      </c>
      <c r="H138" s="749">
        <v>159672</v>
      </c>
      <c r="I138" s="749">
        <v>59672</v>
      </c>
      <c r="J138" s="749" t="s">
        <v>841</v>
      </c>
      <c r="K138" s="749" t="s">
        <v>842</v>
      </c>
      <c r="L138" s="752">
        <v>47.025999999999996</v>
      </c>
      <c r="M138" s="752">
        <v>5</v>
      </c>
      <c r="N138" s="753">
        <v>235.13</v>
      </c>
    </row>
    <row r="139" spans="1:14" ht="14.4" customHeight="1" x14ac:dyDescent="0.3">
      <c r="A139" s="747" t="s">
        <v>577</v>
      </c>
      <c r="B139" s="748" t="s">
        <v>578</v>
      </c>
      <c r="C139" s="749" t="s">
        <v>593</v>
      </c>
      <c r="D139" s="750" t="s">
        <v>594</v>
      </c>
      <c r="E139" s="751">
        <v>50113001</v>
      </c>
      <c r="F139" s="750" t="s">
        <v>610</v>
      </c>
      <c r="G139" s="749" t="s">
        <v>630</v>
      </c>
      <c r="H139" s="749">
        <v>150316</v>
      </c>
      <c r="I139" s="749">
        <v>50316</v>
      </c>
      <c r="J139" s="749" t="s">
        <v>843</v>
      </c>
      <c r="K139" s="749" t="s">
        <v>616</v>
      </c>
      <c r="L139" s="752">
        <v>68.699999999999989</v>
      </c>
      <c r="M139" s="752">
        <v>1</v>
      </c>
      <c r="N139" s="753">
        <v>68.699999999999989</v>
      </c>
    </row>
    <row r="140" spans="1:14" ht="14.4" customHeight="1" x14ac:dyDescent="0.3">
      <c r="A140" s="747" t="s">
        <v>577</v>
      </c>
      <c r="B140" s="748" t="s">
        <v>578</v>
      </c>
      <c r="C140" s="749" t="s">
        <v>593</v>
      </c>
      <c r="D140" s="750" t="s">
        <v>594</v>
      </c>
      <c r="E140" s="751">
        <v>50113001</v>
      </c>
      <c r="F140" s="750" t="s">
        <v>610</v>
      </c>
      <c r="G140" s="749" t="s">
        <v>611</v>
      </c>
      <c r="H140" s="749">
        <v>102360</v>
      </c>
      <c r="I140" s="749">
        <v>2360</v>
      </c>
      <c r="J140" s="749" t="s">
        <v>844</v>
      </c>
      <c r="K140" s="749" t="s">
        <v>664</v>
      </c>
      <c r="L140" s="752">
        <v>78.86</v>
      </c>
      <c r="M140" s="752">
        <v>1</v>
      </c>
      <c r="N140" s="753">
        <v>78.86</v>
      </c>
    </row>
    <row r="141" spans="1:14" ht="14.4" customHeight="1" x14ac:dyDescent="0.3">
      <c r="A141" s="747" t="s">
        <v>577</v>
      </c>
      <c r="B141" s="748" t="s">
        <v>578</v>
      </c>
      <c r="C141" s="749" t="s">
        <v>593</v>
      </c>
      <c r="D141" s="750" t="s">
        <v>594</v>
      </c>
      <c r="E141" s="751">
        <v>50113001</v>
      </c>
      <c r="F141" s="750" t="s">
        <v>610</v>
      </c>
      <c r="G141" s="749" t="s">
        <v>630</v>
      </c>
      <c r="H141" s="749">
        <v>845123</v>
      </c>
      <c r="I141" s="749">
        <v>109797</v>
      </c>
      <c r="J141" s="749" t="s">
        <v>845</v>
      </c>
      <c r="K141" s="749" t="s">
        <v>846</v>
      </c>
      <c r="L141" s="752">
        <v>38.970000000000013</v>
      </c>
      <c r="M141" s="752">
        <v>1</v>
      </c>
      <c r="N141" s="753">
        <v>38.970000000000013</v>
      </c>
    </row>
    <row r="142" spans="1:14" ht="14.4" customHeight="1" x14ac:dyDescent="0.3">
      <c r="A142" s="747" t="s">
        <v>577</v>
      </c>
      <c r="B142" s="748" t="s">
        <v>578</v>
      </c>
      <c r="C142" s="749" t="s">
        <v>593</v>
      </c>
      <c r="D142" s="750" t="s">
        <v>594</v>
      </c>
      <c r="E142" s="751">
        <v>50113001</v>
      </c>
      <c r="F142" s="750" t="s">
        <v>610</v>
      </c>
      <c r="G142" s="749" t="s">
        <v>630</v>
      </c>
      <c r="H142" s="749">
        <v>845240</v>
      </c>
      <c r="I142" s="749">
        <v>109799</v>
      </c>
      <c r="J142" s="749" t="s">
        <v>845</v>
      </c>
      <c r="K142" s="749" t="s">
        <v>847</v>
      </c>
      <c r="L142" s="752">
        <v>91.612513770647652</v>
      </c>
      <c r="M142" s="752">
        <v>44</v>
      </c>
      <c r="N142" s="753">
        <v>4030.950605908497</v>
      </c>
    </row>
    <row r="143" spans="1:14" ht="14.4" customHeight="1" x14ac:dyDescent="0.3">
      <c r="A143" s="747" t="s">
        <v>577</v>
      </c>
      <c r="B143" s="748" t="s">
        <v>578</v>
      </c>
      <c r="C143" s="749" t="s">
        <v>593</v>
      </c>
      <c r="D143" s="750" t="s">
        <v>594</v>
      </c>
      <c r="E143" s="751">
        <v>50113001</v>
      </c>
      <c r="F143" s="750" t="s">
        <v>610</v>
      </c>
      <c r="G143" s="749" t="s">
        <v>611</v>
      </c>
      <c r="H143" s="749">
        <v>840155</v>
      </c>
      <c r="I143" s="749">
        <v>0</v>
      </c>
      <c r="J143" s="749" t="s">
        <v>848</v>
      </c>
      <c r="K143" s="749" t="s">
        <v>579</v>
      </c>
      <c r="L143" s="752">
        <v>62.85</v>
      </c>
      <c r="M143" s="752">
        <v>3</v>
      </c>
      <c r="N143" s="753">
        <v>188.55</v>
      </c>
    </row>
    <row r="144" spans="1:14" ht="14.4" customHeight="1" x14ac:dyDescent="0.3">
      <c r="A144" s="747" t="s">
        <v>577</v>
      </c>
      <c r="B144" s="748" t="s">
        <v>578</v>
      </c>
      <c r="C144" s="749" t="s">
        <v>593</v>
      </c>
      <c r="D144" s="750" t="s">
        <v>594</v>
      </c>
      <c r="E144" s="751">
        <v>50113001</v>
      </c>
      <c r="F144" s="750" t="s">
        <v>610</v>
      </c>
      <c r="G144" s="749" t="s">
        <v>611</v>
      </c>
      <c r="H144" s="749">
        <v>100643</v>
      </c>
      <c r="I144" s="749">
        <v>643</v>
      </c>
      <c r="J144" s="749" t="s">
        <v>849</v>
      </c>
      <c r="K144" s="749" t="s">
        <v>850</v>
      </c>
      <c r="L144" s="752">
        <v>56.966666666666676</v>
      </c>
      <c r="M144" s="752">
        <v>3</v>
      </c>
      <c r="N144" s="753">
        <v>170.90000000000003</v>
      </c>
    </row>
    <row r="145" spans="1:14" ht="14.4" customHeight="1" x14ac:dyDescent="0.3">
      <c r="A145" s="747" t="s">
        <v>577</v>
      </c>
      <c r="B145" s="748" t="s">
        <v>578</v>
      </c>
      <c r="C145" s="749" t="s">
        <v>593</v>
      </c>
      <c r="D145" s="750" t="s">
        <v>594</v>
      </c>
      <c r="E145" s="751">
        <v>50113001</v>
      </c>
      <c r="F145" s="750" t="s">
        <v>610</v>
      </c>
      <c r="G145" s="749" t="s">
        <v>630</v>
      </c>
      <c r="H145" s="749">
        <v>166030</v>
      </c>
      <c r="I145" s="749">
        <v>66030</v>
      </c>
      <c r="J145" s="749" t="s">
        <v>851</v>
      </c>
      <c r="K145" s="749" t="s">
        <v>763</v>
      </c>
      <c r="L145" s="752">
        <v>30.119999999999997</v>
      </c>
      <c r="M145" s="752">
        <v>2</v>
      </c>
      <c r="N145" s="753">
        <v>60.239999999999995</v>
      </c>
    </row>
    <row r="146" spans="1:14" ht="14.4" customHeight="1" x14ac:dyDescent="0.3">
      <c r="A146" s="747" t="s">
        <v>577</v>
      </c>
      <c r="B146" s="748" t="s">
        <v>578</v>
      </c>
      <c r="C146" s="749" t="s">
        <v>593</v>
      </c>
      <c r="D146" s="750" t="s">
        <v>594</v>
      </c>
      <c r="E146" s="751">
        <v>50113001</v>
      </c>
      <c r="F146" s="750" t="s">
        <v>610</v>
      </c>
      <c r="G146" s="749" t="s">
        <v>630</v>
      </c>
      <c r="H146" s="749">
        <v>987473</v>
      </c>
      <c r="I146" s="749">
        <v>146894</v>
      </c>
      <c r="J146" s="749" t="s">
        <v>852</v>
      </c>
      <c r="K146" s="749" t="s">
        <v>853</v>
      </c>
      <c r="L146" s="752">
        <v>21.96</v>
      </c>
      <c r="M146" s="752">
        <v>1</v>
      </c>
      <c r="N146" s="753">
        <v>21.96</v>
      </c>
    </row>
    <row r="147" spans="1:14" ht="14.4" customHeight="1" x14ac:dyDescent="0.3">
      <c r="A147" s="747" t="s">
        <v>577</v>
      </c>
      <c r="B147" s="748" t="s">
        <v>578</v>
      </c>
      <c r="C147" s="749" t="s">
        <v>593</v>
      </c>
      <c r="D147" s="750" t="s">
        <v>594</v>
      </c>
      <c r="E147" s="751">
        <v>50113013</v>
      </c>
      <c r="F147" s="750" t="s">
        <v>854</v>
      </c>
      <c r="G147" s="749" t="s">
        <v>611</v>
      </c>
      <c r="H147" s="749">
        <v>172972</v>
      </c>
      <c r="I147" s="749">
        <v>72972</v>
      </c>
      <c r="J147" s="749" t="s">
        <v>855</v>
      </c>
      <c r="K147" s="749" t="s">
        <v>856</v>
      </c>
      <c r="L147" s="752">
        <v>181.65</v>
      </c>
      <c r="M147" s="752">
        <v>12.2</v>
      </c>
      <c r="N147" s="753">
        <v>2216.13</v>
      </c>
    </row>
    <row r="148" spans="1:14" ht="14.4" customHeight="1" x14ac:dyDescent="0.3">
      <c r="A148" s="747" t="s">
        <v>577</v>
      </c>
      <c r="B148" s="748" t="s">
        <v>578</v>
      </c>
      <c r="C148" s="749" t="s">
        <v>593</v>
      </c>
      <c r="D148" s="750" t="s">
        <v>594</v>
      </c>
      <c r="E148" s="751">
        <v>50113013</v>
      </c>
      <c r="F148" s="750" t="s">
        <v>854</v>
      </c>
      <c r="G148" s="749" t="s">
        <v>611</v>
      </c>
      <c r="H148" s="749">
        <v>398111</v>
      </c>
      <c r="I148" s="749">
        <v>132654</v>
      </c>
      <c r="J148" s="749" t="s">
        <v>857</v>
      </c>
      <c r="K148" s="749" t="s">
        <v>858</v>
      </c>
      <c r="L148" s="752">
        <v>111.49000000000001</v>
      </c>
      <c r="M148" s="752">
        <v>1</v>
      </c>
      <c r="N148" s="753">
        <v>111.49000000000001</v>
      </c>
    </row>
    <row r="149" spans="1:14" ht="14.4" customHeight="1" x14ac:dyDescent="0.3">
      <c r="A149" s="747" t="s">
        <v>577</v>
      </c>
      <c r="B149" s="748" t="s">
        <v>578</v>
      </c>
      <c r="C149" s="749" t="s">
        <v>593</v>
      </c>
      <c r="D149" s="750" t="s">
        <v>594</v>
      </c>
      <c r="E149" s="751">
        <v>50113013</v>
      </c>
      <c r="F149" s="750" t="s">
        <v>854</v>
      </c>
      <c r="G149" s="749" t="s">
        <v>630</v>
      </c>
      <c r="H149" s="749">
        <v>105951</v>
      </c>
      <c r="I149" s="749">
        <v>5951</v>
      </c>
      <c r="J149" s="749" t="s">
        <v>857</v>
      </c>
      <c r="K149" s="749" t="s">
        <v>858</v>
      </c>
      <c r="L149" s="752">
        <v>114.74166666666669</v>
      </c>
      <c r="M149" s="752">
        <v>6</v>
      </c>
      <c r="N149" s="753">
        <v>688.45000000000016</v>
      </c>
    </row>
    <row r="150" spans="1:14" ht="14.4" customHeight="1" x14ac:dyDescent="0.3">
      <c r="A150" s="747" t="s">
        <v>577</v>
      </c>
      <c r="B150" s="748" t="s">
        <v>578</v>
      </c>
      <c r="C150" s="749" t="s">
        <v>593</v>
      </c>
      <c r="D150" s="750" t="s">
        <v>594</v>
      </c>
      <c r="E150" s="751">
        <v>50113013</v>
      </c>
      <c r="F150" s="750" t="s">
        <v>854</v>
      </c>
      <c r="G150" s="749" t="s">
        <v>611</v>
      </c>
      <c r="H150" s="749">
        <v>164831</v>
      </c>
      <c r="I150" s="749">
        <v>64831</v>
      </c>
      <c r="J150" s="749" t="s">
        <v>859</v>
      </c>
      <c r="K150" s="749" t="s">
        <v>860</v>
      </c>
      <c r="L150" s="752">
        <v>215.09887096774173</v>
      </c>
      <c r="M150" s="752">
        <v>68.200000000000273</v>
      </c>
      <c r="N150" s="753">
        <v>14669.743000000044</v>
      </c>
    </row>
    <row r="151" spans="1:14" ht="14.4" customHeight="1" x14ac:dyDescent="0.3">
      <c r="A151" s="747" t="s">
        <v>577</v>
      </c>
      <c r="B151" s="748" t="s">
        <v>578</v>
      </c>
      <c r="C151" s="749" t="s">
        <v>593</v>
      </c>
      <c r="D151" s="750" t="s">
        <v>594</v>
      </c>
      <c r="E151" s="751">
        <v>50113013</v>
      </c>
      <c r="F151" s="750" t="s">
        <v>854</v>
      </c>
      <c r="G151" s="749" t="s">
        <v>611</v>
      </c>
      <c r="H151" s="749">
        <v>183926</v>
      </c>
      <c r="I151" s="749">
        <v>183926</v>
      </c>
      <c r="J151" s="749" t="s">
        <v>861</v>
      </c>
      <c r="K151" s="749" t="s">
        <v>862</v>
      </c>
      <c r="L151" s="752">
        <v>0</v>
      </c>
      <c r="M151" s="752">
        <v>0</v>
      </c>
      <c r="N151" s="753">
        <v>0</v>
      </c>
    </row>
    <row r="152" spans="1:14" ht="14.4" customHeight="1" x14ac:dyDescent="0.3">
      <c r="A152" s="747" t="s">
        <v>577</v>
      </c>
      <c r="B152" s="748" t="s">
        <v>578</v>
      </c>
      <c r="C152" s="749" t="s">
        <v>593</v>
      </c>
      <c r="D152" s="750" t="s">
        <v>594</v>
      </c>
      <c r="E152" s="751">
        <v>50113013</v>
      </c>
      <c r="F152" s="750" t="s">
        <v>854</v>
      </c>
      <c r="G152" s="749" t="s">
        <v>630</v>
      </c>
      <c r="H152" s="749">
        <v>111706</v>
      </c>
      <c r="I152" s="749">
        <v>11706</v>
      </c>
      <c r="J152" s="749" t="s">
        <v>639</v>
      </c>
      <c r="K152" s="749" t="s">
        <v>863</v>
      </c>
      <c r="L152" s="752">
        <v>229.51999999999998</v>
      </c>
      <c r="M152" s="752">
        <v>2</v>
      </c>
      <c r="N152" s="753">
        <v>459.03999999999996</v>
      </c>
    </row>
    <row r="153" spans="1:14" ht="14.4" customHeight="1" x14ac:dyDescent="0.3">
      <c r="A153" s="747" t="s">
        <v>577</v>
      </c>
      <c r="B153" s="748" t="s">
        <v>578</v>
      </c>
      <c r="C153" s="749" t="s">
        <v>593</v>
      </c>
      <c r="D153" s="750" t="s">
        <v>594</v>
      </c>
      <c r="E153" s="751">
        <v>50113013</v>
      </c>
      <c r="F153" s="750" t="s">
        <v>854</v>
      </c>
      <c r="G153" s="749" t="s">
        <v>579</v>
      </c>
      <c r="H153" s="749">
        <v>203855</v>
      </c>
      <c r="I153" s="749">
        <v>203855</v>
      </c>
      <c r="J153" s="749" t="s">
        <v>864</v>
      </c>
      <c r="K153" s="749" t="s">
        <v>865</v>
      </c>
      <c r="L153" s="752">
        <v>316.03000000000003</v>
      </c>
      <c r="M153" s="752">
        <v>0.1</v>
      </c>
      <c r="N153" s="753">
        <v>31.603000000000005</v>
      </c>
    </row>
    <row r="154" spans="1:14" ht="14.4" customHeight="1" x14ac:dyDescent="0.3">
      <c r="A154" s="747" t="s">
        <v>577</v>
      </c>
      <c r="B154" s="748" t="s">
        <v>578</v>
      </c>
      <c r="C154" s="749" t="s">
        <v>593</v>
      </c>
      <c r="D154" s="750" t="s">
        <v>594</v>
      </c>
      <c r="E154" s="751">
        <v>50113013</v>
      </c>
      <c r="F154" s="750" t="s">
        <v>854</v>
      </c>
      <c r="G154" s="749" t="s">
        <v>611</v>
      </c>
      <c r="H154" s="749">
        <v>131654</v>
      </c>
      <c r="I154" s="749">
        <v>131654</v>
      </c>
      <c r="J154" s="749" t="s">
        <v>866</v>
      </c>
      <c r="K154" s="749" t="s">
        <v>867</v>
      </c>
      <c r="L154" s="752">
        <v>264</v>
      </c>
      <c r="M154" s="752">
        <v>1</v>
      </c>
      <c r="N154" s="753">
        <v>264</v>
      </c>
    </row>
    <row r="155" spans="1:14" ht="14.4" customHeight="1" x14ac:dyDescent="0.3">
      <c r="A155" s="747" t="s">
        <v>577</v>
      </c>
      <c r="B155" s="748" t="s">
        <v>578</v>
      </c>
      <c r="C155" s="749" t="s">
        <v>593</v>
      </c>
      <c r="D155" s="750" t="s">
        <v>594</v>
      </c>
      <c r="E155" s="751">
        <v>50113013</v>
      </c>
      <c r="F155" s="750" t="s">
        <v>854</v>
      </c>
      <c r="G155" s="749" t="s">
        <v>611</v>
      </c>
      <c r="H155" s="749">
        <v>151458</v>
      </c>
      <c r="I155" s="749">
        <v>151458</v>
      </c>
      <c r="J155" s="749" t="s">
        <v>868</v>
      </c>
      <c r="K155" s="749" t="s">
        <v>869</v>
      </c>
      <c r="L155" s="752">
        <v>217.80000000000035</v>
      </c>
      <c r="M155" s="752">
        <v>20.900000000000009</v>
      </c>
      <c r="N155" s="753">
        <v>4552.0200000000095</v>
      </c>
    </row>
    <row r="156" spans="1:14" ht="14.4" customHeight="1" x14ac:dyDescent="0.3">
      <c r="A156" s="747" t="s">
        <v>577</v>
      </c>
      <c r="B156" s="748" t="s">
        <v>578</v>
      </c>
      <c r="C156" s="749" t="s">
        <v>593</v>
      </c>
      <c r="D156" s="750" t="s">
        <v>594</v>
      </c>
      <c r="E156" s="751">
        <v>50113013</v>
      </c>
      <c r="F156" s="750" t="s">
        <v>854</v>
      </c>
      <c r="G156" s="749" t="s">
        <v>611</v>
      </c>
      <c r="H156" s="749">
        <v>151460</v>
      </c>
      <c r="I156" s="749">
        <v>151460</v>
      </c>
      <c r="J156" s="749" t="s">
        <v>870</v>
      </c>
      <c r="K156" s="749" t="s">
        <v>871</v>
      </c>
      <c r="L156" s="752">
        <v>156.75</v>
      </c>
      <c r="M156" s="752">
        <v>0.2</v>
      </c>
      <c r="N156" s="753">
        <v>31.35</v>
      </c>
    </row>
    <row r="157" spans="1:14" ht="14.4" customHeight="1" x14ac:dyDescent="0.3">
      <c r="A157" s="747" t="s">
        <v>577</v>
      </c>
      <c r="B157" s="748" t="s">
        <v>578</v>
      </c>
      <c r="C157" s="749" t="s">
        <v>593</v>
      </c>
      <c r="D157" s="750" t="s">
        <v>594</v>
      </c>
      <c r="E157" s="751">
        <v>50113013</v>
      </c>
      <c r="F157" s="750" t="s">
        <v>854</v>
      </c>
      <c r="G157" s="749" t="s">
        <v>611</v>
      </c>
      <c r="H157" s="749">
        <v>162187</v>
      </c>
      <c r="I157" s="749">
        <v>162187</v>
      </c>
      <c r="J157" s="749" t="s">
        <v>872</v>
      </c>
      <c r="K157" s="749" t="s">
        <v>873</v>
      </c>
      <c r="L157" s="752">
        <v>286</v>
      </c>
      <c r="M157" s="752">
        <v>2.5</v>
      </c>
      <c r="N157" s="753">
        <v>715</v>
      </c>
    </row>
    <row r="158" spans="1:14" ht="14.4" customHeight="1" x14ac:dyDescent="0.3">
      <c r="A158" s="747" t="s">
        <v>577</v>
      </c>
      <c r="B158" s="748" t="s">
        <v>578</v>
      </c>
      <c r="C158" s="749" t="s">
        <v>593</v>
      </c>
      <c r="D158" s="750" t="s">
        <v>594</v>
      </c>
      <c r="E158" s="751">
        <v>50113013</v>
      </c>
      <c r="F158" s="750" t="s">
        <v>854</v>
      </c>
      <c r="G158" s="749" t="s">
        <v>630</v>
      </c>
      <c r="H158" s="749">
        <v>849655</v>
      </c>
      <c r="I158" s="749">
        <v>129836</v>
      </c>
      <c r="J158" s="749" t="s">
        <v>874</v>
      </c>
      <c r="K158" s="749" t="s">
        <v>875</v>
      </c>
      <c r="L158" s="752">
        <v>263.05247524752457</v>
      </c>
      <c r="M158" s="752">
        <v>20.200000000000003</v>
      </c>
      <c r="N158" s="753">
        <v>5313.6599999999971</v>
      </c>
    </row>
    <row r="159" spans="1:14" ht="14.4" customHeight="1" x14ac:dyDescent="0.3">
      <c r="A159" s="747" t="s">
        <v>577</v>
      </c>
      <c r="B159" s="748" t="s">
        <v>578</v>
      </c>
      <c r="C159" s="749" t="s">
        <v>593</v>
      </c>
      <c r="D159" s="750" t="s">
        <v>594</v>
      </c>
      <c r="E159" s="751">
        <v>50113013</v>
      </c>
      <c r="F159" s="750" t="s">
        <v>854</v>
      </c>
      <c r="G159" s="749" t="s">
        <v>630</v>
      </c>
      <c r="H159" s="749">
        <v>849887</v>
      </c>
      <c r="I159" s="749">
        <v>129834</v>
      </c>
      <c r="J159" s="749" t="s">
        <v>876</v>
      </c>
      <c r="K159" s="749" t="s">
        <v>579</v>
      </c>
      <c r="L159" s="752">
        <v>154</v>
      </c>
      <c r="M159" s="752">
        <v>5.4</v>
      </c>
      <c r="N159" s="753">
        <v>831.6</v>
      </c>
    </row>
    <row r="160" spans="1:14" ht="14.4" customHeight="1" x14ac:dyDescent="0.3">
      <c r="A160" s="747" t="s">
        <v>577</v>
      </c>
      <c r="B160" s="748" t="s">
        <v>578</v>
      </c>
      <c r="C160" s="749" t="s">
        <v>593</v>
      </c>
      <c r="D160" s="750" t="s">
        <v>594</v>
      </c>
      <c r="E160" s="751">
        <v>50113013</v>
      </c>
      <c r="F160" s="750" t="s">
        <v>854</v>
      </c>
      <c r="G160" s="749" t="s">
        <v>611</v>
      </c>
      <c r="H160" s="749">
        <v>844576</v>
      </c>
      <c r="I160" s="749">
        <v>100339</v>
      </c>
      <c r="J160" s="749" t="s">
        <v>877</v>
      </c>
      <c r="K160" s="749" t="s">
        <v>878</v>
      </c>
      <c r="L160" s="752">
        <v>97.61</v>
      </c>
      <c r="M160" s="752">
        <v>4</v>
      </c>
      <c r="N160" s="753">
        <v>390.44</v>
      </c>
    </row>
    <row r="161" spans="1:14" ht="14.4" customHeight="1" x14ac:dyDescent="0.3">
      <c r="A161" s="747" t="s">
        <v>577</v>
      </c>
      <c r="B161" s="748" t="s">
        <v>578</v>
      </c>
      <c r="C161" s="749" t="s">
        <v>593</v>
      </c>
      <c r="D161" s="750" t="s">
        <v>594</v>
      </c>
      <c r="E161" s="751">
        <v>50113013</v>
      </c>
      <c r="F161" s="750" t="s">
        <v>854</v>
      </c>
      <c r="G161" s="749" t="s">
        <v>611</v>
      </c>
      <c r="H161" s="749">
        <v>148262</v>
      </c>
      <c r="I161" s="749">
        <v>48262</v>
      </c>
      <c r="J161" s="749" t="s">
        <v>879</v>
      </c>
      <c r="K161" s="749" t="s">
        <v>880</v>
      </c>
      <c r="L161" s="752">
        <v>38.049999999999997</v>
      </c>
      <c r="M161" s="752">
        <v>1</v>
      </c>
      <c r="N161" s="753">
        <v>38.049999999999997</v>
      </c>
    </row>
    <row r="162" spans="1:14" ht="14.4" customHeight="1" x14ac:dyDescent="0.3">
      <c r="A162" s="747" t="s">
        <v>577</v>
      </c>
      <c r="B162" s="748" t="s">
        <v>578</v>
      </c>
      <c r="C162" s="749" t="s">
        <v>593</v>
      </c>
      <c r="D162" s="750" t="s">
        <v>594</v>
      </c>
      <c r="E162" s="751">
        <v>50113013</v>
      </c>
      <c r="F162" s="750" t="s">
        <v>854</v>
      </c>
      <c r="G162" s="749" t="s">
        <v>611</v>
      </c>
      <c r="H162" s="749">
        <v>101066</v>
      </c>
      <c r="I162" s="749">
        <v>1066</v>
      </c>
      <c r="J162" s="749" t="s">
        <v>879</v>
      </c>
      <c r="K162" s="749" t="s">
        <v>881</v>
      </c>
      <c r="L162" s="752">
        <v>50.777499999999982</v>
      </c>
      <c r="M162" s="752">
        <v>8</v>
      </c>
      <c r="N162" s="753">
        <v>406.21999999999986</v>
      </c>
    </row>
    <row r="163" spans="1:14" ht="14.4" customHeight="1" x14ac:dyDescent="0.3">
      <c r="A163" s="747" t="s">
        <v>577</v>
      </c>
      <c r="B163" s="748" t="s">
        <v>578</v>
      </c>
      <c r="C163" s="749" t="s">
        <v>593</v>
      </c>
      <c r="D163" s="750" t="s">
        <v>594</v>
      </c>
      <c r="E163" s="751">
        <v>50113013</v>
      </c>
      <c r="F163" s="750" t="s">
        <v>854</v>
      </c>
      <c r="G163" s="749" t="s">
        <v>611</v>
      </c>
      <c r="H163" s="749">
        <v>847476</v>
      </c>
      <c r="I163" s="749">
        <v>112782</v>
      </c>
      <c r="J163" s="749" t="s">
        <v>882</v>
      </c>
      <c r="K163" s="749" t="s">
        <v>883</v>
      </c>
      <c r="L163" s="752">
        <v>674.31</v>
      </c>
      <c r="M163" s="752">
        <v>0.65</v>
      </c>
      <c r="N163" s="753">
        <v>438.30149999999998</v>
      </c>
    </row>
    <row r="164" spans="1:14" ht="14.4" customHeight="1" x14ac:dyDescent="0.3">
      <c r="A164" s="747" t="s">
        <v>577</v>
      </c>
      <c r="B164" s="748" t="s">
        <v>578</v>
      </c>
      <c r="C164" s="749" t="s">
        <v>593</v>
      </c>
      <c r="D164" s="750" t="s">
        <v>594</v>
      </c>
      <c r="E164" s="751">
        <v>50113013</v>
      </c>
      <c r="F164" s="750" t="s">
        <v>854</v>
      </c>
      <c r="G164" s="749" t="s">
        <v>630</v>
      </c>
      <c r="H164" s="749">
        <v>197000</v>
      </c>
      <c r="I164" s="749">
        <v>97000</v>
      </c>
      <c r="J164" s="749" t="s">
        <v>884</v>
      </c>
      <c r="K164" s="749" t="s">
        <v>885</v>
      </c>
      <c r="L164" s="752">
        <v>18.96</v>
      </c>
      <c r="M164" s="752">
        <v>40</v>
      </c>
      <c r="N164" s="753">
        <v>758.40000000000009</v>
      </c>
    </row>
    <row r="165" spans="1:14" ht="14.4" customHeight="1" x14ac:dyDescent="0.3">
      <c r="A165" s="747" t="s">
        <v>577</v>
      </c>
      <c r="B165" s="748" t="s">
        <v>578</v>
      </c>
      <c r="C165" s="749" t="s">
        <v>593</v>
      </c>
      <c r="D165" s="750" t="s">
        <v>594</v>
      </c>
      <c r="E165" s="751">
        <v>50113013</v>
      </c>
      <c r="F165" s="750" t="s">
        <v>854</v>
      </c>
      <c r="G165" s="749" t="s">
        <v>611</v>
      </c>
      <c r="H165" s="749">
        <v>155636</v>
      </c>
      <c r="I165" s="749">
        <v>55636</v>
      </c>
      <c r="J165" s="749" t="s">
        <v>886</v>
      </c>
      <c r="K165" s="749" t="s">
        <v>887</v>
      </c>
      <c r="L165" s="752">
        <v>53.029999999999994</v>
      </c>
      <c r="M165" s="752">
        <v>2</v>
      </c>
      <c r="N165" s="753">
        <v>106.05999999999999</v>
      </c>
    </row>
    <row r="166" spans="1:14" ht="14.4" customHeight="1" x14ac:dyDescent="0.3">
      <c r="A166" s="747" t="s">
        <v>577</v>
      </c>
      <c r="B166" s="748" t="s">
        <v>578</v>
      </c>
      <c r="C166" s="749" t="s">
        <v>593</v>
      </c>
      <c r="D166" s="750" t="s">
        <v>594</v>
      </c>
      <c r="E166" s="751">
        <v>50113013</v>
      </c>
      <c r="F166" s="750" t="s">
        <v>854</v>
      </c>
      <c r="G166" s="749" t="s">
        <v>611</v>
      </c>
      <c r="H166" s="749">
        <v>207116</v>
      </c>
      <c r="I166" s="749">
        <v>207116</v>
      </c>
      <c r="J166" s="749" t="s">
        <v>888</v>
      </c>
      <c r="K166" s="749" t="s">
        <v>889</v>
      </c>
      <c r="L166" s="752">
        <v>419.52</v>
      </c>
      <c r="M166" s="752">
        <v>2</v>
      </c>
      <c r="N166" s="753">
        <v>839.04</v>
      </c>
    </row>
    <row r="167" spans="1:14" ht="14.4" customHeight="1" x14ac:dyDescent="0.3">
      <c r="A167" s="747" t="s">
        <v>577</v>
      </c>
      <c r="B167" s="748" t="s">
        <v>578</v>
      </c>
      <c r="C167" s="749" t="s">
        <v>593</v>
      </c>
      <c r="D167" s="750" t="s">
        <v>594</v>
      </c>
      <c r="E167" s="751">
        <v>50113013</v>
      </c>
      <c r="F167" s="750" t="s">
        <v>854</v>
      </c>
      <c r="G167" s="749" t="s">
        <v>611</v>
      </c>
      <c r="H167" s="749">
        <v>101076</v>
      </c>
      <c r="I167" s="749">
        <v>1076</v>
      </c>
      <c r="J167" s="749" t="s">
        <v>890</v>
      </c>
      <c r="K167" s="749" t="s">
        <v>787</v>
      </c>
      <c r="L167" s="752">
        <v>78.42999999999995</v>
      </c>
      <c r="M167" s="752">
        <v>1</v>
      </c>
      <c r="N167" s="753">
        <v>78.42999999999995</v>
      </c>
    </row>
    <row r="168" spans="1:14" ht="14.4" customHeight="1" x14ac:dyDescent="0.3">
      <c r="A168" s="747" t="s">
        <v>577</v>
      </c>
      <c r="B168" s="748" t="s">
        <v>578</v>
      </c>
      <c r="C168" s="749" t="s">
        <v>593</v>
      </c>
      <c r="D168" s="750" t="s">
        <v>594</v>
      </c>
      <c r="E168" s="751">
        <v>50113013</v>
      </c>
      <c r="F168" s="750" t="s">
        <v>854</v>
      </c>
      <c r="G168" s="749" t="s">
        <v>630</v>
      </c>
      <c r="H168" s="749">
        <v>113453</v>
      </c>
      <c r="I168" s="749">
        <v>113453</v>
      </c>
      <c r="J168" s="749" t="s">
        <v>891</v>
      </c>
      <c r="K168" s="749" t="s">
        <v>892</v>
      </c>
      <c r="L168" s="752">
        <v>462</v>
      </c>
      <c r="M168" s="752">
        <v>1</v>
      </c>
      <c r="N168" s="753">
        <v>462</v>
      </c>
    </row>
    <row r="169" spans="1:14" ht="14.4" customHeight="1" x14ac:dyDescent="0.3">
      <c r="A169" s="747" t="s">
        <v>577</v>
      </c>
      <c r="B169" s="748" t="s">
        <v>578</v>
      </c>
      <c r="C169" s="749" t="s">
        <v>593</v>
      </c>
      <c r="D169" s="750" t="s">
        <v>594</v>
      </c>
      <c r="E169" s="751">
        <v>50113013</v>
      </c>
      <c r="F169" s="750" t="s">
        <v>854</v>
      </c>
      <c r="G169" s="749" t="s">
        <v>579</v>
      </c>
      <c r="H169" s="749">
        <v>201030</v>
      </c>
      <c r="I169" s="749">
        <v>201030</v>
      </c>
      <c r="J169" s="749" t="s">
        <v>893</v>
      </c>
      <c r="K169" s="749" t="s">
        <v>894</v>
      </c>
      <c r="L169" s="752">
        <v>26.610000000000003</v>
      </c>
      <c r="M169" s="752">
        <v>15</v>
      </c>
      <c r="N169" s="753">
        <v>399.15000000000003</v>
      </c>
    </row>
    <row r="170" spans="1:14" ht="14.4" customHeight="1" x14ac:dyDescent="0.3">
      <c r="A170" s="747" t="s">
        <v>577</v>
      </c>
      <c r="B170" s="748" t="s">
        <v>578</v>
      </c>
      <c r="C170" s="749" t="s">
        <v>593</v>
      </c>
      <c r="D170" s="750" t="s">
        <v>594</v>
      </c>
      <c r="E170" s="751">
        <v>50113013</v>
      </c>
      <c r="F170" s="750" t="s">
        <v>854</v>
      </c>
      <c r="G170" s="749" t="s">
        <v>611</v>
      </c>
      <c r="H170" s="749">
        <v>116600</v>
      </c>
      <c r="I170" s="749">
        <v>16600</v>
      </c>
      <c r="J170" s="749" t="s">
        <v>895</v>
      </c>
      <c r="K170" s="749" t="s">
        <v>896</v>
      </c>
      <c r="L170" s="752">
        <v>23.56</v>
      </c>
      <c r="M170" s="752">
        <v>50</v>
      </c>
      <c r="N170" s="753">
        <v>1178</v>
      </c>
    </row>
    <row r="171" spans="1:14" ht="14.4" customHeight="1" x14ac:dyDescent="0.3">
      <c r="A171" s="747" t="s">
        <v>577</v>
      </c>
      <c r="B171" s="748" t="s">
        <v>578</v>
      </c>
      <c r="C171" s="749" t="s">
        <v>593</v>
      </c>
      <c r="D171" s="750" t="s">
        <v>594</v>
      </c>
      <c r="E171" s="751">
        <v>50113013</v>
      </c>
      <c r="F171" s="750" t="s">
        <v>854</v>
      </c>
      <c r="G171" s="749" t="s">
        <v>611</v>
      </c>
      <c r="H171" s="749">
        <v>117149</v>
      </c>
      <c r="I171" s="749">
        <v>17149</v>
      </c>
      <c r="J171" s="749" t="s">
        <v>895</v>
      </c>
      <c r="K171" s="749" t="s">
        <v>897</v>
      </c>
      <c r="L171" s="752">
        <v>163.32999999999996</v>
      </c>
      <c r="M171" s="752">
        <v>3</v>
      </c>
      <c r="N171" s="753">
        <v>489.9899999999999</v>
      </c>
    </row>
    <row r="172" spans="1:14" ht="14.4" customHeight="1" x14ac:dyDescent="0.3">
      <c r="A172" s="747" t="s">
        <v>577</v>
      </c>
      <c r="B172" s="748" t="s">
        <v>578</v>
      </c>
      <c r="C172" s="749" t="s">
        <v>593</v>
      </c>
      <c r="D172" s="750" t="s">
        <v>594</v>
      </c>
      <c r="E172" s="751">
        <v>50113013</v>
      </c>
      <c r="F172" s="750" t="s">
        <v>854</v>
      </c>
      <c r="G172" s="749" t="s">
        <v>630</v>
      </c>
      <c r="H172" s="749">
        <v>166265</v>
      </c>
      <c r="I172" s="749">
        <v>166265</v>
      </c>
      <c r="J172" s="749" t="s">
        <v>898</v>
      </c>
      <c r="K172" s="749" t="s">
        <v>899</v>
      </c>
      <c r="L172" s="752">
        <v>33.39</v>
      </c>
      <c r="M172" s="752">
        <v>10</v>
      </c>
      <c r="N172" s="753">
        <v>333.9</v>
      </c>
    </row>
    <row r="173" spans="1:14" ht="14.4" customHeight="1" x14ac:dyDescent="0.3">
      <c r="A173" s="747" t="s">
        <v>577</v>
      </c>
      <c r="B173" s="748" t="s">
        <v>578</v>
      </c>
      <c r="C173" s="749" t="s">
        <v>593</v>
      </c>
      <c r="D173" s="750" t="s">
        <v>594</v>
      </c>
      <c r="E173" s="751">
        <v>50113013</v>
      </c>
      <c r="F173" s="750" t="s">
        <v>854</v>
      </c>
      <c r="G173" s="749" t="s">
        <v>630</v>
      </c>
      <c r="H173" s="749">
        <v>118547</v>
      </c>
      <c r="I173" s="749">
        <v>18547</v>
      </c>
      <c r="J173" s="749" t="s">
        <v>900</v>
      </c>
      <c r="K173" s="749" t="s">
        <v>901</v>
      </c>
      <c r="L173" s="752">
        <v>123.50000000000003</v>
      </c>
      <c r="M173" s="752">
        <v>2</v>
      </c>
      <c r="N173" s="753">
        <v>247.00000000000006</v>
      </c>
    </row>
    <row r="174" spans="1:14" ht="14.4" customHeight="1" x14ac:dyDescent="0.3">
      <c r="A174" s="747" t="s">
        <v>577</v>
      </c>
      <c r="B174" s="748" t="s">
        <v>578</v>
      </c>
      <c r="C174" s="749" t="s">
        <v>593</v>
      </c>
      <c r="D174" s="750" t="s">
        <v>594</v>
      </c>
      <c r="E174" s="751">
        <v>50113013</v>
      </c>
      <c r="F174" s="750" t="s">
        <v>854</v>
      </c>
      <c r="G174" s="749" t="s">
        <v>630</v>
      </c>
      <c r="H174" s="749">
        <v>850455</v>
      </c>
      <c r="I174" s="749">
        <v>169033</v>
      </c>
      <c r="J174" s="749" t="s">
        <v>902</v>
      </c>
      <c r="K174" s="749" t="s">
        <v>903</v>
      </c>
      <c r="L174" s="752">
        <v>204.17000000000002</v>
      </c>
      <c r="M174" s="752">
        <v>1</v>
      </c>
      <c r="N174" s="753">
        <v>204.17000000000002</v>
      </c>
    </row>
    <row r="175" spans="1:14" ht="14.4" customHeight="1" x14ac:dyDescent="0.3">
      <c r="A175" s="747" t="s">
        <v>577</v>
      </c>
      <c r="B175" s="748" t="s">
        <v>578</v>
      </c>
      <c r="C175" s="749" t="s">
        <v>593</v>
      </c>
      <c r="D175" s="750" t="s">
        <v>594</v>
      </c>
      <c r="E175" s="751">
        <v>50113013</v>
      </c>
      <c r="F175" s="750" t="s">
        <v>854</v>
      </c>
      <c r="G175" s="749" t="s">
        <v>579</v>
      </c>
      <c r="H175" s="749">
        <v>147725</v>
      </c>
      <c r="I175" s="749">
        <v>47725</v>
      </c>
      <c r="J175" s="749" t="s">
        <v>904</v>
      </c>
      <c r="K175" s="749" t="s">
        <v>905</v>
      </c>
      <c r="L175" s="752">
        <v>63.759999999999991</v>
      </c>
      <c r="M175" s="752">
        <v>2</v>
      </c>
      <c r="N175" s="753">
        <v>127.51999999999998</v>
      </c>
    </row>
    <row r="176" spans="1:14" ht="14.4" customHeight="1" x14ac:dyDescent="0.3">
      <c r="A176" s="747" t="s">
        <v>577</v>
      </c>
      <c r="B176" s="748" t="s">
        <v>578</v>
      </c>
      <c r="C176" s="749" t="s">
        <v>593</v>
      </c>
      <c r="D176" s="750" t="s">
        <v>594</v>
      </c>
      <c r="E176" s="751">
        <v>50113014</v>
      </c>
      <c r="F176" s="750" t="s">
        <v>906</v>
      </c>
      <c r="G176" s="749" t="s">
        <v>630</v>
      </c>
      <c r="H176" s="749">
        <v>64942</v>
      </c>
      <c r="I176" s="749">
        <v>64942</v>
      </c>
      <c r="J176" s="749" t="s">
        <v>907</v>
      </c>
      <c r="K176" s="749" t="s">
        <v>908</v>
      </c>
      <c r="L176" s="752">
        <v>285.24</v>
      </c>
      <c r="M176" s="752">
        <v>1</v>
      </c>
      <c r="N176" s="753">
        <v>285.24</v>
      </c>
    </row>
    <row r="177" spans="1:14" ht="14.4" customHeight="1" x14ac:dyDescent="0.3">
      <c r="A177" s="747" t="s">
        <v>577</v>
      </c>
      <c r="B177" s="748" t="s">
        <v>578</v>
      </c>
      <c r="C177" s="749" t="s">
        <v>598</v>
      </c>
      <c r="D177" s="750" t="s">
        <v>599</v>
      </c>
      <c r="E177" s="751">
        <v>50113001</v>
      </c>
      <c r="F177" s="750" t="s">
        <v>610</v>
      </c>
      <c r="G177" s="749" t="s">
        <v>611</v>
      </c>
      <c r="H177" s="749">
        <v>176064</v>
      </c>
      <c r="I177" s="749">
        <v>76064</v>
      </c>
      <c r="J177" s="749" t="s">
        <v>909</v>
      </c>
      <c r="K177" s="749" t="s">
        <v>910</v>
      </c>
      <c r="L177" s="752">
        <v>83.96</v>
      </c>
      <c r="M177" s="752">
        <v>1</v>
      </c>
      <c r="N177" s="753">
        <v>83.96</v>
      </c>
    </row>
    <row r="178" spans="1:14" ht="14.4" customHeight="1" x14ac:dyDescent="0.3">
      <c r="A178" s="747" t="s">
        <v>577</v>
      </c>
      <c r="B178" s="748" t="s">
        <v>578</v>
      </c>
      <c r="C178" s="749" t="s">
        <v>598</v>
      </c>
      <c r="D178" s="750" t="s">
        <v>599</v>
      </c>
      <c r="E178" s="751">
        <v>50113001</v>
      </c>
      <c r="F178" s="750" t="s">
        <v>610</v>
      </c>
      <c r="G178" s="749" t="s">
        <v>611</v>
      </c>
      <c r="H178" s="749">
        <v>100362</v>
      </c>
      <c r="I178" s="749">
        <v>362</v>
      </c>
      <c r="J178" s="749" t="s">
        <v>612</v>
      </c>
      <c r="K178" s="749" t="s">
        <v>613</v>
      </c>
      <c r="L178" s="752">
        <v>86.44</v>
      </c>
      <c r="M178" s="752">
        <v>2</v>
      </c>
      <c r="N178" s="753">
        <v>172.88</v>
      </c>
    </row>
    <row r="179" spans="1:14" ht="14.4" customHeight="1" x14ac:dyDescent="0.3">
      <c r="A179" s="747" t="s">
        <v>577</v>
      </c>
      <c r="B179" s="748" t="s">
        <v>578</v>
      </c>
      <c r="C179" s="749" t="s">
        <v>598</v>
      </c>
      <c r="D179" s="750" t="s">
        <v>599</v>
      </c>
      <c r="E179" s="751">
        <v>50113001</v>
      </c>
      <c r="F179" s="750" t="s">
        <v>610</v>
      </c>
      <c r="G179" s="749" t="s">
        <v>611</v>
      </c>
      <c r="H179" s="749">
        <v>202701</v>
      </c>
      <c r="I179" s="749">
        <v>202701</v>
      </c>
      <c r="J179" s="749" t="s">
        <v>615</v>
      </c>
      <c r="K179" s="749" t="s">
        <v>617</v>
      </c>
      <c r="L179" s="752">
        <v>131.11000000000007</v>
      </c>
      <c r="M179" s="752">
        <v>1</v>
      </c>
      <c r="N179" s="753">
        <v>131.11000000000007</v>
      </c>
    </row>
    <row r="180" spans="1:14" ht="14.4" customHeight="1" x14ac:dyDescent="0.3">
      <c r="A180" s="747" t="s">
        <v>577</v>
      </c>
      <c r="B180" s="748" t="s">
        <v>578</v>
      </c>
      <c r="C180" s="749" t="s">
        <v>598</v>
      </c>
      <c r="D180" s="750" t="s">
        <v>599</v>
      </c>
      <c r="E180" s="751">
        <v>50113001</v>
      </c>
      <c r="F180" s="750" t="s">
        <v>610</v>
      </c>
      <c r="G180" s="749" t="s">
        <v>611</v>
      </c>
      <c r="H180" s="749">
        <v>845008</v>
      </c>
      <c r="I180" s="749">
        <v>107806</v>
      </c>
      <c r="J180" s="749" t="s">
        <v>615</v>
      </c>
      <c r="K180" s="749" t="s">
        <v>616</v>
      </c>
      <c r="L180" s="752">
        <v>61.778421052631579</v>
      </c>
      <c r="M180" s="752">
        <v>19</v>
      </c>
      <c r="N180" s="753">
        <v>1173.79</v>
      </c>
    </row>
    <row r="181" spans="1:14" ht="14.4" customHeight="1" x14ac:dyDescent="0.3">
      <c r="A181" s="747" t="s">
        <v>577</v>
      </c>
      <c r="B181" s="748" t="s">
        <v>578</v>
      </c>
      <c r="C181" s="749" t="s">
        <v>598</v>
      </c>
      <c r="D181" s="750" t="s">
        <v>599</v>
      </c>
      <c r="E181" s="751">
        <v>50113001</v>
      </c>
      <c r="F181" s="750" t="s">
        <v>610</v>
      </c>
      <c r="G181" s="749" t="s">
        <v>611</v>
      </c>
      <c r="H181" s="749">
        <v>176954</v>
      </c>
      <c r="I181" s="749">
        <v>176954</v>
      </c>
      <c r="J181" s="749" t="s">
        <v>911</v>
      </c>
      <c r="K181" s="749" t="s">
        <v>912</v>
      </c>
      <c r="L181" s="752">
        <v>94.7</v>
      </c>
      <c r="M181" s="752">
        <v>4</v>
      </c>
      <c r="N181" s="753">
        <v>378.8</v>
      </c>
    </row>
    <row r="182" spans="1:14" ht="14.4" customHeight="1" x14ac:dyDescent="0.3">
      <c r="A182" s="747" t="s">
        <v>577</v>
      </c>
      <c r="B182" s="748" t="s">
        <v>578</v>
      </c>
      <c r="C182" s="749" t="s">
        <v>598</v>
      </c>
      <c r="D182" s="750" t="s">
        <v>599</v>
      </c>
      <c r="E182" s="751">
        <v>50113001</v>
      </c>
      <c r="F182" s="750" t="s">
        <v>610</v>
      </c>
      <c r="G182" s="749" t="s">
        <v>611</v>
      </c>
      <c r="H182" s="749">
        <v>167547</v>
      </c>
      <c r="I182" s="749">
        <v>67547</v>
      </c>
      <c r="J182" s="749" t="s">
        <v>618</v>
      </c>
      <c r="K182" s="749" t="s">
        <v>619</v>
      </c>
      <c r="L182" s="752">
        <v>46.981818181818177</v>
      </c>
      <c r="M182" s="752">
        <v>11</v>
      </c>
      <c r="N182" s="753">
        <v>516.79999999999995</v>
      </c>
    </row>
    <row r="183" spans="1:14" ht="14.4" customHeight="1" x14ac:dyDescent="0.3">
      <c r="A183" s="747" t="s">
        <v>577</v>
      </c>
      <c r="B183" s="748" t="s">
        <v>578</v>
      </c>
      <c r="C183" s="749" t="s">
        <v>598</v>
      </c>
      <c r="D183" s="750" t="s">
        <v>599</v>
      </c>
      <c r="E183" s="751">
        <v>50113001</v>
      </c>
      <c r="F183" s="750" t="s">
        <v>610</v>
      </c>
      <c r="G183" s="749" t="s">
        <v>630</v>
      </c>
      <c r="H183" s="749">
        <v>127260</v>
      </c>
      <c r="I183" s="749">
        <v>127260</v>
      </c>
      <c r="J183" s="749" t="s">
        <v>913</v>
      </c>
      <c r="K183" s="749" t="s">
        <v>914</v>
      </c>
      <c r="L183" s="752">
        <v>19.140000000000004</v>
      </c>
      <c r="M183" s="752">
        <v>1</v>
      </c>
      <c r="N183" s="753">
        <v>19.140000000000004</v>
      </c>
    </row>
    <row r="184" spans="1:14" ht="14.4" customHeight="1" x14ac:dyDescent="0.3">
      <c r="A184" s="747" t="s">
        <v>577</v>
      </c>
      <c r="B184" s="748" t="s">
        <v>578</v>
      </c>
      <c r="C184" s="749" t="s">
        <v>598</v>
      </c>
      <c r="D184" s="750" t="s">
        <v>599</v>
      </c>
      <c r="E184" s="751">
        <v>50113001</v>
      </c>
      <c r="F184" s="750" t="s">
        <v>610</v>
      </c>
      <c r="G184" s="749" t="s">
        <v>630</v>
      </c>
      <c r="H184" s="749">
        <v>127263</v>
      </c>
      <c r="I184" s="749">
        <v>127263</v>
      </c>
      <c r="J184" s="749" t="s">
        <v>913</v>
      </c>
      <c r="K184" s="749" t="s">
        <v>915</v>
      </c>
      <c r="L184" s="752">
        <v>61.36</v>
      </c>
      <c r="M184" s="752">
        <v>4</v>
      </c>
      <c r="N184" s="753">
        <v>245.44</v>
      </c>
    </row>
    <row r="185" spans="1:14" ht="14.4" customHeight="1" x14ac:dyDescent="0.3">
      <c r="A185" s="747" t="s">
        <v>577</v>
      </c>
      <c r="B185" s="748" t="s">
        <v>578</v>
      </c>
      <c r="C185" s="749" t="s">
        <v>598</v>
      </c>
      <c r="D185" s="750" t="s">
        <v>599</v>
      </c>
      <c r="E185" s="751">
        <v>50113001</v>
      </c>
      <c r="F185" s="750" t="s">
        <v>610</v>
      </c>
      <c r="G185" s="749" t="s">
        <v>611</v>
      </c>
      <c r="H185" s="749">
        <v>848545</v>
      </c>
      <c r="I185" s="749">
        <v>127546</v>
      </c>
      <c r="J185" s="749" t="s">
        <v>916</v>
      </c>
      <c r="K185" s="749" t="s">
        <v>847</v>
      </c>
      <c r="L185" s="752">
        <v>82.47</v>
      </c>
      <c r="M185" s="752">
        <v>1</v>
      </c>
      <c r="N185" s="753">
        <v>82.47</v>
      </c>
    </row>
    <row r="186" spans="1:14" ht="14.4" customHeight="1" x14ac:dyDescent="0.3">
      <c r="A186" s="747" t="s">
        <v>577</v>
      </c>
      <c r="B186" s="748" t="s">
        <v>578</v>
      </c>
      <c r="C186" s="749" t="s">
        <v>598</v>
      </c>
      <c r="D186" s="750" t="s">
        <v>599</v>
      </c>
      <c r="E186" s="751">
        <v>50113001</v>
      </c>
      <c r="F186" s="750" t="s">
        <v>610</v>
      </c>
      <c r="G186" s="749" t="s">
        <v>611</v>
      </c>
      <c r="H186" s="749">
        <v>844960</v>
      </c>
      <c r="I186" s="749">
        <v>125114</v>
      </c>
      <c r="J186" s="749" t="s">
        <v>917</v>
      </c>
      <c r="K186" s="749" t="s">
        <v>918</v>
      </c>
      <c r="L186" s="752">
        <v>58.250000000000014</v>
      </c>
      <c r="M186" s="752">
        <v>1</v>
      </c>
      <c r="N186" s="753">
        <v>58.250000000000014</v>
      </c>
    </row>
    <row r="187" spans="1:14" ht="14.4" customHeight="1" x14ac:dyDescent="0.3">
      <c r="A187" s="747" t="s">
        <v>577</v>
      </c>
      <c r="B187" s="748" t="s">
        <v>578</v>
      </c>
      <c r="C187" s="749" t="s">
        <v>598</v>
      </c>
      <c r="D187" s="750" t="s">
        <v>599</v>
      </c>
      <c r="E187" s="751">
        <v>50113001</v>
      </c>
      <c r="F187" s="750" t="s">
        <v>610</v>
      </c>
      <c r="G187" s="749" t="s">
        <v>611</v>
      </c>
      <c r="H187" s="749">
        <v>196610</v>
      </c>
      <c r="I187" s="749">
        <v>96610</v>
      </c>
      <c r="J187" s="749" t="s">
        <v>620</v>
      </c>
      <c r="K187" s="749" t="s">
        <v>621</v>
      </c>
      <c r="L187" s="752">
        <v>45.93</v>
      </c>
      <c r="M187" s="752">
        <v>1</v>
      </c>
      <c r="N187" s="753">
        <v>45.93</v>
      </c>
    </row>
    <row r="188" spans="1:14" ht="14.4" customHeight="1" x14ac:dyDescent="0.3">
      <c r="A188" s="747" t="s">
        <v>577</v>
      </c>
      <c r="B188" s="748" t="s">
        <v>578</v>
      </c>
      <c r="C188" s="749" t="s">
        <v>598</v>
      </c>
      <c r="D188" s="750" t="s">
        <v>599</v>
      </c>
      <c r="E188" s="751">
        <v>50113001</v>
      </c>
      <c r="F188" s="750" t="s">
        <v>610</v>
      </c>
      <c r="G188" s="749" t="s">
        <v>579</v>
      </c>
      <c r="H188" s="749">
        <v>847488</v>
      </c>
      <c r="I188" s="749">
        <v>107869</v>
      </c>
      <c r="J188" s="749" t="s">
        <v>919</v>
      </c>
      <c r="K188" s="749" t="s">
        <v>920</v>
      </c>
      <c r="L188" s="752">
        <v>68.55</v>
      </c>
      <c r="M188" s="752">
        <v>3</v>
      </c>
      <c r="N188" s="753">
        <v>205.64999999999998</v>
      </c>
    </row>
    <row r="189" spans="1:14" ht="14.4" customHeight="1" x14ac:dyDescent="0.3">
      <c r="A189" s="747" t="s">
        <v>577</v>
      </c>
      <c r="B189" s="748" t="s">
        <v>578</v>
      </c>
      <c r="C189" s="749" t="s">
        <v>598</v>
      </c>
      <c r="D189" s="750" t="s">
        <v>599</v>
      </c>
      <c r="E189" s="751">
        <v>50113001</v>
      </c>
      <c r="F189" s="750" t="s">
        <v>610</v>
      </c>
      <c r="G189" s="749" t="s">
        <v>611</v>
      </c>
      <c r="H189" s="749">
        <v>850027</v>
      </c>
      <c r="I189" s="749">
        <v>125122</v>
      </c>
      <c r="J189" s="749" t="s">
        <v>921</v>
      </c>
      <c r="K189" s="749" t="s">
        <v>922</v>
      </c>
      <c r="L189" s="752">
        <v>242.5</v>
      </c>
      <c r="M189" s="752">
        <v>1</v>
      </c>
      <c r="N189" s="753">
        <v>242.5</v>
      </c>
    </row>
    <row r="190" spans="1:14" ht="14.4" customHeight="1" x14ac:dyDescent="0.3">
      <c r="A190" s="747" t="s">
        <v>577</v>
      </c>
      <c r="B190" s="748" t="s">
        <v>578</v>
      </c>
      <c r="C190" s="749" t="s">
        <v>598</v>
      </c>
      <c r="D190" s="750" t="s">
        <v>599</v>
      </c>
      <c r="E190" s="751">
        <v>50113001</v>
      </c>
      <c r="F190" s="750" t="s">
        <v>610</v>
      </c>
      <c r="G190" s="749" t="s">
        <v>611</v>
      </c>
      <c r="H190" s="749">
        <v>847713</v>
      </c>
      <c r="I190" s="749">
        <v>125526</v>
      </c>
      <c r="J190" s="749" t="s">
        <v>622</v>
      </c>
      <c r="K190" s="749" t="s">
        <v>923</v>
      </c>
      <c r="L190" s="752">
        <v>100.14333333333333</v>
      </c>
      <c r="M190" s="752">
        <v>6</v>
      </c>
      <c r="N190" s="753">
        <v>600.86</v>
      </c>
    </row>
    <row r="191" spans="1:14" ht="14.4" customHeight="1" x14ac:dyDescent="0.3">
      <c r="A191" s="747" t="s">
        <v>577</v>
      </c>
      <c r="B191" s="748" t="s">
        <v>578</v>
      </c>
      <c r="C191" s="749" t="s">
        <v>598</v>
      </c>
      <c r="D191" s="750" t="s">
        <v>599</v>
      </c>
      <c r="E191" s="751">
        <v>50113001</v>
      </c>
      <c r="F191" s="750" t="s">
        <v>610</v>
      </c>
      <c r="G191" s="749" t="s">
        <v>611</v>
      </c>
      <c r="H191" s="749">
        <v>847974</v>
      </c>
      <c r="I191" s="749">
        <v>125525</v>
      </c>
      <c r="J191" s="749" t="s">
        <v>622</v>
      </c>
      <c r="K191" s="749" t="s">
        <v>623</v>
      </c>
      <c r="L191" s="752">
        <v>44.44</v>
      </c>
      <c r="M191" s="752">
        <v>1</v>
      </c>
      <c r="N191" s="753">
        <v>44.44</v>
      </c>
    </row>
    <row r="192" spans="1:14" ht="14.4" customHeight="1" x14ac:dyDescent="0.3">
      <c r="A192" s="747" t="s">
        <v>577</v>
      </c>
      <c r="B192" s="748" t="s">
        <v>578</v>
      </c>
      <c r="C192" s="749" t="s">
        <v>598</v>
      </c>
      <c r="D192" s="750" t="s">
        <v>599</v>
      </c>
      <c r="E192" s="751">
        <v>50113001</v>
      </c>
      <c r="F192" s="750" t="s">
        <v>610</v>
      </c>
      <c r="G192" s="749" t="s">
        <v>611</v>
      </c>
      <c r="H192" s="749">
        <v>173389</v>
      </c>
      <c r="I192" s="749">
        <v>173389</v>
      </c>
      <c r="J192" s="749" t="s">
        <v>626</v>
      </c>
      <c r="K192" s="749" t="s">
        <v>627</v>
      </c>
      <c r="L192" s="752">
        <v>753.28</v>
      </c>
      <c r="M192" s="752">
        <v>1.05</v>
      </c>
      <c r="N192" s="753">
        <v>790.94399999999996</v>
      </c>
    </row>
    <row r="193" spans="1:14" ht="14.4" customHeight="1" x14ac:dyDescent="0.3">
      <c r="A193" s="747" t="s">
        <v>577</v>
      </c>
      <c r="B193" s="748" t="s">
        <v>578</v>
      </c>
      <c r="C193" s="749" t="s">
        <v>598</v>
      </c>
      <c r="D193" s="750" t="s">
        <v>599</v>
      </c>
      <c r="E193" s="751">
        <v>50113001</v>
      </c>
      <c r="F193" s="750" t="s">
        <v>610</v>
      </c>
      <c r="G193" s="749" t="s">
        <v>611</v>
      </c>
      <c r="H193" s="749">
        <v>173396</v>
      </c>
      <c r="I193" s="749">
        <v>173396</v>
      </c>
      <c r="J193" s="749" t="s">
        <v>924</v>
      </c>
      <c r="K193" s="749" t="s">
        <v>925</v>
      </c>
      <c r="L193" s="752">
        <v>673.64</v>
      </c>
      <c r="M193" s="752">
        <v>1.5</v>
      </c>
      <c r="N193" s="753">
        <v>1010.46</v>
      </c>
    </row>
    <row r="194" spans="1:14" ht="14.4" customHeight="1" x14ac:dyDescent="0.3">
      <c r="A194" s="747" t="s">
        <v>577</v>
      </c>
      <c r="B194" s="748" t="s">
        <v>578</v>
      </c>
      <c r="C194" s="749" t="s">
        <v>598</v>
      </c>
      <c r="D194" s="750" t="s">
        <v>599</v>
      </c>
      <c r="E194" s="751">
        <v>50113001</v>
      </c>
      <c r="F194" s="750" t="s">
        <v>610</v>
      </c>
      <c r="G194" s="749" t="s">
        <v>611</v>
      </c>
      <c r="H194" s="749">
        <v>396473</v>
      </c>
      <c r="I194" s="749">
        <v>99130</v>
      </c>
      <c r="J194" s="749" t="s">
        <v>926</v>
      </c>
      <c r="K194" s="749" t="s">
        <v>927</v>
      </c>
      <c r="L194" s="752">
        <v>33.679999999999993</v>
      </c>
      <c r="M194" s="752">
        <v>50</v>
      </c>
      <c r="N194" s="753">
        <v>1683.9999999999998</v>
      </c>
    </row>
    <row r="195" spans="1:14" ht="14.4" customHeight="1" x14ac:dyDescent="0.3">
      <c r="A195" s="747" t="s">
        <v>577</v>
      </c>
      <c r="B195" s="748" t="s">
        <v>578</v>
      </c>
      <c r="C195" s="749" t="s">
        <v>598</v>
      </c>
      <c r="D195" s="750" t="s">
        <v>599</v>
      </c>
      <c r="E195" s="751">
        <v>50113001</v>
      </c>
      <c r="F195" s="750" t="s">
        <v>610</v>
      </c>
      <c r="G195" s="749" t="s">
        <v>611</v>
      </c>
      <c r="H195" s="749">
        <v>148888</v>
      </c>
      <c r="I195" s="749">
        <v>48888</v>
      </c>
      <c r="J195" s="749" t="s">
        <v>928</v>
      </c>
      <c r="K195" s="749" t="s">
        <v>929</v>
      </c>
      <c r="L195" s="752">
        <v>58.4</v>
      </c>
      <c r="M195" s="752">
        <v>2</v>
      </c>
      <c r="N195" s="753">
        <v>116.8</v>
      </c>
    </row>
    <row r="196" spans="1:14" ht="14.4" customHeight="1" x14ac:dyDescent="0.3">
      <c r="A196" s="747" t="s">
        <v>577</v>
      </c>
      <c r="B196" s="748" t="s">
        <v>578</v>
      </c>
      <c r="C196" s="749" t="s">
        <v>598</v>
      </c>
      <c r="D196" s="750" t="s">
        <v>599</v>
      </c>
      <c r="E196" s="751">
        <v>50113001</v>
      </c>
      <c r="F196" s="750" t="s">
        <v>610</v>
      </c>
      <c r="G196" s="749" t="s">
        <v>611</v>
      </c>
      <c r="H196" s="749">
        <v>100394</v>
      </c>
      <c r="I196" s="749">
        <v>394</v>
      </c>
      <c r="J196" s="749" t="s">
        <v>930</v>
      </c>
      <c r="K196" s="749" t="s">
        <v>931</v>
      </c>
      <c r="L196" s="752">
        <v>65.739999999999966</v>
      </c>
      <c r="M196" s="752">
        <v>1</v>
      </c>
      <c r="N196" s="753">
        <v>65.739999999999966</v>
      </c>
    </row>
    <row r="197" spans="1:14" ht="14.4" customHeight="1" x14ac:dyDescent="0.3">
      <c r="A197" s="747" t="s">
        <v>577</v>
      </c>
      <c r="B197" s="748" t="s">
        <v>578</v>
      </c>
      <c r="C197" s="749" t="s">
        <v>598</v>
      </c>
      <c r="D197" s="750" t="s">
        <v>599</v>
      </c>
      <c r="E197" s="751">
        <v>50113001</v>
      </c>
      <c r="F197" s="750" t="s">
        <v>610</v>
      </c>
      <c r="G197" s="749" t="s">
        <v>611</v>
      </c>
      <c r="H197" s="749">
        <v>112894</v>
      </c>
      <c r="I197" s="749">
        <v>12894</v>
      </c>
      <c r="J197" s="749" t="s">
        <v>631</v>
      </c>
      <c r="K197" s="749" t="s">
        <v>932</v>
      </c>
      <c r="L197" s="752">
        <v>60.590000000000025</v>
      </c>
      <c r="M197" s="752">
        <v>1</v>
      </c>
      <c r="N197" s="753">
        <v>60.590000000000025</v>
      </c>
    </row>
    <row r="198" spans="1:14" ht="14.4" customHeight="1" x14ac:dyDescent="0.3">
      <c r="A198" s="747" t="s">
        <v>577</v>
      </c>
      <c r="B198" s="748" t="s">
        <v>578</v>
      </c>
      <c r="C198" s="749" t="s">
        <v>598</v>
      </c>
      <c r="D198" s="750" t="s">
        <v>599</v>
      </c>
      <c r="E198" s="751">
        <v>50113001</v>
      </c>
      <c r="F198" s="750" t="s">
        <v>610</v>
      </c>
      <c r="G198" s="749" t="s">
        <v>611</v>
      </c>
      <c r="H198" s="749">
        <v>162316</v>
      </c>
      <c r="I198" s="749">
        <v>62316</v>
      </c>
      <c r="J198" s="749" t="s">
        <v>634</v>
      </c>
      <c r="K198" s="749" t="s">
        <v>933</v>
      </c>
      <c r="L198" s="752">
        <v>150.63333333333335</v>
      </c>
      <c r="M198" s="752">
        <v>3</v>
      </c>
      <c r="N198" s="753">
        <v>451.90000000000009</v>
      </c>
    </row>
    <row r="199" spans="1:14" ht="14.4" customHeight="1" x14ac:dyDescent="0.3">
      <c r="A199" s="747" t="s">
        <v>577</v>
      </c>
      <c r="B199" s="748" t="s">
        <v>578</v>
      </c>
      <c r="C199" s="749" t="s">
        <v>598</v>
      </c>
      <c r="D199" s="750" t="s">
        <v>599</v>
      </c>
      <c r="E199" s="751">
        <v>50113001</v>
      </c>
      <c r="F199" s="750" t="s">
        <v>610</v>
      </c>
      <c r="G199" s="749" t="s">
        <v>611</v>
      </c>
      <c r="H199" s="749">
        <v>845329</v>
      </c>
      <c r="I199" s="749">
        <v>0</v>
      </c>
      <c r="J199" s="749" t="s">
        <v>934</v>
      </c>
      <c r="K199" s="749" t="s">
        <v>579</v>
      </c>
      <c r="L199" s="752">
        <v>169.91999999999996</v>
      </c>
      <c r="M199" s="752">
        <v>1</v>
      </c>
      <c r="N199" s="753">
        <v>169.91999999999996</v>
      </c>
    </row>
    <row r="200" spans="1:14" ht="14.4" customHeight="1" x14ac:dyDescent="0.3">
      <c r="A200" s="747" t="s">
        <v>577</v>
      </c>
      <c r="B200" s="748" t="s">
        <v>578</v>
      </c>
      <c r="C200" s="749" t="s">
        <v>598</v>
      </c>
      <c r="D200" s="750" t="s">
        <v>599</v>
      </c>
      <c r="E200" s="751">
        <v>50113001</v>
      </c>
      <c r="F200" s="750" t="s">
        <v>610</v>
      </c>
      <c r="G200" s="749" t="s">
        <v>611</v>
      </c>
      <c r="H200" s="749">
        <v>203954</v>
      </c>
      <c r="I200" s="749">
        <v>203954</v>
      </c>
      <c r="J200" s="749" t="s">
        <v>639</v>
      </c>
      <c r="K200" s="749" t="s">
        <v>640</v>
      </c>
      <c r="L200" s="752">
        <v>99.052222222222213</v>
      </c>
      <c r="M200" s="752">
        <v>9</v>
      </c>
      <c r="N200" s="753">
        <v>891.46999999999991</v>
      </c>
    </row>
    <row r="201" spans="1:14" ht="14.4" customHeight="1" x14ac:dyDescent="0.3">
      <c r="A201" s="747" t="s">
        <v>577</v>
      </c>
      <c r="B201" s="748" t="s">
        <v>578</v>
      </c>
      <c r="C201" s="749" t="s">
        <v>598</v>
      </c>
      <c r="D201" s="750" t="s">
        <v>599</v>
      </c>
      <c r="E201" s="751">
        <v>50113001</v>
      </c>
      <c r="F201" s="750" t="s">
        <v>610</v>
      </c>
      <c r="G201" s="749" t="s">
        <v>611</v>
      </c>
      <c r="H201" s="749">
        <v>199466</v>
      </c>
      <c r="I201" s="749">
        <v>199466</v>
      </c>
      <c r="J201" s="749" t="s">
        <v>935</v>
      </c>
      <c r="K201" s="749" t="s">
        <v>936</v>
      </c>
      <c r="L201" s="752">
        <v>91.38</v>
      </c>
      <c r="M201" s="752">
        <v>2</v>
      </c>
      <c r="N201" s="753">
        <v>182.76</v>
      </c>
    </row>
    <row r="202" spans="1:14" ht="14.4" customHeight="1" x14ac:dyDescent="0.3">
      <c r="A202" s="747" t="s">
        <v>577</v>
      </c>
      <c r="B202" s="748" t="s">
        <v>578</v>
      </c>
      <c r="C202" s="749" t="s">
        <v>598</v>
      </c>
      <c r="D202" s="750" t="s">
        <v>599</v>
      </c>
      <c r="E202" s="751">
        <v>50113001</v>
      </c>
      <c r="F202" s="750" t="s">
        <v>610</v>
      </c>
      <c r="G202" s="749" t="s">
        <v>630</v>
      </c>
      <c r="H202" s="749">
        <v>130560</v>
      </c>
      <c r="I202" s="749">
        <v>30560</v>
      </c>
      <c r="J202" s="749" t="s">
        <v>937</v>
      </c>
      <c r="K202" s="749" t="s">
        <v>801</v>
      </c>
      <c r="L202" s="752">
        <v>198.80999999999997</v>
      </c>
      <c r="M202" s="752">
        <v>1</v>
      </c>
      <c r="N202" s="753">
        <v>198.80999999999997</v>
      </c>
    </row>
    <row r="203" spans="1:14" ht="14.4" customHeight="1" x14ac:dyDescent="0.3">
      <c r="A203" s="747" t="s">
        <v>577</v>
      </c>
      <c r="B203" s="748" t="s">
        <v>578</v>
      </c>
      <c r="C203" s="749" t="s">
        <v>598</v>
      </c>
      <c r="D203" s="750" t="s">
        <v>599</v>
      </c>
      <c r="E203" s="751">
        <v>50113001</v>
      </c>
      <c r="F203" s="750" t="s">
        <v>610</v>
      </c>
      <c r="G203" s="749" t="s">
        <v>630</v>
      </c>
      <c r="H203" s="749">
        <v>110252</v>
      </c>
      <c r="I203" s="749">
        <v>10252</v>
      </c>
      <c r="J203" s="749" t="s">
        <v>644</v>
      </c>
      <c r="K203" s="749" t="s">
        <v>645</v>
      </c>
      <c r="L203" s="752">
        <v>90.379999999999939</v>
      </c>
      <c r="M203" s="752">
        <v>1</v>
      </c>
      <c r="N203" s="753">
        <v>90.379999999999939</v>
      </c>
    </row>
    <row r="204" spans="1:14" ht="14.4" customHeight="1" x14ac:dyDescent="0.3">
      <c r="A204" s="747" t="s">
        <v>577</v>
      </c>
      <c r="B204" s="748" t="s">
        <v>578</v>
      </c>
      <c r="C204" s="749" t="s">
        <v>598</v>
      </c>
      <c r="D204" s="750" t="s">
        <v>599</v>
      </c>
      <c r="E204" s="751">
        <v>50113001</v>
      </c>
      <c r="F204" s="750" t="s">
        <v>610</v>
      </c>
      <c r="G204" s="749" t="s">
        <v>611</v>
      </c>
      <c r="H204" s="749">
        <v>123264</v>
      </c>
      <c r="I204" s="749">
        <v>123264</v>
      </c>
      <c r="J204" s="749" t="s">
        <v>938</v>
      </c>
      <c r="K204" s="749" t="s">
        <v>939</v>
      </c>
      <c r="L204" s="752">
        <v>98.270000000000024</v>
      </c>
      <c r="M204" s="752">
        <v>1</v>
      </c>
      <c r="N204" s="753">
        <v>98.270000000000024</v>
      </c>
    </row>
    <row r="205" spans="1:14" ht="14.4" customHeight="1" x14ac:dyDescent="0.3">
      <c r="A205" s="747" t="s">
        <v>577</v>
      </c>
      <c r="B205" s="748" t="s">
        <v>578</v>
      </c>
      <c r="C205" s="749" t="s">
        <v>598</v>
      </c>
      <c r="D205" s="750" t="s">
        <v>599</v>
      </c>
      <c r="E205" s="751">
        <v>50113001</v>
      </c>
      <c r="F205" s="750" t="s">
        <v>610</v>
      </c>
      <c r="G205" s="749" t="s">
        <v>611</v>
      </c>
      <c r="H205" s="749">
        <v>156993</v>
      </c>
      <c r="I205" s="749">
        <v>56993</v>
      </c>
      <c r="J205" s="749" t="s">
        <v>650</v>
      </c>
      <c r="K205" s="749" t="s">
        <v>651</v>
      </c>
      <c r="L205" s="752">
        <v>73.659999999999982</v>
      </c>
      <c r="M205" s="752">
        <v>1</v>
      </c>
      <c r="N205" s="753">
        <v>73.659999999999982</v>
      </c>
    </row>
    <row r="206" spans="1:14" ht="14.4" customHeight="1" x14ac:dyDescent="0.3">
      <c r="A206" s="747" t="s">
        <v>577</v>
      </c>
      <c r="B206" s="748" t="s">
        <v>578</v>
      </c>
      <c r="C206" s="749" t="s">
        <v>598</v>
      </c>
      <c r="D206" s="750" t="s">
        <v>599</v>
      </c>
      <c r="E206" s="751">
        <v>50113001</v>
      </c>
      <c r="F206" s="750" t="s">
        <v>610</v>
      </c>
      <c r="G206" s="749" t="s">
        <v>630</v>
      </c>
      <c r="H206" s="749">
        <v>214427</v>
      </c>
      <c r="I206" s="749">
        <v>214427</v>
      </c>
      <c r="J206" s="749" t="s">
        <v>654</v>
      </c>
      <c r="K206" s="749" t="s">
        <v>655</v>
      </c>
      <c r="L206" s="752">
        <v>66.039999999999992</v>
      </c>
      <c r="M206" s="752">
        <v>2</v>
      </c>
      <c r="N206" s="753">
        <v>132.07999999999998</v>
      </c>
    </row>
    <row r="207" spans="1:14" ht="14.4" customHeight="1" x14ac:dyDescent="0.3">
      <c r="A207" s="747" t="s">
        <v>577</v>
      </c>
      <c r="B207" s="748" t="s">
        <v>578</v>
      </c>
      <c r="C207" s="749" t="s">
        <v>598</v>
      </c>
      <c r="D207" s="750" t="s">
        <v>599</v>
      </c>
      <c r="E207" s="751">
        <v>50113001</v>
      </c>
      <c r="F207" s="750" t="s">
        <v>610</v>
      </c>
      <c r="G207" s="749" t="s">
        <v>611</v>
      </c>
      <c r="H207" s="749">
        <v>121856</v>
      </c>
      <c r="I207" s="749">
        <v>21856</v>
      </c>
      <c r="J207" s="749" t="s">
        <v>940</v>
      </c>
      <c r="K207" s="749" t="s">
        <v>941</v>
      </c>
      <c r="L207" s="752">
        <v>26.769999999999989</v>
      </c>
      <c r="M207" s="752">
        <v>1</v>
      </c>
      <c r="N207" s="753">
        <v>26.769999999999989</v>
      </c>
    </row>
    <row r="208" spans="1:14" ht="14.4" customHeight="1" x14ac:dyDescent="0.3">
      <c r="A208" s="747" t="s">
        <v>577</v>
      </c>
      <c r="B208" s="748" t="s">
        <v>578</v>
      </c>
      <c r="C208" s="749" t="s">
        <v>598</v>
      </c>
      <c r="D208" s="750" t="s">
        <v>599</v>
      </c>
      <c r="E208" s="751">
        <v>50113001</v>
      </c>
      <c r="F208" s="750" t="s">
        <v>610</v>
      </c>
      <c r="G208" s="749" t="s">
        <v>611</v>
      </c>
      <c r="H208" s="749">
        <v>193104</v>
      </c>
      <c r="I208" s="749">
        <v>93104</v>
      </c>
      <c r="J208" s="749" t="s">
        <v>656</v>
      </c>
      <c r="K208" s="749" t="s">
        <v>657</v>
      </c>
      <c r="L208" s="752">
        <v>47.386249999999997</v>
      </c>
      <c r="M208" s="752">
        <v>8</v>
      </c>
      <c r="N208" s="753">
        <v>379.09</v>
      </c>
    </row>
    <row r="209" spans="1:14" ht="14.4" customHeight="1" x14ac:dyDescent="0.3">
      <c r="A209" s="747" t="s">
        <v>577</v>
      </c>
      <c r="B209" s="748" t="s">
        <v>578</v>
      </c>
      <c r="C209" s="749" t="s">
        <v>598</v>
      </c>
      <c r="D209" s="750" t="s">
        <v>599</v>
      </c>
      <c r="E209" s="751">
        <v>50113001</v>
      </c>
      <c r="F209" s="750" t="s">
        <v>610</v>
      </c>
      <c r="G209" s="749" t="s">
        <v>611</v>
      </c>
      <c r="H209" s="749">
        <v>193105</v>
      </c>
      <c r="I209" s="749">
        <v>93105</v>
      </c>
      <c r="J209" s="749" t="s">
        <v>656</v>
      </c>
      <c r="K209" s="749" t="s">
        <v>942</v>
      </c>
      <c r="L209" s="752">
        <v>208.285</v>
      </c>
      <c r="M209" s="752">
        <v>2</v>
      </c>
      <c r="N209" s="753">
        <v>416.57</v>
      </c>
    </row>
    <row r="210" spans="1:14" ht="14.4" customHeight="1" x14ac:dyDescent="0.3">
      <c r="A210" s="747" t="s">
        <v>577</v>
      </c>
      <c r="B210" s="748" t="s">
        <v>578</v>
      </c>
      <c r="C210" s="749" t="s">
        <v>598</v>
      </c>
      <c r="D210" s="750" t="s">
        <v>599</v>
      </c>
      <c r="E210" s="751">
        <v>50113001</v>
      </c>
      <c r="F210" s="750" t="s">
        <v>610</v>
      </c>
      <c r="G210" s="749" t="s">
        <v>630</v>
      </c>
      <c r="H210" s="749">
        <v>144997</v>
      </c>
      <c r="I210" s="749">
        <v>44997</v>
      </c>
      <c r="J210" s="749" t="s">
        <v>943</v>
      </c>
      <c r="K210" s="749" t="s">
        <v>944</v>
      </c>
      <c r="L210" s="752">
        <v>135.89000000000004</v>
      </c>
      <c r="M210" s="752">
        <v>1</v>
      </c>
      <c r="N210" s="753">
        <v>135.89000000000004</v>
      </c>
    </row>
    <row r="211" spans="1:14" ht="14.4" customHeight="1" x14ac:dyDescent="0.3">
      <c r="A211" s="747" t="s">
        <v>577</v>
      </c>
      <c r="B211" s="748" t="s">
        <v>578</v>
      </c>
      <c r="C211" s="749" t="s">
        <v>598</v>
      </c>
      <c r="D211" s="750" t="s">
        <v>599</v>
      </c>
      <c r="E211" s="751">
        <v>50113001</v>
      </c>
      <c r="F211" s="750" t="s">
        <v>610</v>
      </c>
      <c r="G211" s="749" t="s">
        <v>611</v>
      </c>
      <c r="H211" s="749">
        <v>198791</v>
      </c>
      <c r="I211" s="749">
        <v>98791</v>
      </c>
      <c r="J211" s="749" t="s">
        <v>945</v>
      </c>
      <c r="K211" s="749" t="s">
        <v>946</v>
      </c>
      <c r="L211" s="752">
        <v>63.4</v>
      </c>
      <c r="M211" s="752">
        <v>1</v>
      </c>
      <c r="N211" s="753">
        <v>63.4</v>
      </c>
    </row>
    <row r="212" spans="1:14" ht="14.4" customHeight="1" x14ac:dyDescent="0.3">
      <c r="A212" s="747" t="s">
        <v>577</v>
      </c>
      <c r="B212" s="748" t="s">
        <v>578</v>
      </c>
      <c r="C212" s="749" t="s">
        <v>598</v>
      </c>
      <c r="D212" s="750" t="s">
        <v>599</v>
      </c>
      <c r="E212" s="751">
        <v>50113001</v>
      </c>
      <c r="F212" s="750" t="s">
        <v>610</v>
      </c>
      <c r="G212" s="749" t="s">
        <v>611</v>
      </c>
      <c r="H212" s="749">
        <v>197522</v>
      </c>
      <c r="I212" s="749">
        <v>97522</v>
      </c>
      <c r="J212" s="749" t="s">
        <v>659</v>
      </c>
      <c r="K212" s="749" t="s">
        <v>660</v>
      </c>
      <c r="L212" s="752">
        <v>159.20999999999998</v>
      </c>
      <c r="M212" s="752">
        <v>1</v>
      </c>
      <c r="N212" s="753">
        <v>159.20999999999998</v>
      </c>
    </row>
    <row r="213" spans="1:14" ht="14.4" customHeight="1" x14ac:dyDescent="0.3">
      <c r="A213" s="747" t="s">
        <v>577</v>
      </c>
      <c r="B213" s="748" t="s">
        <v>578</v>
      </c>
      <c r="C213" s="749" t="s">
        <v>598</v>
      </c>
      <c r="D213" s="750" t="s">
        <v>599</v>
      </c>
      <c r="E213" s="751">
        <v>50113001</v>
      </c>
      <c r="F213" s="750" t="s">
        <v>610</v>
      </c>
      <c r="G213" s="749" t="s">
        <v>611</v>
      </c>
      <c r="H213" s="749">
        <v>114075</v>
      </c>
      <c r="I213" s="749">
        <v>14075</v>
      </c>
      <c r="J213" s="749" t="s">
        <v>659</v>
      </c>
      <c r="K213" s="749" t="s">
        <v>947</v>
      </c>
      <c r="L213" s="752">
        <v>294.99000000000007</v>
      </c>
      <c r="M213" s="752">
        <v>1</v>
      </c>
      <c r="N213" s="753">
        <v>294.99000000000007</v>
      </c>
    </row>
    <row r="214" spans="1:14" ht="14.4" customHeight="1" x14ac:dyDescent="0.3">
      <c r="A214" s="747" t="s">
        <v>577</v>
      </c>
      <c r="B214" s="748" t="s">
        <v>578</v>
      </c>
      <c r="C214" s="749" t="s">
        <v>598</v>
      </c>
      <c r="D214" s="750" t="s">
        <v>599</v>
      </c>
      <c r="E214" s="751">
        <v>50113001</v>
      </c>
      <c r="F214" s="750" t="s">
        <v>610</v>
      </c>
      <c r="G214" s="749" t="s">
        <v>611</v>
      </c>
      <c r="H214" s="749">
        <v>184090</v>
      </c>
      <c r="I214" s="749">
        <v>84090</v>
      </c>
      <c r="J214" s="749" t="s">
        <v>661</v>
      </c>
      <c r="K214" s="749" t="s">
        <v>662</v>
      </c>
      <c r="L214" s="752">
        <v>60.139999999999986</v>
      </c>
      <c r="M214" s="752">
        <v>11</v>
      </c>
      <c r="N214" s="753">
        <v>661.53999999999985</v>
      </c>
    </row>
    <row r="215" spans="1:14" ht="14.4" customHeight="1" x14ac:dyDescent="0.3">
      <c r="A215" s="747" t="s">
        <v>577</v>
      </c>
      <c r="B215" s="748" t="s">
        <v>578</v>
      </c>
      <c r="C215" s="749" t="s">
        <v>598</v>
      </c>
      <c r="D215" s="750" t="s">
        <v>599</v>
      </c>
      <c r="E215" s="751">
        <v>50113001</v>
      </c>
      <c r="F215" s="750" t="s">
        <v>610</v>
      </c>
      <c r="G215" s="749" t="s">
        <v>611</v>
      </c>
      <c r="H215" s="749">
        <v>102477</v>
      </c>
      <c r="I215" s="749">
        <v>2477</v>
      </c>
      <c r="J215" s="749" t="s">
        <v>663</v>
      </c>
      <c r="K215" s="749" t="s">
        <v>664</v>
      </c>
      <c r="L215" s="752">
        <v>39.900000000000006</v>
      </c>
      <c r="M215" s="752">
        <v>6</v>
      </c>
      <c r="N215" s="753">
        <v>239.40000000000003</v>
      </c>
    </row>
    <row r="216" spans="1:14" ht="14.4" customHeight="1" x14ac:dyDescent="0.3">
      <c r="A216" s="747" t="s">
        <v>577</v>
      </c>
      <c r="B216" s="748" t="s">
        <v>578</v>
      </c>
      <c r="C216" s="749" t="s">
        <v>598</v>
      </c>
      <c r="D216" s="750" t="s">
        <v>599</v>
      </c>
      <c r="E216" s="751">
        <v>50113001</v>
      </c>
      <c r="F216" s="750" t="s">
        <v>610</v>
      </c>
      <c r="G216" s="749" t="s">
        <v>611</v>
      </c>
      <c r="H216" s="749">
        <v>102478</v>
      </c>
      <c r="I216" s="749">
        <v>2478</v>
      </c>
      <c r="J216" s="749" t="s">
        <v>663</v>
      </c>
      <c r="K216" s="749" t="s">
        <v>665</v>
      </c>
      <c r="L216" s="752">
        <v>77.334740716097414</v>
      </c>
      <c r="M216" s="752">
        <v>38</v>
      </c>
      <c r="N216" s="753">
        <v>2938.7201472117017</v>
      </c>
    </row>
    <row r="217" spans="1:14" ht="14.4" customHeight="1" x14ac:dyDescent="0.3">
      <c r="A217" s="747" t="s">
        <v>577</v>
      </c>
      <c r="B217" s="748" t="s">
        <v>578</v>
      </c>
      <c r="C217" s="749" t="s">
        <v>598</v>
      </c>
      <c r="D217" s="750" t="s">
        <v>599</v>
      </c>
      <c r="E217" s="751">
        <v>50113001</v>
      </c>
      <c r="F217" s="750" t="s">
        <v>610</v>
      </c>
      <c r="G217" s="749" t="s">
        <v>611</v>
      </c>
      <c r="H217" s="749">
        <v>208695</v>
      </c>
      <c r="I217" s="749">
        <v>208695</v>
      </c>
      <c r="J217" s="749" t="s">
        <v>663</v>
      </c>
      <c r="K217" s="749" t="s">
        <v>665</v>
      </c>
      <c r="L217" s="752">
        <v>77.521999999999991</v>
      </c>
      <c r="M217" s="752">
        <v>20</v>
      </c>
      <c r="N217" s="753">
        <v>1550.4399999999998</v>
      </c>
    </row>
    <row r="218" spans="1:14" ht="14.4" customHeight="1" x14ac:dyDescent="0.3">
      <c r="A218" s="747" t="s">
        <v>577</v>
      </c>
      <c r="B218" s="748" t="s">
        <v>578</v>
      </c>
      <c r="C218" s="749" t="s">
        <v>598</v>
      </c>
      <c r="D218" s="750" t="s">
        <v>599</v>
      </c>
      <c r="E218" s="751">
        <v>50113001</v>
      </c>
      <c r="F218" s="750" t="s">
        <v>610</v>
      </c>
      <c r="G218" s="749" t="s">
        <v>611</v>
      </c>
      <c r="H218" s="749">
        <v>117011</v>
      </c>
      <c r="I218" s="749">
        <v>17011</v>
      </c>
      <c r="J218" s="749" t="s">
        <v>948</v>
      </c>
      <c r="K218" s="749" t="s">
        <v>949</v>
      </c>
      <c r="L218" s="752">
        <v>145.63999999999999</v>
      </c>
      <c r="M218" s="752">
        <v>3</v>
      </c>
      <c r="N218" s="753">
        <v>436.91999999999996</v>
      </c>
    </row>
    <row r="219" spans="1:14" ht="14.4" customHeight="1" x14ac:dyDescent="0.3">
      <c r="A219" s="747" t="s">
        <v>577</v>
      </c>
      <c r="B219" s="748" t="s">
        <v>578</v>
      </c>
      <c r="C219" s="749" t="s">
        <v>598</v>
      </c>
      <c r="D219" s="750" t="s">
        <v>599</v>
      </c>
      <c r="E219" s="751">
        <v>50113001</v>
      </c>
      <c r="F219" s="750" t="s">
        <v>610</v>
      </c>
      <c r="G219" s="749" t="s">
        <v>611</v>
      </c>
      <c r="H219" s="749">
        <v>103645</v>
      </c>
      <c r="I219" s="749">
        <v>3645</v>
      </c>
      <c r="J219" s="749" t="s">
        <v>666</v>
      </c>
      <c r="K219" s="749" t="s">
        <v>667</v>
      </c>
      <c r="L219" s="752">
        <v>69.919999999999987</v>
      </c>
      <c r="M219" s="752">
        <v>2</v>
      </c>
      <c r="N219" s="753">
        <v>139.83999999999997</v>
      </c>
    </row>
    <row r="220" spans="1:14" ht="14.4" customHeight="1" x14ac:dyDescent="0.3">
      <c r="A220" s="747" t="s">
        <v>577</v>
      </c>
      <c r="B220" s="748" t="s">
        <v>578</v>
      </c>
      <c r="C220" s="749" t="s">
        <v>598</v>
      </c>
      <c r="D220" s="750" t="s">
        <v>599</v>
      </c>
      <c r="E220" s="751">
        <v>50113001</v>
      </c>
      <c r="F220" s="750" t="s">
        <v>610</v>
      </c>
      <c r="G220" s="749" t="s">
        <v>611</v>
      </c>
      <c r="H220" s="749">
        <v>108499</v>
      </c>
      <c r="I220" s="749">
        <v>8499</v>
      </c>
      <c r="J220" s="749" t="s">
        <v>668</v>
      </c>
      <c r="K220" s="749" t="s">
        <v>669</v>
      </c>
      <c r="L220" s="752">
        <v>111.55325000000002</v>
      </c>
      <c r="M220" s="752">
        <v>160</v>
      </c>
      <c r="N220" s="753">
        <v>17848.520000000004</v>
      </c>
    </row>
    <row r="221" spans="1:14" ht="14.4" customHeight="1" x14ac:dyDescent="0.3">
      <c r="A221" s="747" t="s">
        <v>577</v>
      </c>
      <c r="B221" s="748" t="s">
        <v>578</v>
      </c>
      <c r="C221" s="749" t="s">
        <v>598</v>
      </c>
      <c r="D221" s="750" t="s">
        <v>599</v>
      </c>
      <c r="E221" s="751">
        <v>50113001</v>
      </c>
      <c r="F221" s="750" t="s">
        <v>610</v>
      </c>
      <c r="G221" s="749" t="s">
        <v>611</v>
      </c>
      <c r="H221" s="749">
        <v>102479</v>
      </c>
      <c r="I221" s="749">
        <v>2479</v>
      </c>
      <c r="J221" s="749" t="s">
        <v>670</v>
      </c>
      <c r="K221" s="749" t="s">
        <v>672</v>
      </c>
      <c r="L221" s="752">
        <v>65.669999999999987</v>
      </c>
      <c r="M221" s="752">
        <v>5</v>
      </c>
      <c r="N221" s="753">
        <v>328.34999999999997</v>
      </c>
    </row>
    <row r="222" spans="1:14" ht="14.4" customHeight="1" x14ac:dyDescent="0.3">
      <c r="A222" s="747" t="s">
        <v>577</v>
      </c>
      <c r="B222" s="748" t="s">
        <v>578</v>
      </c>
      <c r="C222" s="749" t="s">
        <v>598</v>
      </c>
      <c r="D222" s="750" t="s">
        <v>599</v>
      </c>
      <c r="E222" s="751">
        <v>50113001</v>
      </c>
      <c r="F222" s="750" t="s">
        <v>610</v>
      </c>
      <c r="G222" s="749" t="s">
        <v>611</v>
      </c>
      <c r="H222" s="749">
        <v>166791</v>
      </c>
      <c r="I222" s="749">
        <v>66791</v>
      </c>
      <c r="J222" s="749" t="s">
        <v>950</v>
      </c>
      <c r="K222" s="749" t="s">
        <v>951</v>
      </c>
      <c r="L222" s="752">
        <v>52.61</v>
      </c>
      <c r="M222" s="752">
        <v>2</v>
      </c>
      <c r="N222" s="753">
        <v>105.22</v>
      </c>
    </row>
    <row r="223" spans="1:14" ht="14.4" customHeight="1" x14ac:dyDescent="0.3">
      <c r="A223" s="747" t="s">
        <v>577</v>
      </c>
      <c r="B223" s="748" t="s">
        <v>578</v>
      </c>
      <c r="C223" s="749" t="s">
        <v>598</v>
      </c>
      <c r="D223" s="750" t="s">
        <v>599</v>
      </c>
      <c r="E223" s="751">
        <v>50113001</v>
      </c>
      <c r="F223" s="750" t="s">
        <v>610</v>
      </c>
      <c r="G223" s="749" t="s">
        <v>611</v>
      </c>
      <c r="H223" s="749">
        <v>58880</v>
      </c>
      <c r="I223" s="749">
        <v>58880</v>
      </c>
      <c r="J223" s="749" t="s">
        <v>673</v>
      </c>
      <c r="K223" s="749" t="s">
        <v>674</v>
      </c>
      <c r="L223" s="752">
        <v>46.004999999999995</v>
      </c>
      <c r="M223" s="752">
        <v>6</v>
      </c>
      <c r="N223" s="753">
        <v>276.02999999999997</v>
      </c>
    </row>
    <row r="224" spans="1:14" ht="14.4" customHeight="1" x14ac:dyDescent="0.3">
      <c r="A224" s="747" t="s">
        <v>577</v>
      </c>
      <c r="B224" s="748" t="s">
        <v>578</v>
      </c>
      <c r="C224" s="749" t="s">
        <v>598</v>
      </c>
      <c r="D224" s="750" t="s">
        <v>599</v>
      </c>
      <c r="E224" s="751">
        <v>50113001</v>
      </c>
      <c r="F224" s="750" t="s">
        <v>610</v>
      </c>
      <c r="G224" s="749" t="s">
        <v>611</v>
      </c>
      <c r="H224" s="749">
        <v>154539</v>
      </c>
      <c r="I224" s="749">
        <v>54539</v>
      </c>
      <c r="J224" s="749" t="s">
        <v>677</v>
      </c>
      <c r="K224" s="749" t="s">
        <v>678</v>
      </c>
      <c r="L224" s="752">
        <v>60.373333333333335</v>
      </c>
      <c r="M224" s="752">
        <v>3</v>
      </c>
      <c r="N224" s="753">
        <v>181.12</v>
      </c>
    </row>
    <row r="225" spans="1:14" ht="14.4" customHeight="1" x14ac:dyDescent="0.3">
      <c r="A225" s="747" t="s">
        <v>577</v>
      </c>
      <c r="B225" s="748" t="s">
        <v>578</v>
      </c>
      <c r="C225" s="749" t="s">
        <v>598</v>
      </c>
      <c r="D225" s="750" t="s">
        <v>599</v>
      </c>
      <c r="E225" s="751">
        <v>50113001</v>
      </c>
      <c r="F225" s="750" t="s">
        <v>610</v>
      </c>
      <c r="G225" s="749" t="s">
        <v>630</v>
      </c>
      <c r="H225" s="749">
        <v>115013</v>
      </c>
      <c r="I225" s="749">
        <v>15013</v>
      </c>
      <c r="J225" s="749" t="s">
        <v>952</v>
      </c>
      <c r="K225" s="749" t="s">
        <v>953</v>
      </c>
      <c r="L225" s="752">
        <v>60.25500000000001</v>
      </c>
      <c r="M225" s="752">
        <v>2</v>
      </c>
      <c r="N225" s="753">
        <v>120.51000000000002</v>
      </c>
    </row>
    <row r="226" spans="1:14" ht="14.4" customHeight="1" x14ac:dyDescent="0.3">
      <c r="A226" s="747" t="s">
        <v>577</v>
      </c>
      <c r="B226" s="748" t="s">
        <v>578</v>
      </c>
      <c r="C226" s="749" t="s">
        <v>598</v>
      </c>
      <c r="D226" s="750" t="s">
        <v>599</v>
      </c>
      <c r="E226" s="751">
        <v>50113001</v>
      </c>
      <c r="F226" s="750" t="s">
        <v>610</v>
      </c>
      <c r="G226" s="749" t="s">
        <v>579</v>
      </c>
      <c r="H226" s="749">
        <v>175080</v>
      </c>
      <c r="I226" s="749">
        <v>175080</v>
      </c>
      <c r="J226" s="749" t="s">
        <v>954</v>
      </c>
      <c r="K226" s="749" t="s">
        <v>955</v>
      </c>
      <c r="L226" s="752">
        <v>220.95</v>
      </c>
      <c r="M226" s="752">
        <v>1</v>
      </c>
      <c r="N226" s="753">
        <v>220.95</v>
      </c>
    </row>
    <row r="227" spans="1:14" ht="14.4" customHeight="1" x14ac:dyDescent="0.3">
      <c r="A227" s="747" t="s">
        <v>577</v>
      </c>
      <c r="B227" s="748" t="s">
        <v>578</v>
      </c>
      <c r="C227" s="749" t="s">
        <v>598</v>
      </c>
      <c r="D227" s="750" t="s">
        <v>599</v>
      </c>
      <c r="E227" s="751">
        <v>50113001</v>
      </c>
      <c r="F227" s="750" t="s">
        <v>610</v>
      </c>
      <c r="G227" s="749" t="s">
        <v>630</v>
      </c>
      <c r="H227" s="749">
        <v>181456</v>
      </c>
      <c r="I227" s="749">
        <v>81456</v>
      </c>
      <c r="J227" s="749" t="s">
        <v>679</v>
      </c>
      <c r="K227" s="749" t="s">
        <v>681</v>
      </c>
      <c r="L227" s="752">
        <v>66.729928564801639</v>
      </c>
      <c r="M227" s="752">
        <v>1</v>
      </c>
      <c r="N227" s="753">
        <v>66.729928564801639</v>
      </c>
    </row>
    <row r="228" spans="1:14" ht="14.4" customHeight="1" x14ac:dyDescent="0.3">
      <c r="A228" s="747" t="s">
        <v>577</v>
      </c>
      <c r="B228" s="748" t="s">
        <v>578</v>
      </c>
      <c r="C228" s="749" t="s">
        <v>598</v>
      </c>
      <c r="D228" s="750" t="s">
        <v>599</v>
      </c>
      <c r="E228" s="751">
        <v>50113001</v>
      </c>
      <c r="F228" s="750" t="s">
        <v>610</v>
      </c>
      <c r="G228" s="749" t="s">
        <v>611</v>
      </c>
      <c r="H228" s="749">
        <v>215568</v>
      </c>
      <c r="I228" s="749">
        <v>215568</v>
      </c>
      <c r="J228" s="749" t="s">
        <v>956</v>
      </c>
      <c r="K228" s="749" t="s">
        <v>957</v>
      </c>
      <c r="L228" s="752">
        <v>105.23</v>
      </c>
      <c r="M228" s="752">
        <v>3</v>
      </c>
      <c r="N228" s="753">
        <v>315.69</v>
      </c>
    </row>
    <row r="229" spans="1:14" ht="14.4" customHeight="1" x14ac:dyDescent="0.3">
      <c r="A229" s="747" t="s">
        <v>577</v>
      </c>
      <c r="B229" s="748" t="s">
        <v>578</v>
      </c>
      <c r="C229" s="749" t="s">
        <v>598</v>
      </c>
      <c r="D229" s="750" t="s">
        <v>599</v>
      </c>
      <c r="E229" s="751">
        <v>50113001</v>
      </c>
      <c r="F229" s="750" t="s">
        <v>610</v>
      </c>
      <c r="G229" s="749" t="s">
        <v>611</v>
      </c>
      <c r="H229" s="749">
        <v>905098</v>
      </c>
      <c r="I229" s="749">
        <v>23989</v>
      </c>
      <c r="J229" s="749" t="s">
        <v>958</v>
      </c>
      <c r="K229" s="749" t="s">
        <v>579</v>
      </c>
      <c r="L229" s="752">
        <v>416.99006106551855</v>
      </c>
      <c r="M229" s="752">
        <v>2</v>
      </c>
      <c r="N229" s="753">
        <v>833.98012213103709</v>
      </c>
    </row>
    <row r="230" spans="1:14" ht="14.4" customHeight="1" x14ac:dyDescent="0.3">
      <c r="A230" s="747" t="s">
        <v>577</v>
      </c>
      <c r="B230" s="748" t="s">
        <v>578</v>
      </c>
      <c r="C230" s="749" t="s">
        <v>598</v>
      </c>
      <c r="D230" s="750" t="s">
        <v>599</v>
      </c>
      <c r="E230" s="751">
        <v>50113001</v>
      </c>
      <c r="F230" s="750" t="s">
        <v>610</v>
      </c>
      <c r="G230" s="749" t="s">
        <v>611</v>
      </c>
      <c r="H230" s="749">
        <v>905097</v>
      </c>
      <c r="I230" s="749">
        <v>158767</v>
      </c>
      <c r="J230" s="749" t="s">
        <v>959</v>
      </c>
      <c r="K230" s="749" t="s">
        <v>960</v>
      </c>
      <c r="L230" s="752">
        <v>175.03907711483799</v>
      </c>
      <c r="M230" s="752">
        <v>4</v>
      </c>
      <c r="N230" s="753">
        <v>700.15630845935198</v>
      </c>
    </row>
    <row r="231" spans="1:14" ht="14.4" customHeight="1" x14ac:dyDescent="0.3">
      <c r="A231" s="747" t="s">
        <v>577</v>
      </c>
      <c r="B231" s="748" t="s">
        <v>578</v>
      </c>
      <c r="C231" s="749" t="s">
        <v>598</v>
      </c>
      <c r="D231" s="750" t="s">
        <v>599</v>
      </c>
      <c r="E231" s="751">
        <v>50113001</v>
      </c>
      <c r="F231" s="750" t="s">
        <v>610</v>
      </c>
      <c r="G231" s="749" t="s">
        <v>611</v>
      </c>
      <c r="H231" s="749">
        <v>900240</v>
      </c>
      <c r="I231" s="749">
        <v>0</v>
      </c>
      <c r="J231" s="749" t="s">
        <v>961</v>
      </c>
      <c r="K231" s="749" t="s">
        <v>579</v>
      </c>
      <c r="L231" s="752">
        <v>67.760017404687758</v>
      </c>
      <c r="M231" s="752">
        <v>1</v>
      </c>
      <c r="N231" s="753">
        <v>67.760017404687758</v>
      </c>
    </row>
    <row r="232" spans="1:14" ht="14.4" customHeight="1" x14ac:dyDescent="0.3">
      <c r="A232" s="747" t="s">
        <v>577</v>
      </c>
      <c r="B232" s="748" t="s">
        <v>578</v>
      </c>
      <c r="C232" s="749" t="s">
        <v>598</v>
      </c>
      <c r="D232" s="750" t="s">
        <v>599</v>
      </c>
      <c r="E232" s="751">
        <v>50113001</v>
      </c>
      <c r="F232" s="750" t="s">
        <v>610</v>
      </c>
      <c r="G232" s="749" t="s">
        <v>611</v>
      </c>
      <c r="H232" s="749">
        <v>215476</v>
      </c>
      <c r="I232" s="749">
        <v>215476</v>
      </c>
      <c r="J232" s="749" t="s">
        <v>962</v>
      </c>
      <c r="K232" s="749" t="s">
        <v>963</v>
      </c>
      <c r="L232" s="752">
        <v>123.10999999999999</v>
      </c>
      <c r="M232" s="752">
        <v>1</v>
      </c>
      <c r="N232" s="753">
        <v>123.10999999999999</v>
      </c>
    </row>
    <row r="233" spans="1:14" ht="14.4" customHeight="1" x14ac:dyDescent="0.3">
      <c r="A233" s="747" t="s">
        <v>577</v>
      </c>
      <c r="B233" s="748" t="s">
        <v>578</v>
      </c>
      <c r="C233" s="749" t="s">
        <v>598</v>
      </c>
      <c r="D233" s="750" t="s">
        <v>599</v>
      </c>
      <c r="E233" s="751">
        <v>50113001</v>
      </c>
      <c r="F233" s="750" t="s">
        <v>610</v>
      </c>
      <c r="G233" s="749" t="s">
        <v>611</v>
      </c>
      <c r="H233" s="749">
        <v>102818</v>
      </c>
      <c r="I233" s="749">
        <v>2818</v>
      </c>
      <c r="J233" s="749" t="s">
        <v>685</v>
      </c>
      <c r="K233" s="749" t="s">
        <v>687</v>
      </c>
      <c r="L233" s="752">
        <v>112.87</v>
      </c>
      <c r="M233" s="752">
        <v>2</v>
      </c>
      <c r="N233" s="753">
        <v>225.74</v>
      </c>
    </row>
    <row r="234" spans="1:14" ht="14.4" customHeight="1" x14ac:dyDescent="0.3">
      <c r="A234" s="747" t="s">
        <v>577</v>
      </c>
      <c r="B234" s="748" t="s">
        <v>578</v>
      </c>
      <c r="C234" s="749" t="s">
        <v>598</v>
      </c>
      <c r="D234" s="750" t="s">
        <v>599</v>
      </c>
      <c r="E234" s="751">
        <v>50113001</v>
      </c>
      <c r="F234" s="750" t="s">
        <v>610</v>
      </c>
      <c r="G234" s="749" t="s">
        <v>611</v>
      </c>
      <c r="H234" s="749">
        <v>199680</v>
      </c>
      <c r="I234" s="749">
        <v>199680</v>
      </c>
      <c r="J234" s="749" t="s">
        <v>964</v>
      </c>
      <c r="K234" s="749" t="s">
        <v>965</v>
      </c>
      <c r="L234" s="752">
        <v>362.92</v>
      </c>
      <c r="M234" s="752">
        <v>1</v>
      </c>
      <c r="N234" s="753">
        <v>362.92</v>
      </c>
    </row>
    <row r="235" spans="1:14" ht="14.4" customHeight="1" x14ac:dyDescent="0.3">
      <c r="A235" s="747" t="s">
        <v>577</v>
      </c>
      <c r="B235" s="748" t="s">
        <v>578</v>
      </c>
      <c r="C235" s="749" t="s">
        <v>598</v>
      </c>
      <c r="D235" s="750" t="s">
        <v>599</v>
      </c>
      <c r="E235" s="751">
        <v>50113001</v>
      </c>
      <c r="F235" s="750" t="s">
        <v>610</v>
      </c>
      <c r="G235" s="749" t="s">
        <v>611</v>
      </c>
      <c r="H235" s="749">
        <v>157586</v>
      </c>
      <c r="I235" s="749">
        <v>57586</v>
      </c>
      <c r="J235" s="749" t="s">
        <v>966</v>
      </c>
      <c r="K235" s="749" t="s">
        <v>967</v>
      </c>
      <c r="L235" s="752">
        <v>74.220000000000013</v>
      </c>
      <c r="M235" s="752">
        <v>1</v>
      </c>
      <c r="N235" s="753">
        <v>74.220000000000013</v>
      </c>
    </row>
    <row r="236" spans="1:14" ht="14.4" customHeight="1" x14ac:dyDescent="0.3">
      <c r="A236" s="747" t="s">
        <v>577</v>
      </c>
      <c r="B236" s="748" t="s">
        <v>578</v>
      </c>
      <c r="C236" s="749" t="s">
        <v>598</v>
      </c>
      <c r="D236" s="750" t="s">
        <v>599</v>
      </c>
      <c r="E236" s="751">
        <v>50113001</v>
      </c>
      <c r="F236" s="750" t="s">
        <v>610</v>
      </c>
      <c r="G236" s="749" t="s">
        <v>611</v>
      </c>
      <c r="H236" s="749">
        <v>846413</v>
      </c>
      <c r="I236" s="749">
        <v>57585</v>
      </c>
      <c r="J236" s="749" t="s">
        <v>968</v>
      </c>
      <c r="K236" s="749" t="s">
        <v>969</v>
      </c>
      <c r="L236" s="752">
        <v>133.55166666666665</v>
      </c>
      <c r="M236" s="752">
        <v>6</v>
      </c>
      <c r="N236" s="753">
        <v>801.30999999999983</v>
      </c>
    </row>
    <row r="237" spans="1:14" ht="14.4" customHeight="1" x14ac:dyDescent="0.3">
      <c r="A237" s="747" t="s">
        <v>577</v>
      </c>
      <c r="B237" s="748" t="s">
        <v>578</v>
      </c>
      <c r="C237" s="749" t="s">
        <v>598</v>
      </c>
      <c r="D237" s="750" t="s">
        <v>599</v>
      </c>
      <c r="E237" s="751">
        <v>50113001</v>
      </c>
      <c r="F237" s="750" t="s">
        <v>610</v>
      </c>
      <c r="G237" s="749" t="s">
        <v>611</v>
      </c>
      <c r="H237" s="749">
        <v>214904</v>
      </c>
      <c r="I237" s="749">
        <v>214904</v>
      </c>
      <c r="J237" s="749" t="s">
        <v>970</v>
      </c>
      <c r="K237" s="749" t="s">
        <v>971</v>
      </c>
      <c r="L237" s="752">
        <v>81.960000000000036</v>
      </c>
      <c r="M237" s="752">
        <v>2</v>
      </c>
      <c r="N237" s="753">
        <v>163.92000000000007</v>
      </c>
    </row>
    <row r="238" spans="1:14" ht="14.4" customHeight="1" x14ac:dyDescent="0.3">
      <c r="A238" s="747" t="s">
        <v>577</v>
      </c>
      <c r="B238" s="748" t="s">
        <v>578</v>
      </c>
      <c r="C238" s="749" t="s">
        <v>598</v>
      </c>
      <c r="D238" s="750" t="s">
        <v>599</v>
      </c>
      <c r="E238" s="751">
        <v>50113001</v>
      </c>
      <c r="F238" s="750" t="s">
        <v>610</v>
      </c>
      <c r="G238" s="749" t="s">
        <v>630</v>
      </c>
      <c r="H238" s="749">
        <v>169189</v>
      </c>
      <c r="I238" s="749">
        <v>69189</v>
      </c>
      <c r="J238" s="749" t="s">
        <v>972</v>
      </c>
      <c r="K238" s="749" t="s">
        <v>973</v>
      </c>
      <c r="L238" s="752">
        <v>61.12</v>
      </c>
      <c r="M238" s="752">
        <v>2</v>
      </c>
      <c r="N238" s="753">
        <v>122.24</v>
      </c>
    </row>
    <row r="239" spans="1:14" ht="14.4" customHeight="1" x14ac:dyDescent="0.3">
      <c r="A239" s="747" t="s">
        <v>577</v>
      </c>
      <c r="B239" s="748" t="s">
        <v>578</v>
      </c>
      <c r="C239" s="749" t="s">
        <v>598</v>
      </c>
      <c r="D239" s="750" t="s">
        <v>599</v>
      </c>
      <c r="E239" s="751">
        <v>50113001</v>
      </c>
      <c r="F239" s="750" t="s">
        <v>610</v>
      </c>
      <c r="G239" s="749" t="s">
        <v>630</v>
      </c>
      <c r="H239" s="749">
        <v>146692</v>
      </c>
      <c r="I239" s="749">
        <v>46692</v>
      </c>
      <c r="J239" s="749" t="s">
        <v>974</v>
      </c>
      <c r="K239" s="749" t="s">
        <v>975</v>
      </c>
      <c r="L239" s="752">
        <v>77.760000000000005</v>
      </c>
      <c r="M239" s="752">
        <v>1</v>
      </c>
      <c r="N239" s="753">
        <v>77.760000000000005</v>
      </c>
    </row>
    <row r="240" spans="1:14" ht="14.4" customHeight="1" x14ac:dyDescent="0.3">
      <c r="A240" s="747" t="s">
        <v>577</v>
      </c>
      <c r="B240" s="748" t="s">
        <v>578</v>
      </c>
      <c r="C240" s="749" t="s">
        <v>598</v>
      </c>
      <c r="D240" s="750" t="s">
        <v>599</v>
      </c>
      <c r="E240" s="751">
        <v>50113001</v>
      </c>
      <c r="F240" s="750" t="s">
        <v>610</v>
      </c>
      <c r="G240" s="749" t="s">
        <v>630</v>
      </c>
      <c r="H240" s="749">
        <v>147454</v>
      </c>
      <c r="I240" s="749">
        <v>147454</v>
      </c>
      <c r="J240" s="749" t="s">
        <v>976</v>
      </c>
      <c r="K240" s="749" t="s">
        <v>977</v>
      </c>
      <c r="L240" s="752">
        <v>92.36</v>
      </c>
      <c r="M240" s="752">
        <v>4</v>
      </c>
      <c r="N240" s="753">
        <v>369.44</v>
      </c>
    </row>
    <row r="241" spans="1:14" ht="14.4" customHeight="1" x14ac:dyDescent="0.3">
      <c r="A241" s="747" t="s">
        <v>577</v>
      </c>
      <c r="B241" s="748" t="s">
        <v>578</v>
      </c>
      <c r="C241" s="749" t="s">
        <v>598</v>
      </c>
      <c r="D241" s="750" t="s">
        <v>599</v>
      </c>
      <c r="E241" s="751">
        <v>50113001</v>
      </c>
      <c r="F241" s="750" t="s">
        <v>610</v>
      </c>
      <c r="G241" s="749" t="s">
        <v>611</v>
      </c>
      <c r="H241" s="749">
        <v>193124</v>
      </c>
      <c r="I241" s="749">
        <v>93124</v>
      </c>
      <c r="J241" s="749" t="s">
        <v>978</v>
      </c>
      <c r="K241" s="749" t="s">
        <v>979</v>
      </c>
      <c r="L241" s="752">
        <v>75.689999999999984</v>
      </c>
      <c r="M241" s="752">
        <v>1</v>
      </c>
      <c r="N241" s="753">
        <v>75.689999999999984</v>
      </c>
    </row>
    <row r="242" spans="1:14" ht="14.4" customHeight="1" x14ac:dyDescent="0.3">
      <c r="A242" s="747" t="s">
        <v>577</v>
      </c>
      <c r="B242" s="748" t="s">
        <v>578</v>
      </c>
      <c r="C242" s="749" t="s">
        <v>598</v>
      </c>
      <c r="D242" s="750" t="s">
        <v>599</v>
      </c>
      <c r="E242" s="751">
        <v>50113001</v>
      </c>
      <c r="F242" s="750" t="s">
        <v>610</v>
      </c>
      <c r="G242" s="749" t="s">
        <v>611</v>
      </c>
      <c r="H242" s="749">
        <v>196194</v>
      </c>
      <c r="I242" s="749">
        <v>96194</v>
      </c>
      <c r="J242" s="749" t="s">
        <v>980</v>
      </c>
      <c r="K242" s="749" t="s">
        <v>981</v>
      </c>
      <c r="L242" s="752">
        <v>56.200000000000017</v>
      </c>
      <c r="M242" s="752">
        <v>1</v>
      </c>
      <c r="N242" s="753">
        <v>56.200000000000017</v>
      </c>
    </row>
    <row r="243" spans="1:14" ht="14.4" customHeight="1" x14ac:dyDescent="0.3">
      <c r="A243" s="747" t="s">
        <v>577</v>
      </c>
      <c r="B243" s="748" t="s">
        <v>578</v>
      </c>
      <c r="C243" s="749" t="s">
        <v>598</v>
      </c>
      <c r="D243" s="750" t="s">
        <v>599</v>
      </c>
      <c r="E243" s="751">
        <v>50113001</v>
      </c>
      <c r="F243" s="750" t="s">
        <v>610</v>
      </c>
      <c r="G243" s="749" t="s">
        <v>611</v>
      </c>
      <c r="H243" s="749">
        <v>152334</v>
      </c>
      <c r="I243" s="749">
        <v>52334</v>
      </c>
      <c r="J243" s="749" t="s">
        <v>696</v>
      </c>
      <c r="K243" s="749" t="s">
        <v>697</v>
      </c>
      <c r="L243" s="752">
        <v>261.81699999999989</v>
      </c>
      <c r="M243" s="752">
        <v>20</v>
      </c>
      <c r="N243" s="753">
        <v>5236.3399999999983</v>
      </c>
    </row>
    <row r="244" spans="1:14" ht="14.4" customHeight="1" x14ac:dyDescent="0.3">
      <c r="A244" s="747" t="s">
        <v>577</v>
      </c>
      <c r="B244" s="748" t="s">
        <v>578</v>
      </c>
      <c r="C244" s="749" t="s">
        <v>598</v>
      </c>
      <c r="D244" s="750" t="s">
        <v>599</v>
      </c>
      <c r="E244" s="751">
        <v>50113001</v>
      </c>
      <c r="F244" s="750" t="s">
        <v>610</v>
      </c>
      <c r="G244" s="749" t="s">
        <v>630</v>
      </c>
      <c r="H244" s="749">
        <v>213477</v>
      </c>
      <c r="I244" s="749">
        <v>213477</v>
      </c>
      <c r="J244" s="749" t="s">
        <v>698</v>
      </c>
      <c r="K244" s="749" t="s">
        <v>699</v>
      </c>
      <c r="L244" s="752">
        <v>3300</v>
      </c>
      <c r="M244" s="752">
        <v>20</v>
      </c>
      <c r="N244" s="753">
        <v>66000</v>
      </c>
    </row>
    <row r="245" spans="1:14" ht="14.4" customHeight="1" x14ac:dyDescent="0.3">
      <c r="A245" s="747" t="s">
        <v>577</v>
      </c>
      <c r="B245" s="748" t="s">
        <v>578</v>
      </c>
      <c r="C245" s="749" t="s">
        <v>598</v>
      </c>
      <c r="D245" s="750" t="s">
        <v>599</v>
      </c>
      <c r="E245" s="751">
        <v>50113001</v>
      </c>
      <c r="F245" s="750" t="s">
        <v>610</v>
      </c>
      <c r="G245" s="749" t="s">
        <v>630</v>
      </c>
      <c r="H245" s="749">
        <v>213489</v>
      </c>
      <c r="I245" s="749">
        <v>213489</v>
      </c>
      <c r="J245" s="749" t="s">
        <v>700</v>
      </c>
      <c r="K245" s="749" t="s">
        <v>982</v>
      </c>
      <c r="L245" s="752">
        <v>630.6594765278935</v>
      </c>
      <c r="M245" s="752">
        <v>3</v>
      </c>
      <c r="N245" s="753">
        <v>1891.9784295836805</v>
      </c>
    </row>
    <row r="246" spans="1:14" ht="14.4" customHeight="1" x14ac:dyDescent="0.3">
      <c r="A246" s="747" t="s">
        <v>577</v>
      </c>
      <c r="B246" s="748" t="s">
        <v>578</v>
      </c>
      <c r="C246" s="749" t="s">
        <v>598</v>
      </c>
      <c r="D246" s="750" t="s">
        <v>599</v>
      </c>
      <c r="E246" s="751">
        <v>50113001</v>
      </c>
      <c r="F246" s="750" t="s">
        <v>610</v>
      </c>
      <c r="G246" s="749" t="s">
        <v>630</v>
      </c>
      <c r="H246" s="749">
        <v>213494</v>
      </c>
      <c r="I246" s="749">
        <v>213494</v>
      </c>
      <c r="J246" s="749" t="s">
        <v>700</v>
      </c>
      <c r="K246" s="749" t="s">
        <v>983</v>
      </c>
      <c r="L246" s="752">
        <v>408.94972844459079</v>
      </c>
      <c r="M246" s="752">
        <v>15</v>
      </c>
      <c r="N246" s="753">
        <v>6134.245926668862</v>
      </c>
    </row>
    <row r="247" spans="1:14" ht="14.4" customHeight="1" x14ac:dyDescent="0.3">
      <c r="A247" s="747" t="s">
        <v>577</v>
      </c>
      <c r="B247" s="748" t="s">
        <v>578</v>
      </c>
      <c r="C247" s="749" t="s">
        <v>598</v>
      </c>
      <c r="D247" s="750" t="s">
        <v>599</v>
      </c>
      <c r="E247" s="751">
        <v>50113001</v>
      </c>
      <c r="F247" s="750" t="s">
        <v>610</v>
      </c>
      <c r="G247" s="749" t="s">
        <v>630</v>
      </c>
      <c r="H247" s="749">
        <v>132063</v>
      </c>
      <c r="I247" s="749">
        <v>32063</v>
      </c>
      <c r="J247" s="749" t="s">
        <v>700</v>
      </c>
      <c r="K247" s="749" t="s">
        <v>984</v>
      </c>
      <c r="L247" s="752">
        <v>721.2</v>
      </c>
      <c r="M247" s="752">
        <v>1</v>
      </c>
      <c r="N247" s="753">
        <v>721.2</v>
      </c>
    </row>
    <row r="248" spans="1:14" ht="14.4" customHeight="1" x14ac:dyDescent="0.3">
      <c r="A248" s="747" t="s">
        <v>577</v>
      </c>
      <c r="B248" s="748" t="s">
        <v>578</v>
      </c>
      <c r="C248" s="749" t="s">
        <v>598</v>
      </c>
      <c r="D248" s="750" t="s">
        <v>599</v>
      </c>
      <c r="E248" s="751">
        <v>50113001</v>
      </c>
      <c r="F248" s="750" t="s">
        <v>610</v>
      </c>
      <c r="G248" s="749" t="s">
        <v>630</v>
      </c>
      <c r="H248" s="749">
        <v>59807</v>
      </c>
      <c r="I248" s="749">
        <v>59807</v>
      </c>
      <c r="J248" s="749" t="s">
        <v>985</v>
      </c>
      <c r="K248" s="749" t="s">
        <v>986</v>
      </c>
      <c r="L248" s="752">
        <v>272.86000000000007</v>
      </c>
      <c r="M248" s="752">
        <v>3</v>
      </c>
      <c r="N248" s="753">
        <v>818.58000000000015</v>
      </c>
    </row>
    <row r="249" spans="1:14" ht="14.4" customHeight="1" x14ac:dyDescent="0.3">
      <c r="A249" s="747" t="s">
        <v>577</v>
      </c>
      <c r="B249" s="748" t="s">
        <v>578</v>
      </c>
      <c r="C249" s="749" t="s">
        <v>598</v>
      </c>
      <c r="D249" s="750" t="s">
        <v>599</v>
      </c>
      <c r="E249" s="751">
        <v>50113001</v>
      </c>
      <c r="F249" s="750" t="s">
        <v>610</v>
      </c>
      <c r="G249" s="749" t="s">
        <v>579</v>
      </c>
      <c r="H249" s="749">
        <v>213482</v>
      </c>
      <c r="I249" s="749">
        <v>213482</v>
      </c>
      <c r="J249" s="749" t="s">
        <v>985</v>
      </c>
      <c r="K249" s="749" t="s">
        <v>987</v>
      </c>
      <c r="L249" s="752">
        <v>1501.02</v>
      </c>
      <c r="M249" s="752">
        <v>1</v>
      </c>
      <c r="N249" s="753">
        <v>1501.02</v>
      </c>
    </row>
    <row r="250" spans="1:14" ht="14.4" customHeight="1" x14ac:dyDescent="0.3">
      <c r="A250" s="747" t="s">
        <v>577</v>
      </c>
      <c r="B250" s="748" t="s">
        <v>578</v>
      </c>
      <c r="C250" s="749" t="s">
        <v>598</v>
      </c>
      <c r="D250" s="750" t="s">
        <v>599</v>
      </c>
      <c r="E250" s="751">
        <v>50113001</v>
      </c>
      <c r="F250" s="750" t="s">
        <v>610</v>
      </c>
      <c r="G250" s="749" t="s">
        <v>630</v>
      </c>
      <c r="H250" s="749">
        <v>213479</v>
      </c>
      <c r="I250" s="749">
        <v>213479</v>
      </c>
      <c r="J250" s="749" t="s">
        <v>985</v>
      </c>
      <c r="K250" s="749" t="s">
        <v>988</v>
      </c>
      <c r="L250" s="752">
        <v>203.4</v>
      </c>
      <c r="M250" s="752">
        <v>3</v>
      </c>
      <c r="N250" s="753">
        <v>610.20000000000005</v>
      </c>
    </row>
    <row r="251" spans="1:14" ht="14.4" customHeight="1" x14ac:dyDescent="0.3">
      <c r="A251" s="747" t="s">
        <v>577</v>
      </c>
      <c r="B251" s="748" t="s">
        <v>578</v>
      </c>
      <c r="C251" s="749" t="s">
        <v>598</v>
      </c>
      <c r="D251" s="750" t="s">
        <v>599</v>
      </c>
      <c r="E251" s="751">
        <v>50113001</v>
      </c>
      <c r="F251" s="750" t="s">
        <v>610</v>
      </c>
      <c r="G251" s="749" t="s">
        <v>630</v>
      </c>
      <c r="H251" s="749">
        <v>213480</v>
      </c>
      <c r="I251" s="749">
        <v>213480</v>
      </c>
      <c r="J251" s="749" t="s">
        <v>985</v>
      </c>
      <c r="K251" s="749" t="s">
        <v>982</v>
      </c>
      <c r="L251" s="752">
        <v>1106.26</v>
      </c>
      <c r="M251" s="752">
        <v>2</v>
      </c>
      <c r="N251" s="753">
        <v>2212.52</v>
      </c>
    </row>
    <row r="252" spans="1:14" ht="14.4" customHeight="1" x14ac:dyDescent="0.3">
      <c r="A252" s="747" t="s">
        <v>577</v>
      </c>
      <c r="B252" s="748" t="s">
        <v>578</v>
      </c>
      <c r="C252" s="749" t="s">
        <v>598</v>
      </c>
      <c r="D252" s="750" t="s">
        <v>599</v>
      </c>
      <c r="E252" s="751">
        <v>50113001</v>
      </c>
      <c r="F252" s="750" t="s">
        <v>610</v>
      </c>
      <c r="G252" s="749" t="s">
        <v>630</v>
      </c>
      <c r="H252" s="749">
        <v>213484</v>
      </c>
      <c r="I252" s="749">
        <v>213484</v>
      </c>
      <c r="J252" s="749" t="s">
        <v>985</v>
      </c>
      <c r="K252" s="749" t="s">
        <v>989</v>
      </c>
      <c r="L252" s="752">
        <v>1895.7699999999998</v>
      </c>
      <c r="M252" s="752">
        <v>1</v>
      </c>
      <c r="N252" s="753">
        <v>1895.7699999999998</v>
      </c>
    </row>
    <row r="253" spans="1:14" ht="14.4" customHeight="1" x14ac:dyDescent="0.3">
      <c r="A253" s="747" t="s">
        <v>577</v>
      </c>
      <c r="B253" s="748" t="s">
        <v>578</v>
      </c>
      <c r="C253" s="749" t="s">
        <v>598</v>
      </c>
      <c r="D253" s="750" t="s">
        <v>599</v>
      </c>
      <c r="E253" s="751">
        <v>50113001</v>
      </c>
      <c r="F253" s="750" t="s">
        <v>610</v>
      </c>
      <c r="G253" s="749" t="s">
        <v>579</v>
      </c>
      <c r="H253" s="749">
        <v>198219</v>
      </c>
      <c r="I253" s="749">
        <v>98219</v>
      </c>
      <c r="J253" s="749" t="s">
        <v>990</v>
      </c>
      <c r="K253" s="749" t="s">
        <v>703</v>
      </c>
      <c r="L253" s="752">
        <v>59.900000000000013</v>
      </c>
      <c r="M253" s="752">
        <v>1</v>
      </c>
      <c r="N253" s="753">
        <v>59.900000000000013</v>
      </c>
    </row>
    <row r="254" spans="1:14" ht="14.4" customHeight="1" x14ac:dyDescent="0.3">
      <c r="A254" s="747" t="s">
        <v>577</v>
      </c>
      <c r="B254" s="748" t="s">
        <v>578</v>
      </c>
      <c r="C254" s="749" t="s">
        <v>598</v>
      </c>
      <c r="D254" s="750" t="s">
        <v>599</v>
      </c>
      <c r="E254" s="751">
        <v>50113001</v>
      </c>
      <c r="F254" s="750" t="s">
        <v>610</v>
      </c>
      <c r="G254" s="749" t="s">
        <v>611</v>
      </c>
      <c r="H254" s="749">
        <v>191787</v>
      </c>
      <c r="I254" s="749">
        <v>191787</v>
      </c>
      <c r="J254" s="749" t="s">
        <v>991</v>
      </c>
      <c r="K254" s="749" t="s">
        <v>992</v>
      </c>
      <c r="L254" s="752">
        <v>213.5</v>
      </c>
      <c r="M254" s="752">
        <v>1</v>
      </c>
      <c r="N254" s="753">
        <v>213.5</v>
      </c>
    </row>
    <row r="255" spans="1:14" ht="14.4" customHeight="1" x14ac:dyDescent="0.3">
      <c r="A255" s="747" t="s">
        <v>577</v>
      </c>
      <c r="B255" s="748" t="s">
        <v>578</v>
      </c>
      <c r="C255" s="749" t="s">
        <v>598</v>
      </c>
      <c r="D255" s="750" t="s">
        <v>599</v>
      </c>
      <c r="E255" s="751">
        <v>50113001</v>
      </c>
      <c r="F255" s="750" t="s">
        <v>610</v>
      </c>
      <c r="G255" s="749" t="s">
        <v>611</v>
      </c>
      <c r="H255" s="749">
        <v>111242</v>
      </c>
      <c r="I255" s="749">
        <v>11242</v>
      </c>
      <c r="J255" s="749" t="s">
        <v>993</v>
      </c>
      <c r="K255" s="749" t="s">
        <v>994</v>
      </c>
      <c r="L255" s="752">
        <v>113.64</v>
      </c>
      <c r="M255" s="752">
        <v>4</v>
      </c>
      <c r="N255" s="753">
        <v>454.56</v>
      </c>
    </row>
    <row r="256" spans="1:14" ht="14.4" customHeight="1" x14ac:dyDescent="0.3">
      <c r="A256" s="747" t="s">
        <v>577</v>
      </c>
      <c r="B256" s="748" t="s">
        <v>578</v>
      </c>
      <c r="C256" s="749" t="s">
        <v>598</v>
      </c>
      <c r="D256" s="750" t="s">
        <v>599</v>
      </c>
      <c r="E256" s="751">
        <v>50113001</v>
      </c>
      <c r="F256" s="750" t="s">
        <v>610</v>
      </c>
      <c r="G256" s="749" t="s">
        <v>611</v>
      </c>
      <c r="H256" s="749">
        <v>111243</v>
      </c>
      <c r="I256" s="749">
        <v>11243</v>
      </c>
      <c r="J256" s="749" t="s">
        <v>993</v>
      </c>
      <c r="K256" s="749" t="s">
        <v>995</v>
      </c>
      <c r="L256" s="752">
        <v>181.75</v>
      </c>
      <c r="M256" s="752">
        <v>2</v>
      </c>
      <c r="N256" s="753">
        <v>363.5</v>
      </c>
    </row>
    <row r="257" spans="1:14" ht="14.4" customHeight="1" x14ac:dyDescent="0.3">
      <c r="A257" s="747" t="s">
        <v>577</v>
      </c>
      <c r="B257" s="748" t="s">
        <v>578</v>
      </c>
      <c r="C257" s="749" t="s">
        <v>598</v>
      </c>
      <c r="D257" s="750" t="s">
        <v>599</v>
      </c>
      <c r="E257" s="751">
        <v>50113001</v>
      </c>
      <c r="F257" s="750" t="s">
        <v>610</v>
      </c>
      <c r="G257" s="749" t="s">
        <v>611</v>
      </c>
      <c r="H257" s="749">
        <v>156779</v>
      </c>
      <c r="I257" s="749">
        <v>56779</v>
      </c>
      <c r="J257" s="749" t="s">
        <v>704</v>
      </c>
      <c r="K257" s="749" t="s">
        <v>705</v>
      </c>
      <c r="L257" s="752">
        <v>91.109999999999914</v>
      </c>
      <c r="M257" s="752">
        <v>1</v>
      </c>
      <c r="N257" s="753">
        <v>91.109999999999914</v>
      </c>
    </row>
    <row r="258" spans="1:14" ht="14.4" customHeight="1" x14ac:dyDescent="0.3">
      <c r="A258" s="747" t="s">
        <v>577</v>
      </c>
      <c r="B258" s="748" t="s">
        <v>578</v>
      </c>
      <c r="C258" s="749" t="s">
        <v>598</v>
      </c>
      <c r="D258" s="750" t="s">
        <v>599</v>
      </c>
      <c r="E258" s="751">
        <v>50113001</v>
      </c>
      <c r="F258" s="750" t="s">
        <v>610</v>
      </c>
      <c r="G258" s="749" t="s">
        <v>611</v>
      </c>
      <c r="H258" s="749">
        <v>147113</v>
      </c>
      <c r="I258" s="749">
        <v>147113</v>
      </c>
      <c r="J258" s="749" t="s">
        <v>996</v>
      </c>
      <c r="K258" s="749" t="s">
        <v>997</v>
      </c>
      <c r="L258" s="752">
        <v>49.32</v>
      </c>
      <c r="M258" s="752">
        <v>1</v>
      </c>
      <c r="N258" s="753">
        <v>49.32</v>
      </c>
    </row>
    <row r="259" spans="1:14" ht="14.4" customHeight="1" x14ac:dyDescent="0.3">
      <c r="A259" s="747" t="s">
        <v>577</v>
      </c>
      <c r="B259" s="748" t="s">
        <v>578</v>
      </c>
      <c r="C259" s="749" t="s">
        <v>598</v>
      </c>
      <c r="D259" s="750" t="s">
        <v>599</v>
      </c>
      <c r="E259" s="751">
        <v>50113001</v>
      </c>
      <c r="F259" s="750" t="s">
        <v>610</v>
      </c>
      <c r="G259" s="749" t="s">
        <v>611</v>
      </c>
      <c r="H259" s="749">
        <v>12026</v>
      </c>
      <c r="I259" s="749">
        <v>12026</v>
      </c>
      <c r="J259" s="749" t="s">
        <v>998</v>
      </c>
      <c r="K259" s="749" t="s">
        <v>999</v>
      </c>
      <c r="L259" s="752">
        <v>24.719283921730369</v>
      </c>
      <c r="M259" s="752">
        <v>1</v>
      </c>
      <c r="N259" s="753">
        <v>24.719283921730369</v>
      </c>
    </row>
    <row r="260" spans="1:14" ht="14.4" customHeight="1" x14ac:dyDescent="0.3">
      <c r="A260" s="747" t="s">
        <v>577</v>
      </c>
      <c r="B260" s="748" t="s">
        <v>578</v>
      </c>
      <c r="C260" s="749" t="s">
        <v>598</v>
      </c>
      <c r="D260" s="750" t="s">
        <v>599</v>
      </c>
      <c r="E260" s="751">
        <v>50113001</v>
      </c>
      <c r="F260" s="750" t="s">
        <v>610</v>
      </c>
      <c r="G260" s="749" t="s">
        <v>611</v>
      </c>
      <c r="H260" s="749">
        <v>31915</v>
      </c>
      <c r="I260" s="749">
        <v>31915</v>
      </c>
      <c r="J260" s="749" t="s">
        <v>706</v>
      </c>
      <c r="K260" s="749" t="s">
        <v>707</v>
      </c>
      <c r="L260" s="752">
        <v>173.69000000000003</v>
      </c>
      <c r="M260" s="752">
        <v>12</v>
      </c>
      <c r="N260" s="753">
        <v>2084.2800000000002</v>
      </c>
    </row>
    <row r="261" spans="1:14" ht="14.4" customHeight="1" x14ac:dyDescent="0.3">
      <c r="A261" s="747" t="s">
        <v>577</v>
      </c>
      <c r="B261" s="748" t="s">
        <v>578</v>
      </c>
      <c r="C261" s="749" t="s">
        <v>598</v>
      </c>
      <c r="D261" s="750" t="s">
        <v>599</v>
      </c>
      <c r="E261" s="751">
        <v>50113001</v>
      </c>
      <c r="F261" s="750" t="s">
        <v>610</v>
      </c>
      <c r="G261" s="749" t="s">
        <v>611</v>
      </c>
      <c r="H261" s="749">
        <v>199336</v>
      </c>
      <c r="I261" s="749">
        <v>99336</v>
      </c>
      <c r="J261" s="749" t="s">
        <v>1000</v>
      </c>
      <c r="K261" s="749" t="s">
        <v>1001</v>
      </c>
      <c r="L261" s="752">
        <v>74.549999999999955</v>
      </c>
      <c r="M261" s="752">
        <v>1</v>
      </c>
      <c r="N261" s="753">
        <v>74.549999999999955</v>
      </c>
    </row>
    <row r="262" spans="1:14" ht="14.4" customHeight="1" x14ac:dyDescent="0.3">
      <c r="A262" s="747" t="s">
        <v>577</v>
      </c>
      <c r="B262" s="748" t="s">
        <v>578</v>
      </c>
      <c r="C262" s="749" t="s">
        <v>598</v>
      </c>
      <c r="D262" s="750" t="s">
        <v>599</v>
      </c>
      <c r="E262" s="751">
        <v>50113001</v>
      </c>
      <c r="F262" s="750" t="s">
        <v>610</v>
      </c>
      <c r="G262" s="749" t="s">
        <v>630</v>
      </c>
      <c r="H262" s="749">
        <v>203171</v>
      </c>
      <c r="I262" s="749">
        <v>203171</v>
      </c>
      <c r="J262" s="749" t="s">
        <v>1002</v>
      </c>
      <c r="K262" s="749" t="s">
        <v>1003</v>
      </c>
      <c r="L262" s="752">
        <v>44.32</v>
      </c>
      <c r="M262" s="752">
        <v>1</v>
      </c>
      <c r="N262" s="753">
        <v>44.32</v>
      </c>
    </row>
    <row r="263" spans="1:14" ht="14.4" customHeight="1" x14ac:dyDescent="0.3">
      <c r="A263" s="747" t="s">
        <v>577</v>
      </c>
      <c r="B263" s="748" t="s">
        <v>578</v>
      </c>
      <c r="C263" s="749" t="s">
        <v>598</v>
      </c>
      <c r="D263" s="750" t="s">
        <v>599</v>
      </c>
      <c r="E263" s="751">
        <v>50113001</v>
      </c>
      <c r="F263" s="750" t="s">
        <v>610</v>
      </c>
      <c r="G263" s="749" t="s">
        <v>611</v>
      </c>
      <c r="H263" s="749">
        <v>158249</v>
      </c>
      <c r="I263" s="749">
        <v>58249</v>
      </c>
      <c r="J263" s="749" t="s">
        <v>709</v>
      </c>
      <c r="K263" s="749" t="s">
        <v>579</v>
      </c>
      <c r="L263" s="752">
        <v>203.58249999999998</v>
      </c>
      <c r="M263" s="752">
        <v>4</v>
      </c>
      <c r="N263" s="753">
        <v>814.32999999999993</v>
      </c>
    </row>
    <row r="264" spans="1:14" ht="14.4" customHeight="1" x14ac:dyDescent="0.3">
      <c r="A264" s="747" t="s">
        <v>577</v>
      </c>
      <c r="B264" s="748" t="s">
        <v>578</v>
      </c>
      <c r="C264" s="749" t="s">
        <v>598</v>
      </c>
      <c r="D264" s="750" t="s">
        <v>599</v>
      </c>
      <c r="E264" s="751">
        <v>50113001</v>
      </c>
      <c r="F264" s="750" t="s">
        <v>610</v>
      </c>
      <c r="G264" s="749" t="s">
        <v>611</v>
      </c>
      <c r="H264" s="749">
        <v>106091</v>
      </c>
      <c r="I264" s="749">
        <v>6091</v>
      </c>
      <c r="J264" s="749" t="s">
        <v>1004</v>
      </c>
      <c r="K264" s="749" t="s">
        <v>1005</v>
      </c>
      <c r="L264" s="752">
        <v>89.850000000000009</v>
      </c>
      <c r="M264" s="752">
        <v>1</v>
      </c>
      <c r="N264" s="753">
        <v>89.850000000000009</v>
      </c>
    </row>
    <row r="265" spans="1:14" ht="14.4" customHeight="1" x14ac:dyDescent="0.3">
      <c r="A265" s="747" t="s">
        <v>577</v>
      </c>
      <c r="B265" s="748" t="s">
        <v>578</v>
      </c>
      <c r="C265" s="749" t="s">
        <v>598</v>
      </c>
      <c r="D265" s="750" t="s">
        <v>599</v>
      </c>
      <c r="E265" s="751">
        <v>50113001</v>
      </c>
      <c r="F265" s="750" t="s">
        <v>610</v>
      </c>
      <c r="G265" s="749" t="s">
        <v>611</v>
      </c>
      <c r="H265" s="749">
        <v>215606</v>
      </c>
      <c r="I265" s="749">
        <v>215606</v>
      </c>
      <c r="J265" s="749" t="s">
        <v>712</v>
      </c>
      <c r="K265" s="749" t="s">
        <v>1006</v>
      </c>
      <c r="L265" s="752">
        <v>72.47069164228391</v>
      </c>
      <c r="M265" s="752">
        <v>14</v>
      </c>
      <c r="N265" s="753">
        <v>1014.5896829919747</v>
      </c>
    </row>
    <row r="266" spans="1:14" ht="14.4" customHeight="1" x14ac:dyDescent="0.3">
      <c r="A266" s="747" t="s">
        <v>577</v>
      </c>
      <c r="B266" s="748" t="s">
        <v>578</v>
      </c>
      <c r="C266" s="749" t="s">
        <v>598</v>
      </c>
      <c r="D266" s="750" t="s">
        <v>599</v>
      </c>
      <c r="E266" s="751">
        <v>50113001</v>
      </c>
      <c r="F266" s="750" t="s">
        <v>610</v>
      </c>
      <c r="G266" s="749" t="s">
        <v>611</v>
      </c>
      <c r="H266" s="749">
        <v>109139</v>
      </c>
      <c r="I266" s="749">
        <v>176129</v>
      </c>
      <c r="J266" s="749" t="s">
        <v>1007</v>
      </c>
      <c r="K266" s="749" t="s">
        <v>1008</v>
      </c>
      <c r="L266" s="752">
        <v>666.52181822608429</v>
      </c>
      <c r="M266" s="752">
        <v>2</v>
      </c>
      <c r="N266" s="753">
        <v>1333.0436364521686</v>
      </c>
    </row>
    <row r="267" spans="1:14" ht="14.4" customHeight="1" x14ac:dyDescent="0.3">
      <c r="A267" s="747" t="s">
        <v>577</v>
      </c>
      <c r="B267" s="748" t="s">
        <v>578</v>
      </c>
      <c r="C267" s="749" t="s">
        <v>598</v>
      </c>
      <c r="D267" s="750" t="s">
        <v>599</v>
      </c>
      <c r="E267" s="751">
        <v>50113001</v>
      </c>
      <c r="F267" s="750" t="s">
        <v>610</v>
      </c>
      <c r="G267" s="749" t="s">
        <v>579</v>
      </c>
      <c r="H267" s="749">
        <v>103575</v>
      </c>
      <c r="I267" s="749">
        <v>3575</v>
      </c>
      <c r="J267" s="749" t="s">
        <v>714</v>
      </c>
      <c r="K267" s="749" t="s">
        <v>715</v>
      </c>
      <c r="L267" s="752">
        <v>66.486000000000004</v>
      </c>
      <c r="M267" s="752">
        <v>5</v>
      </c>
      <c r="N267" s="753">
        <v>332.43</v>
      </c>
    </row>
    <row r="268" spans="1:14" ht="14.4" customHeight="1" x14ac:dyDescent="0.3">
      <c r="A268" s="747" t="s">
        <v>577</v>
      </c>
      <c r="B268" s="748" t="s">
        <v>578</v>
      </c>
      <c r="C268" s="749" t="s">
        <v>598</v>
      </c>
      <c r="D268" s="750" t="s">
        <v>599</v>
      </c>
      <c r="E268" s="751">
        <v>50113001</v>
      </c>
      <c r="F268" s="750" t="s">
        <v>610</v>
      </c>
      <c r="G268" s="749" t="s">
        <v>630</v>
      </c>
      <c r="H268" s="749">
        <v>100308</v>
      </c>
      <c r="I268" s="749">
        <v>100308</v>
      </c>
      <c r="J268" s="749" t="s">
        <v>716</v>
      </c>
      <c r="K268" s="749" t="s">
        <v>717</v>
      </c>
      <c r="L268" s="752">
        <v>61.19</v>
      </c>
      <c r="M268" s="752">
        <v>2</v>
      </c>
      <c r="N268" s="753">
        <v>122.38</v>
      </c>
    </row>
    <row r="269" spans="1:14" ht="14.4" customHeight="1" x14ac:dyDescent="0.3">
      <c r="A269" s="747" t="s">
        <v>577</v>
      </c>
      <c r="B269" s="748" t="s">
        <v>578</v>
      </c>
      <c r="C269" s="749" t="s">
        <v>598</v>
      </c>
      <c r="D269" s="750" t="s">
        <v>599</v>
      </c>
      <c r="E269" s="751">
        <v>50113001</v>
      </c>
      <c r="F269" s="750" t="s">
        <v>610</v>
      </c>
      <c r="G269" s="749" t="s">
        <v>611</v>
      </c>
      <c r="H269" s="749">
        <v>147193</v>
      </c>
      <c r="I269" s="749">
        <v>47193</v>
      </c>
      <c r="J269" s="749" t="s">
        <v>718</v>
      </c>
      <c r="K269" s="749" t="s">
        <v>719</v>
      </c>
      <c r="L269" s="752">
        <v>240.32125000000005</v>
      </c>
      <c r="M269" s="752">
        <v>8</v>
      </c>
      <c r="N269" s="753">
        <v>1922.5700000000004</v>
      </c>
    </row>
    <row r="270" spans="1:14" ht="14.4" customHeight="1" x14ac:dyDescent="0.3">
      <c r="A270" s="747" t="s">
        <v>577</v>
      </c>
      <c r="B270" s="748" t="s">
        <v>578</v>
      </c>
      <c r="C270" s="749" t="s">
        <v>598</v>
      </c>
      <c r="D270" s="750" t="s">
        <v>599</v>
      </c>
      <c r="E270" s="751">
        <v>50113001</v>
      </c>
      <c r="F270" s="750" t="s">
        <v>610</v>
      </c>
      <c r="G270" s="749" t="s">
        <v>611</v>
      </c>
      <c r="H270" s="749">
        <v>176205</v>
      </c>
      <c r="I270" s="749">
        <v>180825</v>
      </c>
      <c r="J270" s="749" t="s">
        <v>720</v>
      </c>
      <c r="K270" s="749" t="s">
        <v>665</v>
      </c>
      <c r="L270" s="752">
        <v>105.49000000000001</v>
      </c>
      <c r="M270" s="752">
        <v>1</v>
      </c>
      <c r="N270" s="753">
        <v>105.49000000000001</v>
      </c>
    </row>
    <row r="271" spans="1:14" ht="14.4" customHeight="1" x14ac:dyDescent="0.3">
      <c r="A271" s="747" t="s">
        <v>577</v>
      </c>
      <c r="B271" s="748" t="s">
        <v>578</v>
      </c>
      <c r="C271" s="749" t="s">
        <v>598</v>
      </c>
      <c r="D271" s="750" t="s">
        <v>599</v>
      </c>
      <c r="E271" s="751">
        <v>50113001</v>
      </c>
      <c r="F271" s="750" t="s">
        <v>610</v>
      </c>
      <c r="G271" s="749" t="s">
        <v>611</v>
      </c>
      <c r="H271" s="749">
        <v>124067</v>
      </c>
      <c r="I271" s="749">
        <v>124067</v>
      </c>
      <c r="J271" s="749" t="s">
        <v>723</v>
      </c>
      <c r="K271" s="749" t="s">
        <v>724</v>
      </c>
      <c r="L271" s="752">
        <v>36.540212765957456</v>
      </c>
      <c r="M271" s="752">
        <v>47</v>
      </c>
      <c r="N271" s="753">
        <v>1717.3900000000003</v>
      </c>
    </row>
    <row r="272" spans="1:14" ht="14.4" customHeight="1" x14ac:dyDescent="0.3">
      <c r="A272" s="747" t="s">
        <v>577</v>
      </c>
      <c r="B272" s="748" t="s">
        <v>578</v>
      </c>
      <c r="C272" s="749" t="s">
        <v>598</v>
      </c>
      <c r="D272" s="750" t="s">
        <v>599</v>
      </c>
      <c r="E272" s="751">
        <v>50113001</v>
      </c>
      <c r="F272" s="750" t="s">
        <v>610</v>
      </c>
      <c r="G272" s="749" t="s">
        <v>611</v>
      </c>
      <c r="H272" s="749">
        <v>216572</v>
      </c>
      <c r="I272" s="749">
        <v>216572</v>
      </c>
      <c r="J272" s="749" t="s">
        <v>723</v>
      </c>
      <c r="K272" s="749" t="s">
        <v>724</v>
      </c>
      <c r="L272" s="752">
        <v>36.313529411764712</v>
      </c>
      <c r="M272" s="752">
        <v>102</v>
      </c>
      <c r="N272" s="753">
        <v>3703.9800000000005</v>
      </c>
    </row>
    <row r="273" spans="1:14" ht="14.4" customHeight="1" x14ac:dyDescent="0.3">
      <c r="A273" s="747" t="s">
        <v>577</v>
      </c>
      <c r="B273" s="748" t="s">
        <v>578</v>
      </c>
      <c r="C273" s="749" t="s">
        <v>598</v>
      </c>
      <c r="D273" s="750" t="s">
        <v>599</v>
      </c>
      <c r="E273" s="751">
        <v>50113001</v>
      </c>
      <c r="F273" s="750" t="s">
        <v>610</v>
      </c>
      <c r="G273" s="749" t="s">
        <v>611</v>
      </c>
      <c r="H273" s="749">
        <v>100168</v>
      </c>
      <c r="I273" s="749">
        <v>168</v>
      </c>
      <c r="J273" s="749" t="s">
        <v>1009</v>
      </c>
      <c r="K273" s="749" t="s">
        <v>1010</v>
      </c>
      <c r="L273" s="752">
        <v>43.140000000000008</v>
      </c>
      <c r="M273" s="752">
        <v>1</v>
      </c>
      <c r="N273" s="753">
        <v>43.140000000000008</v>
      </c>
    </row>
    <row r="274" spans="1:14" ht="14.4" customHeight="1" x14ac:dyDescent="0.3">
      <c r="A274" s="747" t="s">
        <v>577</v>
      </c>
      <c r="B274" s="748" t="s">
        <v>578</v>
      </c>
      <c r="C274" s="749" t="s">
        <v>598</v>
      </c>
      <c r="D274" s="750" t="s">
        <v>599</v>
      </c>
      <c r="E274" s="751">
        <v>50113001</v>
      </c>
      <c r="F274" s="750" t="s">
        <v>610</v>
      </c>
      <c r="G274" s="749" t="s">
        <v>611</v>
      </c>
      <c r="H274" s="749">
        <v>109159</v>
      </c>
      <c r="I274" s="749">
        <v>9159</v>
      </c>
      <c r="J274" s="749" t="s">
        <v>1011</v>
      </c>
      <c r="K274" s="749" t="s">
        <v>1012</v>
      </c>
      <c r="L274" s="752">
        <v>126.84999999999997</v>
      </c>
      <c r="M274" s="752">
        <v>1</v>
      </c>
      <c r="N274" s="753">
        <v>126.84999999999997</v>
      </c>
    </row>
    <row r="275" spans="1:14" ht="14.4" customHeight="1" x14ac:dyDescent="0.3">
      <c r="A275" s="747" t="s">
        <v>577</v>
      </c>
      <c r="B275" s="748" t="s">
        <v>578</v>
      </c>
      <c r="C275" s="749" t="s">
        <v>598</v>
      </c>
      <c r="D275" s="750" t="s">
        <v>599</v>
      </c>
      <c r="E275" s="751">
        <v>50113001</v>
      </c>
      <c r="F275" s="750" t="s">
        <v>610</v>
      </c>
      <c r="G275" s="749" t="s">
        <v>611</v>
      </c>
      <c r="H275" s="749">
        <v>51366</v>
      </c>
      <c r="I275" s="749">
        <v>51366</v>
      </c>
      <c r="J275" s="749" t="s">
        <v>725</v>
      </c>
      <c r="K275" s="749" t="s">
        <v>726</v>
      </c>
      <c r="L275" s="752">
        <v>171.59999856977765</v>
      </c>
      <c r="M275" s="752">
        <v>57</v>
      </c>
      <c r="N275" s="753">
        <v>9781.1999184773267</v>
      </c>
    </row>
    <row r="276" spans="1:14" ht="14.4" customHeight="1" x14ac:dyDescent="0.3">
      <c r="A276" s="747" t="s">
        <v>577</v>
      </c>
      <c r="B276" s="748" t="s">
        <v>578</v>
      </c>
      <c r="C276" s="749" t="s">
        <v>598</v>
      </c>
      <c r="D276" s="750" t="s">
        <v>599</v>
      </c>
      <c r="E276" s="751">
        <v>50113001</v>
      </c>
      <c r="F276" s="750" t="s">
        <v>610</v>
      </c>
      <c r="G276" s="749" t="s">
        <v>611</v>
      </c>
      <c r="H276" s="749">
        <v>51367</v>
      </c>
      <c r="I276" s="749">
        <v>51367</v>
      </c>
      <c r="J276" s="749" t="s">
        <v>725</v>
      </c>
      <c r="K276" s="749" t="s">
        <v>1013</v>
      </c>
      <c r="L276" s="752">
        <v>92.950000000000017</v>
      </c>
      <c r="M276" s="752">
        <v>9</v>
      </c>
      <c r="N276" s="753">
        <v>836.55000000000018</v>
      </c>
    </row>
    <row r="277" spans="1:14" ht="14.4" customHeight="1" x14ac:dyDescent="0.3">
      <c r="A277" s="747" t="s">
        <v>577</v>
      </c>
      <c r="B277" s="748" t="s">
        <v>578</v>
      </c>
      <c r="C277" s="749" t="s">
        <v>598</v>
      </c>
      <c r="D277" s="750" t="s">
        <v>599</v>
      </c>
      <c r="E277" s="751">
        <v>50113001</v>
      </c>
      <c r="F277" s="750" t="s">
        <v>610</v>
      </c>
      <c r="G277" s="749" t="s">
        <v>611</v>
      </c>
      <c r="H277" s="749">
        <v>51383</v>
      </c>
      <c r="I277" s="749">
        <v>51383</v>
      </c>
      <c r="J277" s="749" t="s">
        <v>725</v>
      </c>
      <c r="K277" s="749" t="s">
        <v>727</v>
      </c>
      <c r="L277" s="752">
        <v>93.5</v>
      </c>
      <c r="M277" s="752">
        <v>4</v>
      </c>
      <c r="N277" s="753">
        <v>374</v>
      </c>
    </row>
    <row r="278" spans="1:14" ht="14.4" customHeight="1" x14ac:dyDescent="0.3">
      <c r="A278" s="747" t="s">
        <v>577</v>
      </c>
      <c r="B278" s="748" t="s">
        <v>578</v>
      </c>
      <c r="C278" s="749" t="s">
        <v>598</v>
      </c>
      <c r="D278" s="750" t="s">
        <v>599</v>
      </c>
      <c r="E278" s="751">
        <v>50113001</v>
      </c>
      <c r="F278" s="750" t="s">
        <v>610</v>
      </c>
      <c r="G278" s="749" t="s">
        <v>611</v>
      </c>
      <c r="H278" s="749">
        <v>132082</v>
      </c>
      <c r="I278" s="749">
        <v>32082</v>
      </c>
      <c r="J278" s="749" t="s">
        <v>728</v>
      </c>
      <c r="K278" s="749" t="s">
        <v>729</v>
      </c>
      <c r="L278" s="752">
        <v>83.130000000000052</v>
      </c>
      <c r="M278" s="752">
        <v>1</v>
      </c>
      <c r="N278" s="753">
        <v>83.130000000000052</v>
      </c>
    </row>
    <row r="279" spans="1:14" ht="14.4" customHeight="1" x14ac:dyDescent="0.3">
      <c r="A279" s="747" t="s">
        <v>577</v>
      </c>
      <c r="B279" s="748" t="s">
        <v>578</v>
      </c>
      <c r="C279" s="749" t="s">
        <v>598</v>
      </c>
      <c r="D279" s="750" t="s">
        <v>599</v>
      </c>
      <c r="E279" s="751">
        <v>50113001</v>
      </c>
      <c r="F279" s="750" t="s">
        <v>610</v>
      </c>
      <c r="G279" s="749" t="s">
        <v>579</v>
      </c>
      <c r="H279" s="749">
        <v>168096</v>
      </c>
      <c r="I279" s="749">
        <v>168096</v>
      </c>
      <c r="J279" s="749" t="s">
        <v>1014</v>
      </c>
      <c r="K279" s="749" t="s">
        <v>1015</v>
      </c>
      <c r="L279" s="752">
        <v>86.02000000000001</v>
      </c>
      <c r="M279" s="752">
        <v>1</v>
      </c>
      <c r="N279" s="753">
        <v>86.02000000000001</v>
      </c>
    </row>
    <row r="280" spans="1:14" ht="14.4" customHeight="1" x14ac:dyDescent="0.3">
      <c r="A280" s="747" t="s">
        <v>577</v>
      </c>
      <c r="B280" s="748" t="s">
        <v>578</v>
      </c>
      <c r="C280" s="749" t="s">
        <v>598</v>
      </c>
      <c r="D280" s="750" t="s">
        <v>599</v>
      </c>
      <c r="E280" s="751">
        <v>50113001</v>
      </c>
      <c r="F280" s="750" t="s">
        <v>610</v>
      </c>
      <c r="G280" s="749" t="s">
        <v>611</v>
      </c>
      <c r="H280" s="749">
        <v>208466</v>
      </c>
      <c r="I280" s="749">
        <v>208466</v>
      </c>
      <c r="J280" s="749" t="s">
        <v>1016</v>
      </c>
      <c r="K280" s="749" t="s">
        <v>1017</v>
      </c>
      <c r="L280" s="752">
        <v>792.77000000000021</v>
      </c>
      <c r="M280" s="752">
        <v>1.2999999999999998</v>
      </c>
      <c r="N280" s="753">
        <v>1030.6010000000001</v>
      </c>
    </row>
    <row r="281" spans="1:14" ht="14.4" customHeight="1" x14ac:dyDescent="0.3">
      <c r="A281" s="747" t="s">
        <v>577</v>
      </c>
      <c r="B281" s="748" t="s">
        <v>578</v>
      </c>
      <c r="C281" s="749" t="s">
        <v>598</v>
      </c>
      <c r="D281" s="750" t="s">
        <v>599</v>
      </c>
      <c r="E281" s="751">
        <v>50113001</v>
      </c>
      <c r="F281" s="750" t="s">
        <v>610</v>
      </c>
      <c r="G281" s="749" t="s">
        <v>611</v>
      </c>
      <c r="H281" s="749">
        <v>189212</v>
      </c>
      <c r="I281" s="749">
        <v>89212</v>
      </c>
      <c r="J281" s="749" t="s">
        <v>1018</v>
      </c>
      <c r="K281" s="749" t="s">
        <v>1019</v>
      </c>
      <c r="L281" s="752">
        <v>79.28</v>
      </c>
      <c r="M281" s="752">
        <v>5</v>
      </c>
      <c r="N281" s="753">
        <v>396.4</v>
      </c>
    </row>
    <row r="282" spans="1:14" ht="14.4" customHeight="1" x14ac:dyDescent="0.3">
      <c r="A282" s="747" t="s">
        <v>577</v>
      </c>
      <c r="B282" s="748" t="s">
        <v>578</v>
      </c>
      <c r="C282" s="749" t="s">
        <v>598</v>
      </c>
      <c r="D282" s="750" t="s">
        <v>599</v>
      </c>
      <c r="E282" s="751">
        <v>50113001</v>
      </c>
      <c r="F282" s="750" t="s">
        <v>610</v>
      </c>
      <c r="G282" s="749" t="s">
        <v>611</v>
      </c>
      <c r="H282" s="749">
        <v>100802</v>
      </c>
      <c r="I282" s="749">
        <v>0</v>
      </c>
      <c r="J282" s="749" t="s">
        <v>732</v>
      </c>
      <c r="K282" s="749" t="s">
        <v>733</v>
      </c>
      <c r="L282" s="752">
        <v>77.17368142028306</v>
      </c>
      <c r="M282" s="752">
        <v>3</v>
      </c>
      <c r="N282" s="753">
        <v>231.52104426084918</v>
      </c>
    </row>
    <row r="283" spans="1:14" ht="14.4" customHeight="1" x14ac:dyDescent="0.3">
      <c r="A283" s="747" t="s">
        <v>577</v>
      </c>
      <c r="B283" s="748" t="s">
        <v>578</v>
      </c>
      <c r="C283" s="749" t="s">
        <v>598</v>
      </c>
      <c r="D283" s="750" t="s">
        <v>599</v>
      </c>
      <c r="E283" s="751">
        <v>50113001</v>
      </c>
      <c r="F283" s="750" t="s">
        <v>610</v>
      </c>
      <c r="G283" s="749" t="s">
        <v>579</v>
      </c>
      <c r="H283" s="749">
        <v>186204</v>
      </c>
      <c r="I283" s="749">
        <v>186204</v>
      </c>
      <c r="J283" s="749" t="s">
        <v>1020</v>
      </c>
      <c r="K283" s="749" t="s">
        <v>1021</v>
      </c>
      <c r="L283" s="752">
        <v>151.15</v>
      </c>
      <c r="M283" s="752">
        <v>1</v>
      </c>
      <c r="N283" s="753">
        <v>151.15</v>
      </c>
    </row>
    <row r="284" spans="1:14" ht="14.4" customHeight="1" x14ac:dyDescent="0.3">
      <c r="A284" s="747" t="s">
        <v>577</v>
      </c>
      <c r="B284" s="748" t="s">
        <v>578</v>
      </c>
      <c r="C284" s="749" t="s">
        <v>598</v>
      </c>
      <c r="D284" s="750" t="s">
        <v>599</v>
      </c>
      <c r="E284" s="751">
        <v>50113001</v>
      </c>
      <c r="F284" s="750" t="s">
        <v>610</v>
      </c>
      <c r="G284" s="749" t="s">
        <v>611</v>
      </c>
      <c r="H284" s="749">
        <v>117189</v>
      </c>
      <c r="I284" s="749">
        <v>17189</v>
      </c>
      <c r="J284" s="749" t="s">
        <v>1022</v>
      </c>
      <c r="K284" s="749" t="s">
        <v>1023</v>
      </c>
      <c r="L284" s="752">
        <v>41.140000000000015</v>
      </c>
      <c r="M284" s="752">
        <v>2</v>
      </c>
      <c r="N284" s="753">
        <v>82.28000000000003</v>
      </c>
    </row>
    <row r="285" spans="1:14" ht="14.4" customHeight="1" x14ac:dyDescent="0.3">
      <c r="A285" s="747" t="s">
        <v>577</v>
      </c>
      <c r="B285" s="748" t="s">
        <v>578</v>
      </c>
      <c r="C285" s="749" t="s">
        <v>598</v>
      </c>
      <c r="D285" s="750" t="s">
        <v>599</v>
      </c>
      <c r="E285" s="751">
        <v>50113001</v>
      </c>
      <c r="F285" s="750" t="s">
        <v>610</v>
      </c>
      <c r="G285" s="749" t="s">
        <v>611</v>
      </c>
      <c r="H285" s="749">
        <v>102486</v>
      </c>
      <c r="I285" s="749">
        <v>2486</v>
      </c>
      <c r="J285" s="749" t="s">
        <v>734</v>
      </c>
      <c r="K285" s="749" t="s">
        <v>735</v>
      </c>
      <c r="L285" s="752">
        <v>118.78714285714285</v>
      </c>
      <c r="M285" s="752">
        <v>14</v>
      </c>
      <c r="N285" s="753">
        <v>1663.02</v>
      </c>
    </row>
    <row r="286" spans="1:14" ht="14.4" customHeight="1" x14ac:dyDescent="0.3">
      <c r="A286" s="747" t="s">
        <v>577</v>
      </c>
      <c r="B286" s="748" t="s">
        <v>578</v>
      </c>
      <c r="C286" s="749" t="s">
        <v>598</v>
      </c>
      <c r="D286" s="750" t="s">
        <v>599</v>
      </c>
      <c r="E286" s="751">
        <v>50113001</v>
      </c>
      <c r="F286" s="750" t="s">
        <v>610</v>
      </c>
      <c r="G286" s="749" t="s">
        <v>611</v>
      </c>
      <c r="H286" s="749">
        <v>930661</v>
      </c>
      <c r="I286" s="749">
        <v>0</v>
      </c>
      <c r="J286" s="749" t="s">
        <v>738</v>
      </c>
      <c r="K286" s="749" t="s">
        <v>579</v>
      </c>
      <c r="L286" s="752">
        <v>316.91578553314679</v>
      </c>
      <c r="M286" s="752">
        <v>4</v>
      </c>
      <c r="N286" s="753">
        <v>1267.6631421325872</v>
      </c>
    </row>
    <row r="287" spans="1:14" ht="14.4" customHeight="1" x14ac:dyDescent="0.3">
      <c r="A287" s="747" t="s">
        <v>577</v>
      </c>
      <c r="B287" s="748" t="s">
        <v>578</v>
      </c>
      <c r="C287" s="749" t="s">
        <v>598</v>
      </c>
      <c r="D287" s="750" t="s">
        <v>599</v>
      </c>
      <c r="E287" s="751">
        <v>50113001</v>
      </c>
      <c r="F287" s="750" t="s">
        <v>610</v>
      </c>
      <c r="G287" s="749" t="s">
        <v>611</v>
      </c>
      <c r="H287" s="749">
        <v>920362</v>
      </c>
      <c r="I287" s="749">
        <v>0</v>
      </c>
      <c r="J287" s="749" t="s">
        <v>1024</v>
      </c>
      <c r="K287" s="749" t="s">
        <v>579</v>
      </c>
      <c r="L287" s="752">
        <v>419.77710488299061</v>
      </c>
      <c r="M287" s="752">
        <v>7</v>
      </c>
      <c r="N287" s="753">
        <v>2938.4397341809345</v>
      </c>
    </row>
    <row r="288" spans="1:14" ht="14.4" customHeight="1" x14ac:dyDescent="0.3">
      <c r="A288" s="747" t="s">
        <v>577</v>
      </c>
      <c r="B288" s="748" t="s">
        <v>578</v>
      </c>
      <c r="C288" s="749" t="s">
        <v>598</v>
      </c>
      <c r="D288" s="750" t="s">
        <v>599</v>
      </c>
      <c r="E288" s="751">
        <v>50113001</v>
      </c>
      <c r="F288" s="750" t="s">
        <v>610</v>
      </c>
      <c r="G288" s="749" t="s">
        <v>611</v>
      </c>
      <c r="H288" s="749">
        <v>900007</v>
      </c>
      <c r="I288" s="749">
        <v>0</v>
      </c>
      <c r="J288" s="749" t="s">
        <v>1025</v>
      </c>
      <c r="K288" s="749" t="s">
        <v>579</v>
      </c>
      <c r="L288" s="752">
        <v>55.342900987135593</v>
      </c>
      <c r="M288" s="752">
        <v>21</v>
      </c>
      <c r="N288" s="753">
        <v>1162.2009207298474</v>
      </c>
    </row>
    <row r="289" spans="1:14" ht="14.4" customHeight="1" x14ac:dyDescent="0.3">
      <c r="A289" s="747" t="s">
        <v>577</v>
      </c>
      <c r="B289" s="748" t="s">
        <v>578</v>
      </c>
      <c r="C289" s="749" t="s">
        <v>598</v>
      </c>
      <c r="D289" s="750" t="s">
        <v>599</v>
      </c>
      <c r="E289" s="751">
        <v>50113001</v>
      </c>
      <c r="F289" s="750" t="s">
        <v>610</v>
      </c>
      <c r="G289" s="749" t="s">
        <v>611</v>
      </c>
      <c r="H289" s="749">
        <v>843067</v>
      </c>
      <c r="I289" s="749">
        <v>0</v>
      </c>
      <c r="J289" s="749" t="s">
        <v>743</v>
      </c>
      <c r="K289" s="749" t="s">
        <v>579</v>
      </c>
      <c r="L289" s="752">
        <v>371.23923024880605</v>
      </c>
      <c r="M289" s="752">
        <v>18</v>
      </c>
      <c r="N289" s="753">
        <v>6682.3061444785089</v>
      </c>
    </row>
    <row r="290" spans="1:14" ht="14.4" customHeight="1" x14ac:dyDescent="0.3">
      <c r="A290" s="747" t="s">
        <v>577</v>
      </c>
      <c r="B290" s="748" t="s">
        <v>578</v>
      </c>
      <c r="C290" s="749" t="s">
        <v>598</v>
      </c>
      <c r="D290" s="750" t="s">
        <v>599</v>
      </c>
      <c r="E290" s="751">
        <v>50113001</v>
      </c>
      <c r="F290" s="750" t="s">
        <v>610</v>
      </c>
      <c r="G290" s="749" t="s">
        <v>579</v>
      </c>
      <c r="H290" s="749">
        <v>187906</v>
      </c>
      <c r="I290" s="749">
        <v>87906</v>
      </c>
      <c r="J290" s="749" t="s">
        <v>744</v>
      </c>
      <c r="K290" s="749" t="s">
        <v>745</v>
      </c>
      <c r="L290" s="752">
        <v>46.539999999999992</v>
      </c>
      <c r="M290" s="752">
        <v>5</v>
      </c>
      <c r="N290" s="753">
        <v>232.69999999999996</v>
      </c>
    </row>
    <row r="291" spans="1:14" ht="14.4" customHeight="1" x14ac:dyDescent="0.3">
      <c r="A291" s="747" t="s">
        <v>577</v>
      </c>
      <c r="B291" s="748" t="s">
        <v>578</v>
      </c>
      <c r="C291" s="749" t="s">
        <v>598</v>
      </c>
      <c r="D291" s="750" t="s">
        <v>599</v>
      </c>
      <c r="E291" s="751">
        <v>50113001</v>
      </c>
      <c r="F291" s="750" t="s">
        <v>610</v>
      </c>
      <c r="G291" s="749" t="s">
        <v>611</v>
      </c>
      <c r="H291" s="749">
        <v>840220</v>
      </c>
      <c r="I291" s="749">
        <v>0</v>
      </c>
      <c r="J291" s="749" t="s">
        <v>1026</v>
      </c>
      <c r="K291" s="749" t="s">
        <v>579</v>
      </c>
      <c r="L291" s="752">
        <v>218.2</v>
      </c>
      <c r="M291" s="752">
        <v>2</v>
      </c>
      <c r="N291" s="753">
        <v>436.4</v>
      </c>
    </row>
    <row r="292" spans="1:14" ht="14.4" customHeight="1" x14ac:dyDescent="0.3">
      <c r="A292" s="747" t="s">
        <v>577</v>
      </c>
      <c r="B292" s="748" t="s">
        <v>578</v>
      </c>
      <c r="C292" s="749" t="s">
        <v>598</v>
      </c>
      <c r="D292" s="750" t="s">
        <v>599</v>
      </c>
      <c r="E292" s="751">
        <v>50113001</v>
      </c>
      <c r="F292" s="750" t="s">
        <v>610</v>
      </c>
      <c r="G292" s="749" t="s">
        <v>630</v>
      </c>
      <c r="H292" s="749">
        <v>117121</v>
      </c>
      <c r="I292" s="749">
        <v>17121</v>
      </c>
      <c r="J292" s="749" t="s">
        <v>1027</v>
      </c>
      <c r="K292" s="749" t="s">
        <v>1028</v>
      </c>
      <c r="L292" s="752">
        <v>86.85</v>
      </c>
      <c r="M292" s="752">
        <v>1</v>
      </c>
      <c r="N292" s="753">
        <v>86.85</v>
      </c>
    </row>
    <row r="293" spans="1:14" ht="14.4" customHeight="1" x14ac:dyDescent="0.3">
      <c r="A293" s="747" t="s">
        <v>577</v>
      </c>
      <c r="B293" s="748" t="s">
        <v>578</v>
      </c>
      <c r="C293" s="749" t="s">
        <v>598</v>
      </c>
      <c r="D293" s="750" t="s">
        <v>599</v>
      </c>
      <c r="E293" s="751">
        <v>50113001</v>
      </c>
      <c r="F293" s="750" t="s">
        <v>610</v>
      </c>
      <c r="G293" s="749" t="s">
        <v>630</v>
      </c>
      <c r="H293" s="749">
        <v>187425</v>
      </c>
      <c r="I293" s="749">
        <v>187425</v>
      </c>
      <c r="J293" s="749" t="s">
        <v>1029</v>
      </c>
      <c r="K293" s="749" t="s">
        <v>1030</v>
      </c>
      <c r="L293" s="752">
        <v>49.38</v>
      </c>
      <c r="M293" s="752">
        <v>1</v>
      </c>
      <c r="N293" s="753">
        <v>49.38</v>
      </c>
    </row>
    <row r="294" spans="1:14" ht="14.4" customHeight="1" x14ac:dyDescent="0.3">
      <c r="A294" s="747" t="s">
        <v>577</v>
      </c>
      <c r="B294" s="748" t="s">
        <v>578</v>
      </c>
      <c r="C294" s="749" t="s">
        <v>598</v>
      </c>
      <c r="D294" s="750" t="s">
        <v>599</v>
      </c>
      <c r="E294" s="751">
        <v>50113001</v>
      </c>
      <c r="F294" s="750" t="s">
        <v>610</v>
      </c>
      <c r="G294" s="749" t="s">
        <v>611</v>
      </c>
      <c r="H294" s="749">
        <v>188219</v>
      </c>
      <c r="I294" s="749">
        <v>88219</v>
      </c>
      <c r="J294" s="749" t="s">
        <v>1031</v>
      </c>
      <c r="K294" s="749" t="s">
        <v>1032</v>
      </c>
      <c r="L294" s="752">
        <v>141.41739130434783</v>
      </c>
      <c r="M294" s="752">
        <v>23</v>
      </c>
      <c r="N294" s="753">
        <v>3252.6</v>
      </c>
    </row>
    <row r="295" spans="1:14" ht="14.4" customHeight="1" x14ac:dyDescent="0.3">
      <c r="A295" s="747" t="s">
        <v>577</v>
      </c>
      <c r="B295" s="748" t="s">
        <v>578</v>
      </c>
      <c r="C295" s="749" t="s">
        <v>598</v>
      </c>
      <c r="D295" s="750" t="s">
        <v>599</v>
      </c>
      <c r="E295" s="751">
        <v>50113001</v>
      </c>
      <c r="F295" s="750" t="s">
        <v>610</v>
      </c>
      <c r="G295" s="749" t="s">
        <v>611</v>
      </c>
      <c r="H295" s="749">
        <v>183106</v>
      </c>
      <c r="I295" s="749">
        <v>83106</v>
      </c>
      <c r="J295" s="749" t="s">
        <v>1033</v>
      </c>
      <c r="K295" s="749" t="s">
        <v>1034</v>
      </c>
      <c r="L295" s="752">
        <v>150.93082345574894</v>
      </c>
      <c r="M295" s="752">
        <v>1</v>
      </c>
      <c r="N295" s="753">
        <v>150.93082345574894</v>
      </c>
    </row>
    <row r="296" spans="1:14" ht="14.4" customHeight="1" x14ac:dyDescent="0.3">
      <c r="A296" s="747" t="s">
        <v>577</v>
      </c>
      <c r="B296" s="748" t="s">
        <v>578</v>
      </c>
      <c r="C296" s="749" t="s">
        <v>598</v>
      </c>
      <c r="D296" s="750" t="s">
        <v>599</v>
      </c>
      <c r="E296" s="751">
        <v>50113001</v>
      </c>
      <c r="F296" s="750" t="s">
        <v>610</v>
      </c>
      <c r="G296" s="749" t="s">
        <v>579</v>
      </c>
      <c r="H296" s="749">
        <v>128222</v>
      </c>
      <c r="I296" s="749">
        <v>28222</v>
      </c>
      <c r="J296" s="749" t="s">
        <v>1035</v>
      </c>
      <c r="K296" s="749" t="s">
        <v>1036</v>
      </c>
      <c r="L296" s="752">
        <v>253.60999999999999</v>
      </c>
      <c r="M296" s="752">
        <v>1</v>
      </c>
      <c r="N296" s="753">
        <v>253.60999999999999</v>
      </c>
    </row>
    <row r="297" spans="1:14" ht="14.4" customHeight="1" x14ac:dyDescent="0.3">
      <c r="A297" s="747" t="s">
        <v>577</v>
      </c>
      <c r="B297" s="748" t="s">
        <v>578</v>
      </c>
      <c r="C297" s="749" t="s">
        <v>598</v>
      </c>
      <c r="D297" s="750" t="s">
        <v>599</v>
      </c>
      <c r="E297" s="751">
        <v>50113001</v>
      </c>
      <c r="F297" s="750" t="s">
        <v>610</v>
      </c>
      <c r="G297" s="749" t="s">
        <v>611</v>
      </c>
      <c r="H297" s="749">
        <v>67558</v>
      </c>
      <c r="I297" s="749">
        <v>67558</v>
      </c>
      <c r="J297" s="749" t="s">
        <v>752</v>
      </c>
      <c r="K297" s="749" t="s">
        <v>753</v>
      </c>
      <c r="L297" s="752">
        <v>27.436875000000001</v>
      </c>
      <c r="M297" s="752">
        <v>32</v>
      </c>
      <c r="N297" s="753">
        <v>877.98</v>
      </c>
    </row>
    <row r="298" spans="1:14" ht="14.4" customHeight="1" x14ac:dyDescent="0.3">
      <c r="A298" s="747" t="s">
        <v>577</v>
      </c>
      <c r="B298" s="748" t="s">
        <v>578</v>
      </c>
      <c r="C298" s="749" t="s">
        <v>598</v>
      </c>
      <c r="D298" s="750" t="s">
        <v>599</v>
      </c>
      <c r="E298" s="751">
        <v>50113001</v>
      </c>
      <c r="F298" s="750" t="s">
        <v>610</v>
      </c>
      <c r="G298" s="749" t="s">
        <v>611</v>
      </c>
      <c r="H298" s="749">
        <v>196635</v>
      </c>
      <c r="I298" s="749">
        <v>96635</v>
      </c>
      <c r="J298" s="749" t="s">
        <v>1037</v>
      </c>
      <c r="K298" s="749" t="s">
        <v>1038</v>
      </c>
      <c r="L298" s="752">
        <v>111.71999999999998</v>
      </c>
      <c r="M298" s="752">
        <v>1</v>
      </c>
      <c r="N298" s="753">
        <v>111.71999999999998</v>
      </c>
    </row>
    <row r="299" spans="1:14" ht="14.4" customHeight="1" x14ac:dyDescent="0.3">
      <c r="A299" s="747" t="s">
        <v>577</v>
      </c>
      <c r="B299" s="748" t="s">
        <v>578</v>
      </c>
      <c r="C299" s="749" t="s">
        <v>598</v>
      </c>
      <c r="D299" s="750" t="s">
        <v>599</v>
      </c>
      <c r="E299" s="751">
        <v>50113001</v>
      </c>
      <c r="F299" s="750" t="s">
        <v>610</v>
      </c>
      <c r="G299" s="749" t="s">
        <v>611</v>
      </c>
      <c r="H299" s="749">
        <v>186393</v>
      </c>
      <c r="I299" s="749">
        <v>86393</v>
      </c>
      <c r="J299" s="749" t="s">
        <v>754</v>
      </c>
      <c r="K299" s="749" t="s">
        <v>755</v>
      </c>
      <c r="L299" s="752">
        <v>51.669999999999987</v>
      </c>
      <c r="M299" s="752">
        <v>2</v>
      </c>
      <c r="N299" s="753">
        <v>103.33999999999997</v>
      </c>
    </row>
    <row r="300" spans="1:14" ht="14.4" customHeight="1" x14ac:dyDescent="0.3">
      <c r="A300" s="747" t="s">
        <v>577</v>
      </c>
      <c r="B300" s="748" t="s">
        <v>578</v>
      </c>
      <c r="C300" s="749" t="s">
        <v>598</v>
      </c>
      <c r="D300" s="750" t="s">
        <v>599</v>
      </c>
      <c r="E300" s="751">
        <v>50113001</v>
      </c>
      <c r="F300" s="750" t="s">
        <v>610</v>
      </c>
      <c r="G300" s="749" t="s">
        <v>611</v>
      </c>
      <c r="H300" s="749">
        <v>117992</v>
      </c>
      <c r="I300" s="749">
        <v>17992</v>
      </c>
      <c r="J300" s="749" t="s">
        <v>754</v>
      </c>
      <c r="K300" s="749" t="s">
        <v>1039</v>
      </c>
      <c r="L300" s="752">
        <v>94.049999999999983</v>
      </c>
      <c r="M300" s="752">
        <v>2</v>
      </c>
      <c r="N300" s="753">
        <v>188.09999999999997</v>
      </c>
    </row>
    <row r="301" spans="1:14" ht="14.4" customHeight="1" x14ac:dyDescent="0.3">
      <c r="A301" s="747" t="s">
        <v>577</v>
      </c>
      <c r="B301" s="748" t="s">
        <v>578</v>
      </c>
      <c r="C301" s="749" t="s">
        <v>598</v>
      </c>
      <c r="D301" s="750" t="s">
        <v>599</v>
      </c>
      <c r="E301" s="751">
        <v>50113001</v>
      </c>
      <c r="F301" s="750" t="s">
        <v>610</v>
      </c>
      <c r="G301" s="749" t="s">
        <v>611</v>
      </c>
      <c r="H301" s="749">
        <v>100498</v>
      </c>
      <c r="I301" s="749">
        <v>498</v>
      </c>
      <c r="J301" s="749" t="s">
        <v>756</v>
      </c>
      <c r="K301" s="749" t="s">
        <v>757</v>
      </c>
      <c r="L301" s="752">
        <v>96.53</v>
      </c>
      <c r="M301" s="752">
        <v>8</v>
      </c>
      <c r="N301" s="753">
        <v>772.24</v>
      </c>
    </row>
    <row r="302" spans="1:14" ht="14.4" customHeight="1" x14ac:dyDescent="0.3">
      <c r="A302" s="747" t="s">
        <v>577</v>
      </c>
      <c r="B302" s="748" t="s">
        <v>578</v>
      </c>
      <c r="C302" s="749" t="s">
        <v>598</v>
      </c>
      <c r="D302" s="750" t="s">
        <v>599</v>
      </c>
      <c r="E302" s="751">
        <v>50113001</v>
      </c>
      <c r="F302" s="750" t="s">
        <v>610</v>
      </c>
      <c r="G302" s="749" t="s">
        <v>611</v>
      </c>
      <c r="H302" s="749">
        <v>100499</v>
      </c>
      <c r="I302" s="749">
        <v>499</v>
      </c>
      <c r="J302" s="749" t="s">
        <v>756</v>
      </c>
      <c r="K302" s="749" t="s">
        <v>758</v>
      </c>
      <c r="L302" s="752">
        <v>100.17</v>
      </c>
      <c r="M302" s="752">
        <v>2</v>
      </c>
      <c r="N302" s="753">
        <v>200.34</v>
      </c>
    </row>
    <row r="303" spans="1:14" ht="14.4" customHeight="1" x14ac:dyDescent="0.3">
      <c r="A303" s="747" t="s">
        <v>577</v>
      </c>
      <c r="B303" s="748" t="s">
        <v>578</v>
      </c>
      <c r="C303" s="749" t="s">
        <v>598</v>
      </c>
      <c r="D303" s="750" t="s">
        <v>599</v>
      </c>
      <c r="E303" s="751">
        <v>50113001</v>
      </c>
      <c r="F303" s="750" t="s">
        <v>610</v>
      </c>
      <c r="G303" s="749" t="s">
        <v>611</v>
      </c>
      <c r="H303" s="749">
        <v>166555</v>
      </c>
      <c r="I303" s="749">
        <v>66555</v>
      </c>
      <c r="J303" s="749" t="s">
        <v>1040</v>
      </c>
      <c r="K303" s="749" t="s">
        <v>1041</v>
      </c>
      <c r="L303" s="752">
        <v>117.41000000000004</v>
      </c>
      <c r="M303" s="752">
        <v>2</v>
      </c>
      <c r="N303" s="753">
        <v>234.82000000000008</v>
      </c>
    </row>
    <row r="304" spans="1:14" ht="14.4" customHeight="1" x14ac:dyDescent="0.3">
      <c r="A304" s="747" t="s">
        <v>577</v>
      </c>
      <c r="B304" s="748" t="s">
        <v>578</v>
      </c>
      <c r="C304" s="749" t="s">
        <v>598</v>
      </c>
      <c r="D304" s="750" t="s">
        <v>599</v>
      </c>
      <c r="E304" s="751">
        <v>50113001</v>
      </c>
      <c r="F304" s="750" t="s">
        <v>610</v>
      </c>
      <c r="G304" s="749" t="s">
        <v>611</v>
      </c>
      <c r="H304" s="749">
        <v>215978</v>
      </c>
      <c r="I304" s="749">
        <v>215978</v>
      </c>
      <c r="J304" s="749" t="s">
        <v>1040</v>
      </c>
      <c r="K304" s="749" t="s">
        <v>1041</v>
      </c>
      <c r="L304" s="752">
        <v>116.32500000000002</v>
      </c>
      <c r="M304" s="752">
        <v>4</v>
      </c>
      <c r="N304" s="753">
        <v>465.30000000000007</v>
      </c>
    </row>
    <row r="305" spans="1:14" ht="14.4" customHeight="1" x14ac:dyDescent="0.3">
      <c r="A305" s="747" t="s">
        <v>577</v>
      </c>
      <c r="B305" s="748" t="s">
        <v>578</v>
      </c>
      <c r="C305" s="749" t="s">
        <v>598</v>
      </c>
      <c r="D305" s="750" t="s">
        <v>599</v>
      </c>
      <c r="E305" s="751">
        <v>50113001</v>
      </c>
      <c r="F305" s="750" t="s">
        <v>610</v>
      </c>
      <c r="G305" s="749" t="s">
        <v>630</v>
      </c>
      <c r="H305" s="749">
        <v>201290</v>
      </c>
      <c r="I305" s="749">
        <v>201290</v>
      </c>
      <c r="J305" s="749" t="s">
        <v>1042</v>
      </c>
      <c r="K305" s="749" t="s">
        <v>847</v>
      </c>
      <c r="L305" s="752">
        <v>24.75</v>
      </c>
      <c r="M305" s="752">
        <v>4</v>
      </c>
      <c r="N305" s="753">
        <v>99</v>
      </c>
    </row>
    <row r="306" spans="1:14" ht="14.4" customHeight="1" x14ac:dyDescent="0.3">
      <c r="A306" s="747" t="s">
        <v>577</v>
      </c>
      <c r="B306" s="748" t="s">
        <v>578</v>
      </c>
      <c r="C306" s="749" t="s">
        <v>598</v>
      </c>
      <c r="D306" s="750" t="s">
        <v>599</v>
      </c>
      <c r="E306" s="751">
        <v>50113001</v>
      </c>
      <c r="F306" s="750" t="s">
        <v>610</v>
      </c>
      <c r="G306" s="749" t="s">
        <v>611</v>
      </c>
      <c r="H306" s="749">
        <v>102684</v>
      </c>
      <c r="I306" s="749">
        <v>2684</v>
      </c>
      <c r="J306" s="749" t="s">
        <v>759</v>
      </c>
      <c r="K306" s="749" t="s">
        <v>761</v>
      </c>
      <c r="L306" s="752">
        <v>72.88000000000001</v>
      </c>
      <c r="M306" s="752">
        <v>12</v>
      </c>
      <c r="N306" s="753">
        <v>874.56000000000006</v>
      </c>
    </row>
    <row r="307" spans="1:14" ht="14.4" customHeight="1" x14ac:dyDescent="0.3">
      <c r="A307" s="747" t="s">
        <v>577</v>
      </c>
      <c r="B307" s="748" t="s">
        <v>578</v>
      </c>
      <c r="C307" s="749" t="s">
        <v>598</v>
      </c>
      <c r="D307" s="750" t="s">
        <v>599</v>
      </c>
      <c r="E307" s="751">
        <v>50113001</v>
      </c>
      <c r="F307" s="750" t="s">
        <v>610</v>
      </c>
      <c r="G307" s="749" t="s">
        <v>611</v>
      </c>
      <c r="H307" s="749">
        <v>100502</v>
      </c>
      <c r="I307" s="749">
        <v>502</v>
      </c>
      <c r="J307" s="749" t="s">
        <v>759</v>
      </c>
      <c r="K307" s="749" t="s">
        <v>760</v>
      </c>
      <c r="L307" s="752">
        <v>239.22666666666666</v>
      </c>
      <c r="M307" s="752">
        <v>3</v>
      </c>
      <c r="N307" s="753">
        <v>717.68</v>
      </c>
    </row>
    <row r="308" spans="1:14" ht="14.4" customHeight="1" x14ac:dyDescent="0.3">
      <c r="A308" s="747" t="s">
        <v>577</v>
      </c>
      <c r="B308" s="748" t="s">
        <v>578</v>
      </c>
      <c r="C308" s="749" t="s">
        <v>598</v>
      </c>
      <c r="D308" s="750" t="s">
        <v>599</v>
      </c>
      <c r="E308" s="751">
        <v>50113001</v>
      </c>
      <c r="F308" s="750" t="s">
        <v>610</v>
      </c>
      <c r="G308" s="749" t="s">
        <v>579</v>
      </c>
      <c r="H308" s="749">
        <v>101710</v>
      </c>
      <c r="I308" s="749">
        <v>1710</v>
      </c>
      <c r="J308" s="749" t="s">
        <v>1043</v>
      </c>
      <c r="K308" s="749" t="s">
        <v>1044</v>
      </c>
      <c r="L308" s="752">
        <v>65.909999999999982</v>
      </c>
      <c r="M308" s="752">
        <v>1</v>
      </c>
      <c r="N308" s="753">
        <v>65.909999999999982</v>
      </c>
    </row>
    <row r="309" spans="1:14" ht="14.4" customHeight="1" x14ac:dyDescent="0.3">
      <c r="A309" s="747" t="s">
        <v>577</v>
      </c>
      <c r="B309" s="748" t="s">
        <v>578</v>
      </c>
      <c r="C309" s="749" t="s">
        <v>598</v>
      </c>
      <c r="D309" s="750" t="s">
        <v>599</v>
      </c>
      <c r="E309" s="751">
        <v>50113001</v>
      </c>
      <c r="F309" s="750" t="s">
        <v>610</v>
      </c>
      <c r="G309" s="749" t="s">
        <v>611</v>
      </c>
      <c r="H309" s="749">
        <v>118563</v>
      </c>
      <c r="I309" s="749">
        <v>18563</v>
      </c>
      <c r="J309" s="749" t="s">
        <v>1045</v>
      </c>
      <c r="K309" s="749" t="s">
        <v>1046</v>
      </c>
      <c r="L309" s="752">
        <v>487.60000000000025</v>
      </c>
      <c r="M309" s="752">
        <v>1</v>
      </c>
      <c r="N309" s="753">
        <v>487.60000000000025</v>
      </c>
    </row>
    <row r="310" spans="1:14" ht="14.4" customHeight="1" x14ac:dyDescent="0.3">
      <c r="A310" s="747" t="s">
        <v>577</v>
      </c>
      <c r="B310" s="748" t="s">
        <v>578</v>
      </c>
      <c r="C310" s="749" t="s">
        <v>598</v>
      </c>
      <c r="D310" s="750" t="s">
        <v>599</v>
      </c>
      <c r="E310" s="751">
        <v>50113001</v>
      </c>
      <c r="F310" s="750" t="s">
        <v>610</v>
      </c>
      <c r="G310" s="749" t="s">
        <v>611</v>
      </c>
      <c r="H310" s="749">
        <v>397982</v>
      </c>
      <c r="I310" s="749">
        <v>0</v>
      </c>
      <c r="J310" s="749" t="s">
        <v>1047</v>
      </c>
      <c r="K310" s="749" t="s">
        <v>579</v>
      </c>
      <c r="L310" s="752">
        <v>17.267999999999997</v>
      </c>
      <c r="M310" s="752">
        <v>1</v>
      </c>
      <c r="N310" s="753">
        <v>17.267999999999997</v>
      </c>
    </row>
    <row r="311" spans="1:14" ht="14.4" customHeight="1" x14ac:dyDescent="0.3">
      <c r="A311" s="747" t="s">
        <v>577</v>
      </c>
      <c r="B311" s="748" t="s">
        <v>578</v>
      </c>
      <c r="C311" s="749" t="s">
        <v>598</v>
      </c>
      <c r="D311" s="750" t="s">
        <v>599</v>
      </c>
      <c r="E311" s="751">
        <v>50113001</v>
      </c>
      <c r="F311" s="750" t="s">
        <v>610</v>
      </c>
      <c r="G311" s="749" t="s">
        <v>611</v>
      </c>
      <c r="H311" s="749">
        <v>194804</v>
      </c>
      <c r="I311" s="749">
        <v>94804</v>
      </c>
      <c r="J311" s="749" t="s">
        <v>1048</v>
      </c>
      <c r="K311" s="749" t="s">
        <v>847</v>
      </c>
      <c r="L311" s="752">
        <v>39.28999955435382</v>
      </c>
      <c r="M311" s="752">
        <v>1</v>
      </c>
      <c r="N311" s="753">
        <v>39.28999955435382</v>
      </c>
    </row>
    <row r="312" spans="1:14" ht="14.4" customHeight="1" x14ac:dyDescent="0.3">
      <c r="A312" s="747" t="s">
        <v>577</v>
      </c>
      <c r="B312" s="748" t="s">
        <v>578</v>
      </c>
      <c r="C312" s="749" t="s">
        <v>598</v>
      </c>
      <c r="D312" s="750" t="s">
        <v>599</v>
      </c>
      <c r="E312" s="751">
        <v>50113001</v>
      </c>
      <c r="F312" s="750" t="s">
        <v>610</v>
      </c>
      <c r="G312" s="749" t="s">
        <v>611</v>
      </c>
      <c r="H312" s="749">
        <v>843905</v>
      </c>
      <c r="I312" s="749">
        <v>103391</v>
      </c>
      <c r="J312" s="749" t="s">
        <v>1049</v>
      </c>
      <c r="K312" s="749" t="s">
        <v>1050</v>
      </c>
      <c r="L312" s="752">
        <v>73.010000000000005</v>
      </c>
      <c r="M312" s="752">
        <v>2</v>
      </c>
      <c r="N312" s="753">
        <v>146.02000000000001</v>
      </c>
    </row>
    <row r="313" spans="1:14" ht="14.4" customHeight="1" x14ac:dyDescent="0.3">
      <c r="A313" s="747" t="s">
        <v>577</v>
      </c>
      <c r="B313" s="748" t="s">
        <v>578</v>
      </c>
      <c r="C313" s="749" t="s">
        <v>598</v>
      </c>
      <c r="D313" s="750" t="s">
        <v>599</v>
      </c>
      <c r="E313" s="751">
        <v>50113001</v>
      </c>
      <c r="F313" s="750" t="s">
        <v>610</v>
      </c>
      <c r="G313" s="749" t="s">
        <v>611</v>
      </c>
      <c r="H313" s="749">
        <v>100512</v>
      </c>
      <c r="I313" s="749">
        <v>512</v>
      </c>
      <c r="J313" s="749" t="s">
        <v>1051</v>
      </c>
      <c r="K313" s="749" t="s">
        <v>1052</v>
      </c>
      <c r="L313" s="752">
        <v>56.749999999999993</v>
      </c>
      <c r="M313" s="752">
        <v>1</v>
      </c>
      <c r="N313" s="753">
        <v>56.749999999999993</v>
      </c>
    </row>
    <row r="314" spans="1:14" ht="14.4" customHeight="1" x14ac:dyDescent="0.3">
      <c r="A314" s="747" t="s">
        <v>577</v>
      </c>
      <c r="B314" s="748" t="s">
        <v>578</v>
      </c>
      <c r="C314" s="749" t="s">
        <v>598</v>
      </c>
      <c r="D314" s="750" t="s">
        <v>599</v>
      </c>
      <c r="E314" s="751">
        <v>50113001</v>
      </c>
      <c r="F314" s="750" t="s">
        <v>610</v>
      </c>
      <c r="G314" s="749" t="s">
        <v>611</v>
      </c>
      <c r="H314" s="749">
        <v>100527</v>
      </c>
      <c r="I314" s="749">
        <v>527</v>
      </c>
      <c r="J314" s="749" t="s">
        <v>766</v>
      </c>
      <c r="K314" s="749" t="s">
        <v>767</v>
      </c>
      <c r="L314" s="752">
        <v>121.32337176277629</v>
      </c>
      <c r="M314" s="752">
        <v>3</v>
      </c>
      <c r="N314" s="753">
        <v>363.97011528832888</v>
      </c>
    </row>
    <row r="315" spans="1:14" ht="14.4" customHeight="1" x14ac:dyDescent="0.3">
      <c r="A315" s="747" t="s">
        <v>577</v>
      </c>
      <c r="B315" s="748" t="s">
        <v>578</v>
      </c>
      <c r="C315" s="749" t="s">
        <v>598</v>
      </c>
      <c r="D315" s="750" t="s">
        <v>599</v>
      </c>
      <c r="E315" s="751">
        <v>50113001</v>
      </c>
      <c r="F315" s="750" t="s">
        <v>610</v>
      </c>
      <c r="G315" s="749" t="s">
        <v>630</v>
      </c>
      <c r="H315" s="749">
        <v>112572</v>
      </c>
      <c r="I315" s="749">
        <v>112572</v>
      </c>
      <c r="J315" s="749" t="s">
        <v>1053</v>
      </c>
      <c r="K315" s="749" t="s">
        <v>1054</v>
      </c>
      <c r="L315" s="752">
        <v>64.870000000000019</v>
      </c>
      <c r="M315" s="752">
        <v>1</v>
      </c>
      <c r="N315" s="753">
        <v>64.870000000000019</v>
      </c>
    </row>
    <row r="316" spans="1:14" ht="14.4" customHeight="1" x14ac:dyDescent="0.3">
      <c r="A316" s="747" t="s">
        <v>577</v>
      </c>
      <c r="B316" s="748" t="s">
        <v>578</v>
      </c>
      <c r="C316" s="749" t="s">
        <v>598</v>
      </c>
      <c r="D316" s="750" t="s">
        <v>599</v>
      </c>
      <c r="E316" s="751">
        <v>50113001</v>
      </c>
      <c r="F316" s="750" t="s">
        <v>610</v>
      </c>
      <c r="G316" s="749" t="s">
        <v>611</v>
      </c>
      <c r="H316" s="749">
        <v>110086</v>
      </c>
      <c r="I316" s="749">
        <v>10086</v>
      </c>
      <c r="J316" s="749" t="s">
        <v>768</v>
      </c>
      <c r="K316" s="749" t="s">
        <v>769</v>
      </c>
      <c r="L316" s="752">
        <v>1592.8</v>
      </c>
      <c r="M316" s="752">
        <v>2.5</v>
      </c>
      <c r="N316" s="753">
        <v>3982</v>
      </c>
    </row>
    <row r="317" spans="1:14" ht="14.4" customHeight="1" x14ac:dyDescent="0.3">
      <c r="A317" s="747" t="s">
        <v>577</v>
      </c>
      <c r="B317" s="748" t="s">
        <v>578</v>
      </c>
      <c r="C317" s="749" t="s">
        <v>598</v>
      </c>
      <c r="D317" s="750" t="s">
        <v>599</v>
      </c>
      <c r="E317" s="751">
        <v>50113001</v>
      </c>
      <c r="F317" s="750" t="s">
        <v>610</v>
      </c>
      <c r="G317" s="749" t="s">
        <v>630</v>
      </c>
      <c r="H317" s="749">
        <v>191788</v>
      </c>
      <c r="I317" s="749">
        <v>91788</v>
      </c>
      <c r="J317" s="749" t="s">
        <v>770</v>
      </c>
      <c r="K317" s="749" t="s">
        <v>771</v>
      </c>
      <c r="L317" s="752">
        <v>9.1600000000000019</v>
      </c>
      <c r="M317" s="752">
        <v>1</v>
      </c>
      <c r="N317" s="753">
        <v>9.1600000000000019</v>
      </c>
    </row>
    <row r="318" spans="1:14" ht="14.4" customHeight="1" x14ac:dyDescent="0.3">
      <c r="A318" s="747" t="s">
        <v>577</v>
      </c>
      <c r="B318" s="748" t="s">
        <v>578</v>
      </c>
      <c r="C318" s="749" t="s">
        <v>598</v>
      </c>
      <c r="D318" s="750" t="s">
        <v>599</v>
      </c>
      <c r="E318" s="751">
        <v>50113001</v>
      </c>
      <c r="F318" s="750" t="s">
        <v>610</v>
      </c>
      <c r="G318" s="749" t="s">
        <v>611</v>
      </c>
      <c r="H318" s="749">
        <v>184399</v>
      </c>
      <c r="I318" s="749">
        <v>84399</v>
      </c>
      <c r="J318" s="749" t="s">
        <v>774</v>
      </c>
      <c r="K318" s="749" t="s">
        <v>775</v>
      </c>
      <c r="L318" s="752">
        <v>320.29000000000019</v>
      </c>
      <c r="M318" s="752">
        <v>1</v>
      </c>
      <c r="N318" s="753">
        <v>320.29000000000019</v>
      </c>
    </row>
    <row r="319" spans="1:14" ht="14.4" customHeight="1" x14ac:dyDescent="0.3">
      <c r="A319" s="747" t="s">
        <v>577</v>
      </c>
      <c r="B319" s="748" t="s">
        <v>578</v>
      </c>
      <c r="C319" s="749" t="s">
        <v>598</v>
      </c>
      <c r="D319" s="750" t="s">
        <v>599</v>
      </c>
      <c r="E319" s="751">
        <v>50113001</v>
      </c>
      <c r="F319" s="750" t="s">
        <v>610</v>
      </c>
      <c r="G319" s="749" t="s">
        <v>611</v>
      </c>
      <c r="H319" s="749">
        <v>188860</v>
      </c>
      <c r="I319" s="749">
        <v>154078</v>
      </c>
      <c r="J319" s="749" t="s">
        <v>1055</v>
      </c>
      <c r="K319" s="749" t="s">
        <v>1056</v>
      </c>
      <c r="L319" s="752">
        <v>835.42666666666673</v>
      </c>
      <c r="M319" s="752">
        <v>9</v>
      </c>
      <c r="N319" s="753">
        <v>7518.84</v>
      </c>
    </row>
    <row r="320" spans="1:14" ht="14.4" customHeight="1" x14ac:dyDescent="0.3">
      <c r="A320" s="747" t="s">
        <v>577</v>
      </c>
      <c r="B320" s="748" t="s">
        <v>578</v>
      </c>
      <c r="C320" s="749" t="s">
        <v>598</v>
      </c>
      <c r="D320" s="750" t="s">
        <v>599</v>
      </c>
      <c r="E320" s="751">
        <v>50113001</v>
      </c>
      <c r="F320" s="750" t="s">
        <v>610</v>
      </c>
      <c r="G320" s="749" t="s">
        <v>611</v>
      </c>
      <c r="H320" s="749">
        <v>216963</v>
      </c>
      <c r="I320" s="749">
        <v>216963</v>
      </c>
      <c r="J320" s="749" t="s">
        <v>776</v>
      </c>
      <c r="K320" s="749" t="s">
        <v>777</v>
      </c>
      <c r="L320" s="752">
        <v>103.98250000000003</v>
      </c>
      <c r="M320" s="752">
        <v>4</v>
      </c>
      <c r="N320" s="753">
        <v>415.93000000000012</v>
      </c>
    </row>
    <row r="321" spans="1:14" ht="14.4" customHeight="1" x14ac:dyDescent="0.3">
      <c r="A321" s="747" t="s">
        <v>577</v>
      </c>
      <c r="B321" s="748" t="s">
        <v>578</v>
      </c>
      <c r="C321" s="749" t="s">
        <v>598</v>
      </c>
      <c r="D321" s="750" t="s">
        <v>599</v>
      </c>
      <c r="E321" s="751">
        <v>50113001</v>
      </c>
      <c r="F321" s="750" t="s">
        <v>610</v>
      </c>
      <c r="G321" s="749" t="s">
        <v>611</v>
      </c>
      <c r="H321" s="749">
        <v>988466</v>
      </c>
      <c r="I321" s="749">
        <v>192729</v>
      </c>
      <c r="J321" s="749" t="s">
        <v>1057</v>
      </c>
      <c r="K321" s="749" t="s">
        <v>1058</v>
      </c>
      <c r="L321" s="752">
        <v>54.099999999999994</v>
      </c>
      <c r="M321" s="752">
        <v>1</v>
      </c>
      <c r="N321" s="753">
        <v>54.099999999999994</v>
      </c>
    </row>
    <row r="322" spans="1:14" ht="14.4" customHeight="1" x14ac:dyDescent="0.3">
      <c r="A322" s="747" t="s">
        <v>577</v>
      </c>
      <c r="B322" s="748" t="s">
        <v>578</v>
      </c>
      <c r="C322" s="749" t="s">
        <v>598</v>
      </c>
      <c r="D322" s="750" t="s">
        <v>599</v>
      </c>
      <c r="E322" s="751">
        <v>50113001</v>
      </c>
      <c r="F322" s="750" t="s">
        <v>610</v>
      </c>
      <c r="G322" s="749" t="s">
        <v>630</v>
      </c>
      <c r="H322" s="749">
        <v>107981</v>
      </c>
      <c r="I322" s="749">
        <v>7981</v>
      </c>
      <c r="J322" s="749" t="s">
        <v>778</v>
      </c>
      <c r="K322" s="749" t="s">
        <v>781</v>
      </c>
      <c r="L322" s="752">
        <v>52.400606060606073</v>
      </c>
      <c r="M322" s="752">
        <v>132</v>
      </c>
      <c r="N322" s="753">
        <v>6916.8800000000019</v>
      </c>
    </row>
    <row r="323" spans="1:14" ht="14.4" customHeight="1" x14ac:dyDescent="0.3">
      <c r="A323" s="747" t="s">
        <v>577</v>
      </c>
      <c r="B323" s="748" t="s">
        <v>578</v>
      </c>
      <c r="C323" s="749" t="s">
        <v>598</v>
      </c>
      <c r="D323" s="750" t="s">
        <v>599</v>
      </c>
      <c r="E323" s="751">
        <v>50113001</v>
      </c>
      <c r="F323" s="750" t="s">
        <v>610</v>
      </c>
      <c r="G323" s="749" t="s">
        <v>630</v>
      </c>
      <c r="H323" s="749">
        <v>155823</v>
      </c>
      <c r="I323" s="749">
        <v>55823</v>
      </c>
      <c r="J323" s="749" t="s">
        <v>778</v>
      </c>
      <c r="K323" s="749" t="s">
        <v>779</v>
      </c>
      <c r="L323" s="752">
        <v>36.937219808548846</v>
      </c>
      <c r="M323" s="752">
        <v>333</v>
      </c>
      <c r="N323" s="753">
        <v>12300.094196246766</v>
      </c>
    </row>
    <row r="324" spans="1:14" ht="14.4" customHeight="1" x14ac:dyDescent="0.3">
      <c r="A324" s="747" t="s">
        <v>577</v>
      </c>
      <c r="B324" s="748" t="s">
        <v>578</v>
      </c>
      <c r="C324" s="749" t="s">
        <v>598</v>
      </c>
      <c r="D324" s="750" t="s">
        <v>599</v>
      </c>
      <c r="E324" s="751">
        <v>50113001</v>
      </c>
      <c r="F324" s="750" t="s">
        <v>610</v>
      </c>
      <c r="G324" s="749" t="s">
        <v>630</v>
      </c>
      <c r="H324" s="749">
        <v>155824</v>
      </c>
      <c r="I324" s="749">
        <v>55824</v>
      </c>
      <c r="J324" s="749" t="s">
        <v>778</v>
      </c>
      <c r="K324" s="749" t="s">
        <v>780</v>
      </c>
      <c r="L324" s="752">
        <v>51.887999999999998</v>
      </c>
      <c r="M324" s="752">
        <v>15</v>
      </c>
      <c r="N324" s="753">
        <v>778.31999999999994</v>
      </c>
    </row>
    <row r="325" spans="1:14" ht="14.4" customHeight="1" x14ac:dyDescent="0.3">
      <c r="A325" s="747" t="s">
        <v>577</v>
      </c>
      <c r="B325" s="748" t="s">
        <v>578</v>
      </c>
      <c r="C325" s="749" t="s">
        <v>598</v>
      </c>
      <c r="D325" s="750" t="s">
        <v>599</v>
      </c>
      <c r="E325" s="751">
        <v>50113001</v>
      </c>
      <c r="F325" s="750" t="s">
        <v>610</v>
      </c>
      <c r="G325" s="749" t="s">
        <v>611</v>
      </c>
      <c r="H325" s="749">
        <v>100874</v>
      </c>
      <c r="I325" s="749">
        <v>874</v>
      </c>
      <c r="J325" s="749" t="s">
        <v>786</v>
      </c>
      <c r="K325" s="749" t="s">
        <v>787</v>
      </c>
      <c r="L325" s="752">
        <v>46.335000000000001</v>
      </c>
      <c r="M325" s="752">
        <v>4</v>
      </c>
      <c r="N325" s="753">
        <v>185.34</v>
      </c>
    </row>
    <row r="326" spans="1:14" ht="14.4" customHeight="1" x14ac:dyDescent="0.3">
      <c r="A326" s="747" t="s">
        <v>577</v>
      </c>
      <c r="B326" s="748" t="s">
        <v>578</v>
      </c>
      <c r="C326" s="749" t="s">
        <v>598</v>
      </c>
      <c r="D326" s="750" t="s">
        <v>599</v>
      </c>
      <c r="E326" s="751">
        <v>50113001</v>
      </c>
      <c r="F326" s="750" t="s">
        <v>610</v>
      </c>
      <c r="G326" s="749" t="s">
        <v>611</v>
      </c>
      <c r="H326" s="749">
        <v>117983</v>
      </c>
      <c r="I326" s="749">
        <v>17983</v>
      </c>
      <c r="J326" s="749" t="s">
        <v>1059</v>
      </c>
      <c r="K326" s="749" t="s">
        <v>1060</v>
      </c>
      <c r="L326" s="752">
        <v>80.860000000000014</v>
      </c>
      <c r="M326" s="752">
        <v>1</v>
      </c>
      <c r="N326" s="753">
        <v>80.860000000000014</v>
      </c>
    </row>
    <row r="327" spans="1:14" ht="14.4" customHeight="1" x14ac:dyDescent="0.3">
      <c r="A327" s="747" t="s">
        <v>577</v>
      </c>
      <c r="B327" s="748" t="s">
        <v>578</v>
      </c>
      <c r="C327" s="749" t="s">
        <v>598</v>
      </c>
      <c r="D327" s="750" t="s">
        <v>599</v>
      </c>
      <c r="E327" s="751">
        <v>50113001</v>
      </c>
      <c r="F327" s="750" t="s">
        <v>610</v>
      </c>
      <c r="G327" s="749" t="s">
        <v>611</v>
      </c>
      <c r="H327" s="749">
        <v>849941</v>
      </c>
      <c r="I327" s="749">
        <v>162142</v>
      </c>
      <c r="J327" s="749" t="s">
        <v>791</v>
      </c>
      <c r="K327" s="749" t="s">
        <v>792</v>
      </c>
      <c r="L327" s="752">
        <v>28.295705596223652</v>
      </c>
      <c r="M327" s="752">
        <v>7</v>
      </c>
      <c r="N327" s="753">
        <v>198.06993917356556</v>
      </c>
    </row>
    <row r="328" spans="1:14" ht="14.4" customHeight="1" x14ac:dyDescent="0.3">
      <c r="A328" s="747" t="s">
        <v>577</v>
      </c>
      <c r="B328" s="748" t="s">
        <v>578</v>
      </c>
      <c r="C328" s="749" t="s">
        <v>598</v>
      </c>
      <c r="D328" s="750" t="s">
        <v>599</v>
      </c>
      <c r="E328" s="751">
        <v>50113001</v>
      </c>
      <c r="F328" s="750" t="s">
        <v>610</v>
      </c>
      <c r="G328" s="749" t="s">
        <v>611</v>
      </c>
      <c r="H328" s="749">
        <v>154424</v>
      </c>
      <c r="I328" s="749">
        <v>54424</v>
      </c>
      <c r="J328" s="749" t="s">
        <v>1061</v>
      </c>
      <c r="K328" s="749" t="s">
        <v>1062</v>
      </c>
      <c r="L328" s="752">
        <v>177.11000000000004</v>
      </c>
      <c r="M328" s="752">
        <v>1</v>
      </c>
      <c r="N328" s="753">
        <v>177.11000000000004</v>
      </c>
    </row>
    <row r="329" spans="1:14" ht="14.4" customHeight="1" x14ac:dyDescent="0.3">
      <c r="A329" s="747" t="s">
        <v>577</v>
      </c>
      <c r="B329" s="748" t="s">
        <v>578</v>
      </c>
      <c r="C329" s="749" t="s">
        <v>598</v>
      </c>
      <c r="D329" s="750" t="s">
        <v>599</v>
      </c>
      <c r="E329" s="751">
        <v>50113001</v>
      </c>
      <c r="F329" s="750" t="s">
        <v>610</v>
      </c>
      <c r="G329" s="749" t="s">
        <v>611</v>
      </c>
      <c r="H329" s="749">
        <v>100269</v>
      </c>
      <c r="I329" s="749">
        <v>269</v>
      </c>
      <c r="J329" s="749" t="s">
        <v>1063</v>
      </c>
      <c r="K329" s="749" t="s">
        <v>664</v>
      </c>
      <c r="L329" s="752">
        <v>40.78</v>
      </c>
      <c r="M329" s="752">
        <v>1</v>
      </c>
      <c r="N329" s="753">
        <v>40.78</v>
      </c>
    </row>
    <row r="330" spans="1:14" ht="14.4" customHeight="1" x14ac:dyDescent="0.3">
      <c r="A330" s="747" t="s">
        <v>577</v>
      </c>
      <c r="B330" s="748" t="s">
        <v>578</v>
      </c>
      <c r="C330" s="749" t="s">
        <v>598</v>
      </c>
      <c r="D330" s="750" t="s">
        <v>599</v>
      </c>
      <c r="E330" s="751">
        <v>50113001</v>
      </c>
      <c r="F330" s="750" t="s">
        <v>610</v>
      </c>
      <c r="G330" s="749" t="s">
        <v>630</v>
      </c>
      <c r="H330" s="749">
        <v>210565</v>
      </c>
      <c r="I330" s="749">
        <v>210565</v>
      </c>
      <c r="J330" s="749" t="s">
        <v>1064</v>
      </c>
      <c r="K330" s="749" t="s">
        <v>1065</v>
      </c>
      <c r="L330" s="752">
        <v>224.19999999999996</v>
      </c>
      <c r="M330" s="752">
        <v>1</v>
      </c>
      <c r="N330" s="753">
        <v>224.19999999999996</v>
      </c>
    </row>
    <row r="331" spans="1:14" ht="14.4" customHeight="1" x14ac:dyDescent="0.3">
      <c r="A331" s="747" t="s">
        <v>577</v>
      </c>
      <c r="B331" s="748" t="s">
        <v>578</v>
      </c>
      <c r="C331" s="749" t="s">
        <v>598</v>
      </c>
      <c r="D331" s="750" t="s">
        <v>599</v>
      </c>
      <c r="E331" s="751">
        <v>50113001</v>
      </c>
      <c r="F331" s="750" t="s">
        <v>610</v>
      </c>
      <c r="G331" s="749" t="s">
        <v>630</v>
      </c>
      <c r="H331" s="749">
        <v>849430</v>
      </c>
      <c r="I331" s="749">
        <v>124091</v>
      </c>
      <c r="J331" s="749" t="s">
        <v>1066</v>
      </c>
      <c r="K331" s="749" t="s">
        <v>1067</v>
      </c>
      <c r="L331" s="752">
        <v>387.13</v>
      </c>
      <c r="M331" s="752">
        <v>2</v>
      </c>
      <c r="N331" s="753">
        <v>774.26</v>
      </c>
    </row>
    <row r="332" spans="1:14" ht="14.4" customHeight="1" x14ac:dyDescent="0.3">
      <c r="A332" s="747" t="s">
        <v>577</v>
      </c>
      <c r="B332" s="748" t="s">
        <v>578</v>
      </c>
      <c r="C332" s="749" t="s">
        <v>598</v>
      </c>
      <c r="D332" s="750" t="s">
        <v>599</v>
      </c>
      <c r="E332" s="751">
        <v>50113001</v>
      </c>
      <c r="F332" s="750" t="s">
        <v>610</v>
      </c>
      <c r="G332" s="749" t="s">
        <v>630</v>
      </c>
      <c r="H332" s="749">
        <v>844651</v>
      </c>
      <c r="I332" s="749">
        <v>101205</v>
      </c>
      <c r="J332" s="749" t="s">
        <v>1068</v>
      </c>
      <c r="K332" s="749" t="s">
        <v>1069</v>
      </c>
      <c r="L332" s="752">
        <v>86.385000000000005</v>
      </c>
      <c r="M332" s="752">
        <v>2</v>
      </c>
      <c r="N332" s="753">
        <v>172.77</v>
      </c>
    </row>
    <row r="333" spans="1:14" ht="14.4" customHeight="1" x14ac:dyDescent="0.3">
      <c r="A333" s="747" t="s">
        <v>577</v>
      </c>
      <c r="B333" s="748" t="s">
        <v>578</v>
      </c>
      <c r="C333" s="749" t="s">
        <v>598</v>
      </c>
      <c r="D333" s="750" t="s">
        <v>599</v>
      </c>
      <c r="E333" s="751">
        <v>50113001</v>
      </c>
      <c r="F333" s="750" t="s">
        <v>610</v>
      </c>
      <c r="G333" s="749" t="s">
        <v>630</v>
      </c>
      <c r="H333" s="749">
        <v>845220</v>
      </c>
      <c r="I333" s="749">
        <v>101211</v>
      </c>
      <c r="J333" s="749" t="s">
        <v>1068</v>
      </c>
      <c r="K333" s="749" t="s">
        <v>1070</v>
      </c>
      <c r="L333" s="752">
        <v>219.58999999999997</v>
      </c>
      <c r="M333" s="752">
        <v>2</v>
      </c>
      <c r="N333" s="753">
        <v>439.17999999999995</v>
      </c>
    </row>
    <row r="334" spans="1:14" ht="14.4" customHeight="1" x14ac:dyDescent="0.3">
      <c r="A334" s="747" t="s">
        <v>577</v>
      </c>
      <c r="B334" s="748" t="s">
        <v>578</v>
      </c>
      <c r="C334" s="749" t="s">
        <v>598</v>
      </c>
      <c r="D334" s="750" t="s">
        <v>599</v>
      </c>
      <c r="E334" s="751">
        <v>50113001</v>
      </c>
      <c r="F334" s="750" t="s">
        <v>610</v>
      </c>
      <c r="G334" s="749" t="s">
        <v>611</v>
      </c>
      <c r="H334" s="749">
        <v>104207</v>
      </c>
      <c r="I334" s="749">
        <v>4207</v>
      </c>
      <c r="J334" s="749" t="s">
        <v>1071</v>
      </c>
      <c r="K334" s="749" t="s">
        <v>1072</v>
      </c>
      <c r="L334" s="752">
        <v>39.79999999999999</v>
      </c>
      <c r="M334" s="752">
        <v>1</v>
      </c>
      <c r="N334" s="753">
        <v>39.79999999999999</v>
      </c>
    </row>
    <row r="335" spans="1:14" ht="14.4" customHeight="1" x14ac:dyDescent="0.3">
      <c r="A335" s="747" t="s">
        <v>577</v>
      </c>
      <c r="B335" s="748" t="s">
        <v>578</v>
      </c>
      <c r="C335" s="749" t="s">
        <v>598</v>
      </c>
      <c r="D335" s="750" t="s">
        <v>599</v>
      </c>
      <c r="E335" s="751">
        <v>50113001</v>
      </c>
      <c r="F335" s="750" t="s">
        <v>610</v>
      </c>
      <c r="G335" s="749" t="s">
        <v>611</v>
      </c>
      <c r="H335" s="749">
        <v>102223</v>
      </c>
      <c r="I335" s="749">
        <v>2223</v>
      </c>
      <c r="J335" s="749" t="s">
        <v>1073</v>
      </c>
      <c r="K335" s="749" t="s">
        <v>1074</v>
      </c>
      <c r="L335" s="752">
        <v>43.79999999999999</v>
      </c>
      <c r="M335" s="752">
        <v>1</v>
      </c>
      <c r="N335" s="753">
        <v>43.79999999999999</v>
      </c>
    </row>
    <row r="336" spans="1:14" ht="14.4" customHeight="1" x14ac:dyDescent="0.3">
      <c r="A336" s="747" t="s">
        <v>577</v>
      </c>
      <c r="B336" s="748" t="s">
        <v>578</v>
      </c>
      <c r="C336" s="749" t="s">
        <v>598</v>
      </c>
      <c r="D336" s="750" t="s">
        <v>599</v>
      </c>
      <c r="E336" s="751">
        <v>50113001</v>
      </c>
      <c r="F336" s="750" t="s">
        <v>610</v>
      </c>
      <c r="G336" s="749" t="s">
        <v>611</v>
      </c>
      <c r="H336" s="749">
        <v>156351</v>
      </c>
      <c r="I336" s="749">
        <v>56351</v>
      </c>
      <c r="J336" s="749" t="s">
        <v>1073</v>
      </c>
      <c r="K336" s="749" t="s">
        <v>822</v>
      </c>
      <c r="L336" s="752">
        <v>35.94</v>
      </c>
      <c r="M336" s="752">
        <v>2</v>
      </c>
      <c r="N336" s="753">
        <v>71.88</v>
      </c>
    </row>
    <row r="337" spans="1:14" ht="14.4" customHeight="1" x14ac:dyDescent="0.3">
      <c r="A337" s="747" t="s">
        <v>577</v>
      </c>
      <c r="B337" s="748" t="s">
        <v>578</v>
      </c>
      <c r="C337" s="749" t="s">
        <v>598</v>
      </c>
      <c r="D337" s="750" t="s">
        <v>599</v>
      </c>
      <c r="E337" s="751">
        <v>50113001</v>
      </c>
      <c r="F337" s="750" t="s">
        <v>610</v>
      </c>
      <c r="G337" s="749" t="s">
        <v>630</v>
      </c>
      <c r="H337" s="749">
        <v>191280</v>
      </c>
      <c r="I337" s="749">
        <v>91280</v>
      </c>
      <c r="J337" s="749" t="s">
        <v>1075</v>
      </c>
      <c r="K337" s="749" t="s">
        <v>1076</v>
      </c>
      <c r="L337" s="752">
        <v>59.990000000000016</v>
      </c>
      <c r="M337" s="752">
        <v>1</v>
      </c>
      <c r="N337" s="753">
        <v>59.990000000000016</v>
      </c>
    </row>
    <row r="338" spans="1:14" ht="14.4" customHeight="1" x14ac:dyDescent="0.3">
      <c r="A338" s="747" t="s">
        <v>577</v>
      </c>
      <c r="B338" s="748" t="s">
        <v>578</v>
      </c>
      <c r="C338" s="749" t="s">
        <v>598</v>
      </c>
      <c r="D338" s="750" t="s">
        <v>599</v>
      </c>
      <c r="E338" s="751">
        <v>50113001</v>
      </c>
      <c r="F338" s="750" t="s">
        <v>610</v>
      </c>
      <c r="G338" s="749" t="s">
        <v>630</v>
      </c>
      <c r="H338" s="749">
        <v>130652</v>
      </c>
      <c r="I338" s="749">
        <v>30652</v>
      </c>
      <c r="J338" s="749" t="s">
        <v>1077</v>
      </c>
      <c r="K338" s="749" t="s">
        <v>1005</v>
      </c>
      <c r="L338" s="752">
        <v>104.00399999999998</v>
      </c>
      <c r="M338" s="752">
        <v>10</v>
      </c>
      <c r="N338" s="753">
        <v>1040.0399999999997</v>
      </c>
    </row>
    <row r="339" spans="1:14" ht="14.4" customHeight="1" x14ac:dyDescent="0.3">
      <c r="A339" s="747" t="s">
        <v>577</v>
      </c>
      <c r="B339" s="748" t="s">
        <v>578</v>
      </c>
      <c r="C339" s="749" t="s">
        <v>598</v>
      </c>
      <c r="D339" s="750" t="s">
        <v>599</v>
      </c>
      <c r="E339" s="751">
        <v>50113001</v>
      </c>
      <c r="F339" s="750" t="s">
        <v>610</v>
      </c>
      <c r="G339" s="749" t="s">
        <v>630</v>
      </c>
      <c r="H339" s="749">
        <v>113281</v>
      </c>
      <c r="I339" s="749">
        <v>13281</v>
      </c>
      <c r="J339" s="749" t="s">
        <v>1078</v>
      </c>
      <c r="K339" s="749" t="s">
        <v>1079</v>
      </c>
      <c r="L339" s="752">
        <v>48.319999999999993</v>
      </c>
      <c r="M339" s="752">
        <v>3</v>
      </c>
      <c r="N339" s="753">
        <v>144.95999999999998</v>
      </c>
    </row>
    <row r="340" spans="1:14" ht="14.4" customHeight="1" x14ac:dyDescent="0.3">
      <c r="A340" s="747" t="s">
        <v>577</v>
      </c>
      <c r="B340" s="748" t="s">
        <v>578</v>
      </c>
      <c r="C340" s="749" t="s">
        <v>598</v>
      </c>
      <c r="D340" s="750" t="s">
        <v>599</v>
      </c>
      <c r="E340" s="751">
        <v>50113001</v>
      </c>
      <c r="F340" s="750" t="s">
        <v>610</v>
      </c>
      <c r="G340" s="749" t="s">
        <v>611</v>
      </c>
      <c r="H340" s="749">
        <v>118305</v>
      </c>
      <c r="I340" s="749">
        <v>18305</v>
      </c>
      <c r="J340" s="749" t="s">
        <v>804</v>
      </c>
      <c r="K340" s="749" t="s">
        <v>805</v>
      </c>
      <c r="L340" s="752">
        <v>241.99999997314376</v>
      </c>
      <c r="M340" s="752">
        <v>45</v>
      </c>
      <c r="N340" s="753">
        <v>10889.999998791469</v>
      </c>
    </row>
    <row r="341" spans="1:14" ht="14.4" customHeight="1" x14ac:dyDescent="0.3">
      <c r="A341" s="747" t="s">
        <v>577</v>
      </c>
      <c r="B341" s="748" t="s">
        <v>578</v>
      </c>
      <c r="C341" s="749" t="s">
        <v>598</v>
      </c>
      <c r="D341" s="750" t="s">
        <v>599</v>
      </c>
      <c r="E341" s="751">
        <v>50113001</v>
      </c>
      <c r="F341" s="750" t="s">
        <v>610</v>
      </c>
      <c r="G341" s="749" t="s">
        <v>611</v>
      </c>
      <c r="H341" s="749">
        <v>159357</v>
      </c>
      <c r="I341" s="749">
        <v>59357</v>
      </c>
      <c r="J341" s="749" t="s">
        <v>1080</v>
      </c>
      <c r="K341" s="749" t="s">
        <v>1081</v>
      </c>
      <c r="L341" s="752">
        <v>188.88</v>
      </c>
      <c r="M341" s="752">
        <v>4</v>
      </c>
      <c r="N341" s="753">
        <v>755.52</v>
      </c>
    </row>
    <row r="342" spans="1:14" ht="14.4" customHeight="1" x14ac:dyDescent="0.3">
      <c r="A342" s="747" t="s">
        <v>577</v>
      </c>
      <c r="B342" s="748" t="s">
        <v>578</v>
      </c>
      <c r="C342" s="749" t="s">
        <v>598</v>
      </c>
      <c r="D342" s="750" t="s">
        <v>599</v>
      </c>
      <c r="E342" s="751">
        <v>50113001</v>
      </c>
      <c r="F342" s="750" t="s">
        <v>610</v>
      </c>
      <c r="G342" s="749" t="s">
        <v>579</v>
      </c>
      <c r="H342" s="749">
        <v>147741</v>
      </c>
      <c r="I342" s="749">
        <v>47741</v>
      </c>
      <c r="J342" s="749" t="s">
        <v>1082</v>
      </c>
      <c r="K342" s="749" t="s">
        <v>1083</v>
      </c>
      <c r="L342" s="752">
        <v>39.479999999999976</v>
      </c>
      <c r="M342" s="752">
        <v>1</v>
      </c>
      <c r="N342" s="753">
        <v>39.479999999999976</v>
      </c>
    </row>
    <row r="343" spans="1:14" ht="14.4" customHeight="1" x14ac:dyDescent="0.3">
      <c r="A343" s="747" t="s">
        <v>577</v>
      </c>
      <c r="B343" s="748" t="s">
        <v>578</v>
      </c>
      <c r="C343" s="749" t="s">
        <v>598</v>
      </c>
      <c r="D343" s="750" t="s">
        <v>599</v>
      </c>
      <c r="E343" s="751">
        <v>50113001</v>
      </c>
      <c r="F343" s="750" t="s">
        <v>610</v>
      </c>
      <c r="G343" s="749" t="s">
        <v>579</v>
      </c>
      <c r="H343" s="749">
        <v>848907</v>
      </c>
      <c r="I343" s="749">
        <v>148072</v>
      </c>
      <c r="J343" s="749" t="s">
        <v>1084</v>
      </c>
      <c r="K343" s="749" t="s">
        <v>616</v>
      </c>
      <c r="L343" s="752">
        <v>107.46000000000002</v>
      </c>
      <c r="M343" s="752">
        <v>1</v>
      </c>
      <c r="N343" s="753">
        <v>107.46000000000002</v>
      </c>
    </row>
    <row r="344" spans="1:14" ht="14.4" customHeight="1" x14ac:dyDescent="0.3">
      <c r="A344" s="747" t="s">
        <v>577</v>
      </c>
      <c r="B344" s="748" t="s">
        <v>578</v>
      </c>
      <c r="C344" s="749" t="s">
        <v>598</v>
      </c>
      <c r="D344" s="750" t="s">
        <v>599</v>
      </c>
      <c r="E344" s="751">
        <v>50113001</v>
      </c>
      <c r="F344" s="750" t="s">
        <v>610</v>
      </c>
      <c r="G344" s="749" t="s">
        <v>611</v>
      </c>
      <c r="H344" s="749">
        <v>100812</v>
      </c>
      <c r="I344" s="749">
        <v>812</v>
      </c>
      <c r="J344" s="749" t="s">
        <v>1085</v>
      </c>
      <c r="K344" s="749" t="s">
        <v>1086</v>
      </c>
      <c r="L344" s="752">
        <v>63.46</v>
      </c>
      <c r="M344" s="752">
        <v>1</v>
      </c>
      <c r="N344" s="753">
        <v>63.46</v>
      </c>
    </row>
    <row r="345" spans="1:14" ht="14.4" customHeight="1" x14ac:dyDescent="0.3">
      <c r="A345" s="747" t="s">
        <v>577</v>
      </c>
      <c r="B345" s="748" t="s">
        <v>578</v>
      </c>
      <c r="C345" s="749" t="s">
        <v>598</v>
      </c>
      <c r="D345" s="750" t="s">
        <v>599</v>
      </c>
      <c r="E345" s="751">
        <v>50113001</v>
      </c>
      <c r="F345" s="750" t="s">
        <v>610</v>
      </c>
      <c r="G345" s="749" t="s">
        <v>611</v>
      </c>
      <c r="H345" s="749">
        <v>100810</v>
      </c>
      <c r="I345" s="749">
        <v>810</v>
      </c>
      <c r="J345" s="749" t="s">
        <v>1087</v>
      </c>
      <c r="K345" s="749" t="s">
        <v>1088</v>
      </c>
      <c r="L345" s="752">
        <v>48.580000000000013</v>
      </c>
      <c r="M345" s="752">
        <v>1</v>
      </c>
      <c r="N345" s="753">
        <v>48.580000000000013</v>
      </c>
    </row>
    <row r="346" spans="1:14" ht="14.4" customHeight="1" x14ac:dyDescent="0.3">
      <c r="A346" s="747" t="s">
        <v>577</v>
      </c>
      <c r="B346" s="748" t="s">
        <v>578</v>
      </c>
      <c r="C346" s="749" t="s">
        <v>598</v>
      </c>
      <c r="D346" s="750" t="s">
        <v>599</v>
      </c>
      <c r="E346" s="751">
        <v>50113001</v>
      </c>
      <c r="F346" s="750" t="s">
        <v>610</v>
      </c>
      <c r="G346" s="749" t="s">
        <v>611</v>
      </c>
      <c r="H346" s="749">
        <v>210078</v>
      </c>
      <c r="I346" s="749">
        <v>210078</v>
      </c>
      <c r="J346" s="749" t="s">
        <v>1089</v>
      </c>
      <c r="K346" s="749" t="s">
        <v>1090</v>
      </c>
      <c r="L346" s="752">
        <v>309.45999999999998</v>
      </c>
      <c r="M346" s="752">
        <v>1</v>
      </c>
      <c r="N346" s="753">
        <v>309.45999999999998</v>
      </c>
    </row>
    <row r="347" spans="1:14" ht="14.4" customHeight="1" x14ac:dyDescent="0.3">
      <c r="A347" s="747" t="s">
        <v>577</v>
      </c>
      <c r="B347" s="748" t="s">
        <v>578</v>
      </c>
      <c r="C347" s="749" t="s">
        <v>598</v>
      </c>
      <c r="D347" s="750" t="s">
        <v>599</v>
      </c>
      <c r="E347" s="751">
        <v>50113001</v>
      </c>
      <c r="F347" s="750" t="s">
        <v>610</v>
      </c>
      <c r="G347" s="749" t="s">
        <v>630</v>
      </c>
      <c r="H347" s="749">
        <v>191922</v>
      </c>
      <c r="I347" s="749">
        <v>191922</v>
      </c>
      <c r="J347" s="749" t="s">
        <v>812</v>
      </c>
      <c r="K347" s="749" t="s">
        <v>813</v>
      </c>
      <c r="L347" s="752">
        <v>92.754999999999967</v>
      </c>
      <c r="M347" s="752">
        <v>2</v>
      </c>
      <c r="N347" s="753">
        <v>185.50999999999993</v>
      </c>
    </row>
    <row r="348" spans="1:14" ht="14.4" customHeight="1" x14ac:dyDescent="0.3">
      <c r="A348" s="747" t="s">
        <v>577</v>
      </c>
      <c r="B348" s="748" t="s">
        <v>578</v>
      </c>
      <c r="C348" s="749" t="s">
        <v>598</v>
      </c>
      <c r="D348" s="750" t="s">
        <v>599</v>
      </c>
      <c r="E348" s="751">
        <v>50113001</v>
      </c>
      <c r="F348" s="750" t="s">
        <v>610</v>
      </c>
      <c r="G348" s="749" t="s">
        <v>611</v>
      </c>
      <c r="H348" s="749">
        <v>208204</v>
      </c>
      <c r="I348" s="749">
        <v>208204</v>
      </c>
      <c r="J348" s="749" t="s">
        <v>1091</v>
      </c>
      <c r="K348" s="749" t="s">
        <v>1092</v>
      </c>
      <c r="L348" s="752">
        <v>48.980000000000011</v>
      </c>
      <c r="M348" s="752">
        <v>1</v>
      </c>
      <c r="N348" s="753">
        <v>48.980000000000011</v>
      </c>
    </row>
    <row r="349" spans="1:14" ht="14.4" customHeight="1" x14ac:dyDescent="0.3">
      <c r="A349" s="747" t="s">
        <v>577</v>
      </c>
      <c r="B349" s="748" t="s">
        <v>578</v>
      </c>
      <c r="C349" s="749" t="s">
        <v>598</v>
      </c>
      <c r="D349" s="750" t="s">
        <v>599</v>
      </c>
      <c r="E349" s="751">
        <v>50113001</v>
      </c>
      <c r="F349" s="750" t="s">
        <v>610</v>
      </c>
      <c r="G349" s="749" t="s">
        <v>611</v>
      </c>
      <c r="H349" s="749">
        <v>116051</v>
      </c>
      <c r="I349" s="749">
        <v>16051</v>
      </c>
      <c r="J349" s="749" t="s">
        <v>1093</v>
      </c>
      <c r="K349" s="749" t="s">
        <v>1094</v>
      </c>
      <c r="L349" s="752">
        <v>57.92</v>
      </c>
      <c r="M349" s="752">
        <v>1</v>
      </c>
      <c r="N349" s="753">
        <v>57.92</v>
      </c>
    </row>
    <row r="350" spans="1:14" ht="14.4" customHeight="1" x14ac:dyDescent="0.3">
      <c r="A350" s="747" t="s">
        <v>577</v>
      </c>
      <c r="B350" s="748" t="s">
        <v>578</v>
      </c>
      <c r="C350" s="749" t="s">
        <v>598</v>
      </c>
      <c r="D350" s="750" t="s">
        <v>599</v>
      </c>
      <c r="E350" s="751">
        <v>50113001</v>
      </c>
      <c r="F350" s="750" t="s">
        <v>610</v>
      </c>
      <c r="G350" s="749" t="s">
        <v>630</v>
      </c>
      <c r="H350" s="749">
        <v>158172</v>
      </c>
      <c r="I350" s="749">
        <v>58172</v>
      </c>
      <c r="J350" s="749" t="s">
        <v>1095</v>
      </c>
      <c r="K350" s="749" t="s">
        <v>667</v>
      </c>
      <c r="L350" s="752">
        <v>253.51000000000022</v>
      </c>
      <c r="M350" s="752">
        <v>1</v>
      </c>
      <c r="N350" s="753">
        <v>253.51000000000022</v>
      </c>
    </row>
    <row r="351" spans="1:14" ht="14.4" customHeight="1" x14ac:dyDescent="0.3">
      <c r="A351" s="747" t="s">
        <v>577</v>
      </c>
      <c r="B351" s="748" t="s">
        <v>578</v>
      </c>
      <c r="C351" s="749" t="s">
        <v>598</v>
      </c>
      <c r="D351" s="750" t="s">
        <v>599</v>
      </c>
      <c r="E351" s="751">
        <v>50113001</v>
      </c>
      <c r="F351" s="750" t="s">
        <v>610</v>
      </c>
      <c r="G351" s="749" t="s">
        <v>630</v>
      </c>
      <c r="H351" s="749">
        <v>109709</v>
      </c>
      <c r="I351" s="749">
        <v>9709</v>
      </c>
      <c r="J351" s="749" t="s">
        <v>816</v>
      </c>
      <c r="K351" s="749" t="s">
        <v>817</v>
      </c>
      <c r="L351" s="752">
        <v>85.90000000000002</v>
      </c>
      <c r="M351" s="752">
        <v>4</v>
      </c>
      <c r="N351" s="753">
        <v>343.60000000000008</v>
      </c>
    </row>
    <row r="352" spans="1:14" ht="14.4" customHeight="1" x14ac:dyDescent="0.3">
      <c r="A352" s="747" t="s">
        <v>577</v>
      </c>
      <c r="B352" s="748" t="s">
        <v>578</v>
      </c>
      <c r="C352" s="749" t="s">
        <v>598</v>
      </c>
      <c r="D352" s="750" t="s">
        <v>599</v>
      </c>
      <c r="E352" s="751">
        <v>50113001</v>
      </c>
      <c r="F352" s="750" t="s">
        <v>610</v>
      </c>
      <c r="G352" s="749" t="s">
        <v>611</v>
      </c>
      <c r="H352" s="749">
        <v>848866</v>
      </c>
      <c r="I352" s="749">
        <v>119654</v>
      </c>
      <c r="J352" s="749" t="s">
        <v>818</v>
      </c>
      <c r="K352" s="749" t="s">
        <v>1096</v>
      </c>
      <c r="L352" s="752">
        <v>256.59333333333331</v>
      </c>
      <c r="M352" s="752">
        <v>3</v>
      </c>
      <c r="N352" s="753">
        <v>769.78</v>
      </c>
    </row>
    <row r="353" spans="1:14" ht="14.4" customHeight="1" x14ac:dyDescent="0.3">
      <c r="A353" s="747" t="s">
        <v>577</v>
      </c>
      <c r="B353" s="748" t="s">
        <v>578</v>
      </c>
      <c r="C353" s="749" t="s">
        <v>598</v>
      </c>
      <c r="D353" s="750" t="s">
        <v>599</v>
      </c>
      <c r="E353" s="751">
        <v>50113001</v>
      </c>
      <c r="F353" s="750" t="s">
        <v>610</v>
      </c>
      <c r="G353" s="749" t="s">
        <v>579</v>
      </c>
      <c r="H353" s="749">
        <v>193013</v>
      </c>
      <c r="I353" s="749">
        <v>93013</v>
      </c>
      <c r="J353" s="749" t="s">
        <v>820</v>
      </c>
      <c r="K353" s="749" t="s">
        <v>763</v>
      </c>
      <c r="L353" s="752">
        <v>41.056680614569139</v>
      </c>
      <c r="M353" s="752">
        <v>3</v>
      </c>
      <c r="N353" s="753">
        <v>123.17004184370742</v>
      </c>
    </row>
    <row r="354" spans="1:14" ht="14.4" customHeight="1" x14ac:dyDescent="0.3">
      <c r="A354" s="747" t="s">
        <v>577</v>
      </c>
      <c r="B354" s="748" t="s">
        <v>578</v>
      </c>
      <c r="C354" s="749" t="s">
        <v>598</v>
      </c>
      <c r="D354" s="750" t="s">
        <v>599</v>
      </c>
      <c r="E354" s="751">
        <v>50113001</v>
      </c>
      <c r="F354" s="750" t="s">
        <v>610</v>
      </c>
      <c r="G354" s="749" t="s">
        <v>630</v>
      </c>
      <c r="H354" s="749">
        <v>848251</v>
      </c>
      <c r="I354" s="749">
        <v>122632</v>
      </c>
      <c r="J354" s="749" t="s">
        <v>1097</v>
      </c>
      <c r="K354" s="749" t="s">
        <v>1098</v>
      </c>
      <c r="L354" s="752">
        <v>208.62999999999994</v>
      </c>
      <c r="M354" s="752">
        <v>1</v>
      </c>
      <c r="N354" s="753">
        <v>208.62999999999994</v>
      </c>
    </row>
    <row r="355" spans="1:14" ht="14.4" customHeight="1" x14ac:dyDescent="0.3">
      <c r="A355" s="747" t="s">
        <v>577</v>
      </c>
      <c r="B355" s="748" t="s">
        <v>578</v>
      </c>
      <c r="C355" s="749" t="s">
        <v>598</v>
      </c>
      <c r="D355" s="750" t="s">
        <v>599</v>
      </c>
      <c r="E355" s="751">
        <v>50113001</v>
      </c>
      <c r="F355" s="750" t="s">
        <v>610</v>
      </c>
      <c r="G355" s="749" t="s">
        <v>611</v>
      </c>
      <c r="H355" s="749">
        <v>844145</v>
      </c>
      <c r="I355" s="749">
        <v>56350</v>
      </c>
      <c r="J355" s="749" t="s">
        <v>821</v>
      </c>
      <c r="K355" s="749" t="s">
        <v>822</v>
      </c>
      <c r="L355" s="752">
        <v>33.665000000000006</v>
      </c>
      <c r="M355" s="752">
        <v>8</v>
      </c>
      <c r="N355" s="753">
        <v>269.32000000000005</v>
      </c>
    </row>
    <row r="356" spans="1:14" ht="14.4" customHeight="1" x14ac:dyDescent="0.3">
      <c r="A356" s="747" t="s">
        <v>577</v>
      </c>
      <c r="B356" s="748" t="s">
        <v>578</v>
      </c>
      <c r="C356" s="749" t="s">
        <v>598</v>
      </c>
      <c r="D356" s="750" t="s">
        <v>599</v>
      </c>
      <c r="E356" s="751">
        <v>50113001</v>
      </c>
      <c r="F356" s="750" t="s">
        <v>610</v>
      </c>
      <c r="G356" s="749" t="s">
        <v>611</v>
      </c>
      <c r="H356" s="749">
        <v>188900</v>
      </c>
      <c r="I356" s="749">
        <v>88900</v>
      </c>
      <c r="J356" s="749" t="s">
        <v>1099</v>
      </c>
      <c r="K356" s="749" t="s">
        <v>1100</v>
      </c>
      <c r="L356" s="752">
        <v>78.64</v>
      </c>
      <c r="M356" s="752">
        <v>2</v>
      </c>
      <c r="N356" s="753">
        <v>157.28</v>
      </c>
    </row>
    <row r="357" spans="1:14" ht="14.4" customHeight="1" x14ac:dyDescent="0.3">
      <c r="A357" s="747" t="s">
        <v>577</v>
      </c>
      <c r="B357" s="748" t="s">
        <v>578</v>
      </c>
      <c r="C357" s="749" t="s">
        <v>598</v>
      </c>
      <c r="D357" s="750" t="s">
        <v>599</v>
      </c>
      <c r="E357" s="751">
        <v>50113001</v>
      </c>
      <c r="F357" s="750" t="s">
        <v>610</v>
      </c>
      <c r="G357" s="749" t="s">
        <v>611</v>
      </c>
      <c r="H357" s="749">
        <v>100610</v>
      </c>
      <c r="I357" s="749">
        <v>610</v>
      </c>
      <c r="J357" s="749" t="s">
        <v>823</v>
      </c>
      <c r="K357" s="749" t="s">
        <v>824</v>
      </c>
      <c r="L357" s="752">
        <v>64.298181818181789</v>
      </c>
      <c r="M357" s="752">
        <v>11</v>
      </c>
      <c r="N357" s="753">
        <v>707.27999999999975</v>
      </c>
    </row>
    <row r="358" spans="1:14" ht="14.4" customHeight="1" x14ac:dyDescent="0.3">
      <c r="A358" s="747" t="s">
        <v>577</v>
      </c>
      <c r="B358" s="748" t="s">
        <v>578</v>
      </c>
      <c r="C358" s="749" t="s">
        <v>598</v>
      </c>
      <c r="D358" s="750" t="s">
        <v>599</v>
      </c>
      <c r="E358" s="751">
        <v>50113001</v>
      </c>
      <c r="F358" s="750" t="s">
        <v>610</v>
      </c>
      <c r="G358" s="749" t="s">
        <v>611</v>
      </c>
      <c r="H358" s="749">
        <v>100612</v>
      </c>
      <c r="I358" s="749">
        <v>612</v>
      </c>
      <c r="J358" s="749" t="s">
        <v>825</v>
      </c>
      <c r="K358" s="749" t="s">
        <v>826</v>
      </c>
      <c r="L358" s="752">
        <v>59.879999999999995</v>
      </c>
      <c r="M358" s="752">
        <v>1</v>
      </c>
      <c r="N358" s="753">
        <v>59.879999999999995</v>
      </c>
    </row>
    <row r="359" spans="1:14" ht="14.4" customHeight="1" x14ac:dyDescent="0.3">
      <c r="A359" s="747" t="s">
        <v>577</v>
      </c>
      <c r="B359" s="748" t="s">
        <v>578</v>
      </c>
      <c r="C359" s="749" t="s">
        <v>598</v>
      </c>
      <c r="D359" s="750" t="s">
        <v>599</v>
      </c>
      <c r="E359" s="751">
        <v>50113001</v>
      </c>
      <c r="F359" s="750" t="s">
        <v>610</v>
      </c>
      <c r="G359" s="749" t="s">
        <v>611</v>
      </c>
      <c r="H359" s="749">
        <v>188630</v>
      </c>
      <c r="I359" s="749">
        <v>88630</v>
      </c>
      <c r="J359" s="749" t="s">
        <v>1101</v>
      </c>
      <c r="K359" s="749" t="s">
        <v>1102</v>
      </c>
      <c r="L359" s="752">
        <v>75.83</v>
      </c>
      <c r="M359" s="752">
        <v>2</v>
      </c>
      <c r="N359" s="753">
        <v>151.66</v>
      </c>
    </row>
    <row r="360" spans="1:14" ht="14.4" customHeight="1" x14ac:dyDescent="0.3">
      <c r="A360" s="747" t="s">
        <v>577</v>
      </c>
      <c r="B360" s="748" t="s">
        <v>578</v>
      </c>
      <c r="C360" s="749" t="s">
        <v>598</v>
      </c>
      <c r="D360" s="750" t="s">
        <v>599</v>
      </c>
      <c r="E360" s="751">
        <v>50113001</v>
      </c>
      <c r="F360" s="750" t="s">
        <v>610</v>
      </c>
      <c r="G360" s="749" t="s">
        <v>611</v>
      </c>
      <c r="H360" s="749">
        <v>184360</v>
      </c>
      <c r="I360" s="749">
        <v>84360</v>
      </c>
      <c r="J360" s="749" t="s">
        <v>1103</v>
      </c>
      <c r="K360" s="749" t="s">
        <v>1104</v>
      </c>
      <c r="L360" s="752">
        <v>130.27000000000001</v>
      </c>
      <c r="M360" s="752">
        <v>1</v>
      </c>
      <c r="N360" s="753">
        <v>130.27000000000001</v>
      </c>
    </row>
    <row r="361" spans="1:14" ht="14.4" customHeight="1" x14ac:dyDescent="0.3">
      <c r="A361" s="747" t="s">
        <v>577</v>
      </c>
      <c r="B361" s="748" t="s">
        <v>578</v>
      </c>
      <c r="C361" s="749" t="s">
        <v>598</v>
      </c>
      <c r="D361" s="750" t="s">
        <v>599</v>
      </c>
      <c r="E361" s="751">
        <v>50113001</v>
      </c>
      <c r="F361" s="750" t="s">
        <v>610</v>
      </c>
      <c r="G361" s="749" t="s">
        <v>611</v>
      </c>
      <c r="H361" s="749">
        <v>131215</v>
      </c>
      <c r="I361" s="749">
        <v>31215</v>
      </c>
      <c r="J361" s="749" t="s">
        <v>831</v>
      </c>
      <c r="K361" s="749" t="s">
        <v>832</v>
      </c>
      <c r="L361" s="752">
        <v>54.340000000000011</v>
      </c>
      <c r="M361" s="752">
        <v>1</v>
      </c>
      <c r="N361" s="753">
        <v>54.340000000000011</v>
      </c>
    </row>
    <row r="362" spans="1:14" ht="14.4" customHeight="1" x14ac:dyDescent="0.3">
      <c r="A362" s="747" t="s">
        <v>577</v>
      </c>
      <c r="B362" s="748" t="s">
        <v>578</v>
      </c>
      <c r="C362" s="749" t="s">
        <v>598</v>
      </c>
      <c r="D362" s="750" t="s">
        <v>599</v>
      </c>
      <c r="E362" s="751">
        <v>50113001</v>
      </c>
      <c r="F362" s="750" t="s">
        <v>610</v>
      </c>
      <c r="G362" s="749" t="s">
        <v>611</v>
      </c>
      <c r="H362" s="749">
        <v>148578</v>
      </c>
      <c r="I362" s="749">
        <v>48578</v>
      </c>
      <c r="J362" s="749" t="s">
        <v>834</v>
      </c>
      <c r="K362" s="749" t="s">
        <v>835</v>
      </c>
      <c r="L362" s="752">
        <v>54.980000000000011</v>
      </c>
      <c r="M362" s="752">
        <v>2</v>
      </c>
      <c r="N362" s="753">
        <v>109.96000000000002</v>
      </c>
    </row>
    <row r="363" spans="1:14" ht="14.4" customHeight="1" x14ac:dyDescent="0.3">
      <c r="A363" s="747" t="s">
        <v>577</v>
      </c>
      <c r="B363" s="748" t="s">
        <v>578</v>
      </c>
      <c r="C363" s="749" t="s">
        <v>598</v>
      </c>
      <c r="D363" s="750" t="s">
        <v>599</v>
      </c>
      <c r="E363" s="751">
        <v>50113001</v>
      </c>
      <c r="F363" s="750" t="s">
        <v>610</v>
      </c>
      <c r="G363" s="749" t="s">
        <v>579</v>
      </c>
      <c r="H363" s="749">
        <v>193894</v>
      </c>
      <c r="I363" s="749">
        <v>193894</v>
      </c>
      <c r="J363" s="749" t="s">
        <v>1105</v>
      </c>
      <c r="K363" s="749" t="s">
        <v>642</v>
      </c>
      <c r="L363" s="752">
        <v>128.2562846197871</v>
      </c>
      <c r="M363" s="752">
        <v>1</v>
      </c>
      <c r="N363" s="753">
        <v>128.2562846197871</v>
      </c>
    </row>
    <row r="364" spans="1:14" ht="14.4" customHeight="1" x14ac:dyDescent="0.3">
      <c r="A364" s="747" t="s">
        <v>577</v>
      </c>
      <c r="B364" s="748" t="s">
        <v>578</v>
      </c>
      <c r="C364" s="749" t="s">
        <v>598</v>
      </c>
      <c r="D364" s="750" t="s">
        <v>599</v>
      </c>
      <c r="E364" s="751">
        <v>50113001</v>
      </c>
      <c r="F364" s="750" t="s">
        <v>610</v>
      </c>
      <c r="G364" s="749" t="s">
        <v>611</v>
      </c>
      <c r="H364" s="749">
        <v>109847</v>
      </c>
      <c r="I364" s="749">
        <v>9847</v>
      </c>
      <c r="J364" s="749" t="s">
        <v>837</v>
      </c>
      <c r="K364" s="749" t="s">
        <v>1106</v>
      </c>
      <c r="L364" s="752">
        <v>41.123333333333335</v>
      </c>
      <c r="M364" s="752">
        <v>3</v>
      </c>
      <c r="N364" s="753">
        <v>123.37</v>
      </c>
    </row>
    <row r="365" spans="1:14" ht="14.4" customHeight="1" x14ac:dyDescent="0.3">
      <c r="A365" s="747" t="s">
        <v>577</v>
      </c>
      <c r="B365" s="748" t="s">
        <v>578</v>
      </c>
      <c r="C365" s="749" t="s">
        <v>598</v>
      </c>
      <c r="D365" s="750" t="s">
        <v>599</v>
      </c>
      <c r="E365" s="751">
        <v>50113001</v>
      </c>
      <c r="F365" s="750" t="s">
        <v>610</v>
      </c>
      <c r="G365" s="749" t="s">
        <v>611</v>
      </c>
      <c r="H365" s="749">
        <v>191836</v>
      </c>
      <c r="I365" s="749">
        <v>91836</v>
      </c>
      <c r="J365" s="749" t="s">
        <v>837</v>
      </c>
      <c r="K365" s="749" t="s">
        <v>838</v>
      </c>
      <c r="L365" s="752">
        <v>44.593999999999987</v>
      </c>
      <c r="M365" s="752">
        <v>15</v>
      </c>
      <c r="N365" s="753">
        <v>668.90999999999985</v>
      </c>
    </row>
    <row r="366" spans="1:14" ht="14.4" customHeight="1" x14ac:dyDescent="0.3">
      <c r="A366" s="747" t="s">
        <v>577</v>
      </c>
      <c r="B366" s="748" t="s">
        <v>578</v>
      </c>
      <c r="C366" s="749" t="s">
        <v>598</v>
      </c>
      <c r="D366" s="750" t="s">
        <v>599</v>
      </c>
      <c r="E366" s="751">
        <v>50113001</v>
      </c>
      <c r="F366" s="750" t="s">
        <v>610</v>
      </c>
      <c r="G366" s="749" t="s">
        <v>611</v>
      </c>
      <c r="H366" s="749">
        <v>159672</v>
      </c>
      <c r="I366" s="749">
        <v>59672</v>
      </c>
      <c r="J366" s="749" t="s">
        <v>841</v>
      </c>
      <c r="K366" s="749" t="s">
        <v>842</v>
      </c>
      <c r="L366" s="752">
        <v>52.945000000000007</v>
      </c>
      <c r="M366" s="752">
        <v>2</v>
      </c>
      <c r="N366" s="753">
        <v>105.89000000000001</v>
      </c>
    </row>
    <row r="367" spans="1:14" ht="14.4" customHeight="1" x14ac:dyDescent="0.3">
      <c r="A367" s="747" t="s">
        <v>577</v>
      </c>
      <c r="B367" s="748" t="s">
        <v>578</v>
      </c>
      <c r="C367" s="749" t="s">
        <v>598</v>
      </c>
      <c r="D367" s="750" t="s">
        <v>599</v>
      </c>
      <c r="E367" s="751">
        <v>50113001</v>
      </c>
      <c r="F367" s="750" t="s">
        <v>610</v>
      </c>
      <c r="G367" s="749" t="s">
        <v>611</v>
      </c>
      <c r="H367" s="749">
        <v>159673</v>
      </c>
      <c r="I367" s="749">
        <v>59673</v>
      </c>
      <c r="J367" s="749" t="s">
        <v>841</v>
      </c>
      <c r="K367" s="749" t="s">
        <v>1107</v>
      </c>
      <c r="L367" s="752">
        <v>71.48</v>
      </c>
      <c r="M367" s="752">
        <v>1</v>
      </c>
      <c r="N367" s="753">
        <v>71.48</v>
      </c>
    </row>
    <row r="368" spans="1:14" ht="14.4" customHeight="1" x14ac:dyDescent="0.3">
      <c r="A368" s="747" t="s">
        <v>577</v>
      </c>
      <c r="B368" s="748" t="s">
        <v>578</v>
      </c>
      <c r="C368" s="749" t="s">
        <v>598</v>
      </c>
      <c r="D368" s="750" t="s">
        <v>599</v>
      </c>
      <c r="E368" s="751">
        <v>50113001</v>
      </c>
      <c r="F368" s="750" t="s">
        <v>610</v>
      </c>
      <c r="G368" s="749" t="s">
        <v>611</v>
      </c>
      <c r="H368" s="749">
        <v>142776</v>
      </c>
      <c r="I368" s="749">
        <v>42776</v>
      </c>
      <c r="J368" s="749" t="s">
        <v>1108</v>
      </c>
      <c r="K368" s="749" t="s">
        <v>1109</v>
      </c>
      <c r="L368" s="752">
        <v>87.480000000000018</v>
      </c>
      <c r="M368" s="752">
        <v>1</v>
      </c>
      <c r="N368" s="753">
        <v>87.480000000000018</v>
      </c>
    </row>
    <row r="369" spans="1:14" ht="14.4" customHeight="1" x14ac:dyDescent="0.3">
      <c r="A369" s="747" t="s">
        <v>577</v>
      </c>
      <c r="B369" s="748" t="s">
        <v>578</v>
      </c>
      <c r="C369" s="749" t="s">
        <v>598</v>
      </c>
      <c r="D369" s="750" t="s">
        <v>599</v>
      </c>
      <c r="E369" s="751">
        <v>50113001</v>
      </c>
      <c r="F369" s="750" t="s">
        <v>610</v>
      </c>
      <c r="G369" s="749" t="s">
        <v>611</v>
      </c>
      <c r="H369" s="749">
        <v>104160</v>
      </c>
      <c r="I369" s="749">
        <v>4160</v>
      </c>
      <c r="J369" s="749" t="s">
        <v>1110</v>
      </c>
      <c r="K369" s="749" t="s">
        <v>1111</v>
      </c>
      <c r="L369" s="752">
        <v>64.16</v>
      </c>
      <c r="M369" s="752">
        <v>1</v>
      </c>
      <c r="N369" s="753">
        <v>64.16</v>
      </c>
    </row>
    <row r="370" spans="1:14" ht="14.4" customHeight="1" x14ac:dyDescent="0.3">
      <c r="A370" s="747" t="s">
        <v>577</v>
      </c>
      <c r="B370" s="748" t="s">
        <v>578</v>
      </c>
      <c r="C370" s="749" t="s">
        <v>598</v>
      </c>
      <c r="D370" s="750" t="s">
        <v>599</v>
      </c>
      <c r="E370" s="751">
        <v>50113001</v>
      </c>
      <c r="F370" s="750" t="s">
        <v>610</v>
      </c>
      <c r="G370" s="749" t="s">
        <v>630</v>
      </c>
      <c r="H370" s="749">
        <v>190968</v>
      </c>
      <c r="I370" s="749">
        <v>190968</v>
      </c>
      <c r="J370" s="749" t="s">
        <v>1112</v>
      </c>
      <c r="K370" s="749" t="s">
        <v>801</v>
      </c>
      <c r="L370" s="752">
        <v>195.81</v>
      </c>
      <c r="M370" s="752">
        <v>1</v>
      </c>
      <c r="N370" s="753">
        <v>195.81</v>
      </c>
    </row>
    <row r="371" spans="1:14" ht="14.4" customHeight="1" x14ac:dyDescent="0.3">
      <c r="A371" s="747" t="s">
        <v>577</v>
      </c>
      <c r="B371" s="748" t="s">
        <v>578</v>
      </c>
      <c r="C371" s="749" t="s">
        <v>598</v>
      </c>
      <c r="D371" s="750" t="s">
        <v>599</v>
      </c>
      <c r="E371" s="751">
        <v>50113001</v>
      </c>
      <c r="F371" s="750" t="s">
        <v>610</v>
      </c>
      <c r="G371" s="749" t="s">
        <v>630</v>
      </c>
      <c r="H371" s="749">
        <v>190963</v>
      </c>
      <c r="I371" s="749">
        <v>190963</v>
      </c>
      <c r="J371" s="749" t="s">
        <v>1113</v>
      </c>
      <c r="K371" s="749" t="s">
        <v>801</v>
      </c>
      <c r="L371" s="752">
        <v>205.03</v>
      </c>
      <c r="M371" s="752">
        <v>1</v>
      </c>
      <c r="N371" s="753">
        <v>205.03</v>
      </c>
    </row>
    <row r="372" spans="1:14" ht="14.4" customHeight="1" x14ac:dyDescent="0.3">
      <c r="A372" s="747" t="s">
        <v>577</v>
      </c>
      <c r="B372" s="748" t="s">
        <v>578</v>
      </c>
      <c r="C372" s="749" t="s">
        <v>598</v>
      </c>
      <c r="D372" s="750" t="s">
        <v>599</v>
      </c>
      <c r="E372" s="751">
        <v>50113001</v>
      </c>
      <c r="F372" s="750" t="s">
        <v>610</v>
      </c>
      <c r="G372" s="749" t="s">
        <v>630</v>
      </c>
      <c r="H372" s="749">
        <v>56976</v>
      </c>
      <c r="I372" s="749">
        <v>56976</v>
      </c>
      <c r="J372" s="749" t="s">
        <v>1114</v>
      </c>
      <c r="K372" s="749" t="s">
        <v>1115</v>
      </c>
      <c r="L372" s="752">
        <v>11.913333333333334</v>
      </c>
      <c r="M372" s="752">
        <v>3</v>
      </c>
      <c r="N372" s="753">
        <v>35.74</v>
      </c>
    </row>
    <row r="373" spans="1:14" ht="14.4" customHeight="1" x14ac:dyDescent="0.3">
      <c r="A373" s="747" t="s">
        <v>577</v>
      </c>
      <c r="B373" s="748" t="s">
        <v>578</v>
      </c>
      <c r="C373" s="749" t="s">
        <v>598</v>
      </c>
      <c r="D373" s="750" t="s">
        <v>599</v>
      </c>
      <c r="E373" s="751">
        <v>50113001</v>
      </c>
      <c r="F373" s="750" t="s">
        <v>610</v>
      </c>
      <c r="G373" s="749" t="s">
        <v>630</v>
      </c>
      <c r="H373" s="749">
        <v>156981</v>
      </c>
      <c r="I373" s="749">
        <v>56981</v>
      </c>
      <c r="J373" s="749" t="s">
        <v>1116</v>
      </c>
      <c r="K373" s="749" t="s">
        <v>951</v>
      </c>
      <c r="L373" s="752">
        <v>30.179999999999996</v>
      </c>
      <c r="M373" s="752">
        <v>1</v>
      </c>
      <c r="N373" s="753">
        <v>30.179999999999996</v>
      </c>
    </row>
    <row r="374" spans="1:14" ht="14.4" customHeight="1" x14ac:dyDescent="0.3">
      <c r="A374" s="747" t="s">
        <v>577</v>
      </c>
      <c r="B374" s="748" t="s">
        <v>578</v>
      </c>
      <c r="C374" s="749" t="s">
        <v>598</v>
      </c>
      <c r="D374" s="750" t="s">
        <v>599</v>
      </c>
      <c r="E374" s="751">
        <v>50113001</v>
      </c>
      <c r="F374" s="750" t="s">
        <v>610</v>
      </c>
      <c r="G374" s="749" t="s">
        <v>611</v>
      </c>
      <c r="H374" s="749">
        <v>154094</v>
      </c>
      <c r="I374" s="749">
        <v>54094</v>
      </c>
      <c r="J374" s="749" t="s">
        <v>1117</v>
      </c>
      <c r="K374" s="749" t="s">
        <v>1118</v>
      </c>
      <c r="L374" s="752">
        <v>111.39000000000003</v>
      </c>
      <c r="M374" s="752">
        <v>1</v>
      </c>
      <c r="N374" s="753">
        <v>111.39000000000003</v>
      </c>
    </row>
    <row r="375" spans="1:14" ht="14.4" customHeight="1" x14ac:dyDescent="0.3">
      <c r="A375" s="747" t="s">
        <v>577</v>
      </c>
      <c r="B375" s="748" t="s">
        <v>578</v>
      </c>
      <c r="C375" s="749" t="s">
        <v>598</v>
      </c>
      <c r="D375" s="750" t="s">
        <v>599</v>
      </c>
      <c r="E375" s="751">
        <v>50113001</v>
      </c>
      <c r="F375" s="750" t="s">
        <v>610</v>
      </c>
      <c r="G375" s="749" t="s">
        <v>630</v>
      </c>
      <c r="H375" s="749">
        <v>174700</v>
      </c>
      <c r="I375" s="749">
        <v>174700</v>
      </c>
      <c r="J375" s="749" t="s">
        <v>1119</v>
      </c>
      <c r="K375" s="749" t="s">
        <v>1120</v>
      </c>
      <c r="L375" s="752">
        <v>945.73</v>
      </c>
      <c r="M375" s="752">
        <v>2</v>
      </c>
      <c r="N375" s="753">
        <v>1891.46</v>
      </c>
    </row>
    <row r="376" spans="1:14" ht="14.4" customHeight="1" x14ac:dyDescent="0.3">
      <c r="A376" s="747" t="s">
        <v>577</v>
      </c>
      <c r="B376" s="748" t="s">
        <v>578</v>
      </c>
      <c r="C376" s="749" t="s">
        <v>598</v>
      </c>
      <c r="D376" s="750" t="s">
        <v>599</v>
      </c>
      <c r="E376" s="751">
        <v>50113001</v>
      </c>
      <c r="F376" s="750" t="s">
        <v>610</v>
      </c>
      <c r="G376" s="749" t="s">
        <v>611</v>
      </c>
      <c r="H376" s="749">
        <v>102360</v>
      </c>
      <c r="I376" s="749">
        <v>2360</v>
      </c>
      <c r="J376" s="749" t="s">
        <v>844</v>
      </c>
      <c r="K376" s="749" t="s">
        <v>664</v>
      </c>
      <c r="L376" s="752">
        <v>78.86</v>
      </c>
      <c r="M376" s="752">
        <v>1</v>
      </c>
      <c r="N376" s="753">
        <v>78.86</v>
      </c>
    </row>
    <row r="377" spans="1:14" ht="14.4" customHeight="1" x14ac:dyDescent="0.3">
      <c r="A377" s="747" t="s">
        <v>577</v>
      </c>
      <c r="B377" s="748" t="s">
        <v>578</v>
      </c>
      <c r="C377" s="749" t="s">
        <v>598</v>
      </c>
      <c r="D377" s="750" t="s">
        <v>599</v>
      </c>
      <c r="E377" s="751">
        <v>50113001</v>
      </c>
      <c r="F377" s="750" t="s">
        <v>610</v>
      </c>
      <c r="G377" s="749" t="s">
        <v>630</v>
      </c>
      <c r="H377" s="749">
        <v>845240</v>
      </c>
      <c r="I377" s="749">
        <v>109799</v>
      </c>
      <c r="J377" s="749" t="s">
        <v>845</v>
      </c>
      <c r="K377" s="749" t="s">
        <v>847</v>
      </c>
      <c r="L377" s="752">
        <v>80.77000000000001</v>
      </c>
      <c r="M377" s="752">
        <v>3</v>
      </c>
      <c r="N377" s="753">
        <v>242.31000000000003</v>
      </c>
    </row>
    <row r="378" spans="1:14" ht="14.4" customHeight="1" x14ac:dyDescent="0.3">
      <c r="A378" s="747" t="s">
        <v>577</v>
      </c>
      <c r="B378" s="748" t="s">
        <v>578</v>
      </c>
      <c r="C378" s="749" t="s">
        <v>598</v>
      </c>
      <c r="D378" s="750" t="s">
        <v>599</v>
      </c>
      <c r="E378" s="751">
        <v>50113001</v>
      </c>
      <c r="F378" s="750" t="s">
        <v>610</v>
      </c>
      <c r="G378" s="749" t="s">
        <v>630</v>
      </c>
      <c r="H378" s="749">
        <v>845108</v>
      </c>
      <c r="I378" s="749">
        <v>125595</v>
      </c>
      <c r="J378" s="749" t="s">
        <v>1121</v>
      </c>
      <c r="K378" s="749" t="s">
        <v>1122</v>
      </c>
      <c r="L378" s="752">
        <v>86.43</v>
      </c>
      <c r="M378" s="752">
        <v>1</v>
      </c>
      <c r="N378" s="753">
        <v>86.43</v>
      </c>
    </row>
    <row r="379" spans="1:14" ht="14.4" customHeight="1" x14ac:dyDescent="0.3">
      <c r="A379" s="747" t="s">
        <v>577</v>
      </c>
      <c r="B379" s="748" t="s">
        <v>578</v>
      </c>
      <c r="C379" s="749" t="s">
        <v>598</v>
      </c>
      <c r="D379" s="750" t="s">
        <v>599</v>
      </c>
      <c r="E379" s="751">
        <v>50113001</v>
      </c>
      <c r="F379" s="750" t="s">
        <v>610</v>
      </c>
      <c r="G379" s="749" t="s">
        <v>611</v>
      </c>
      <c r="H379" s="749">
        <v>840155</v>
      </c>
      <c r="I379" s="749">
        <v>0</v>
      </c>
      <c r="J379" s="749" t="s">
        <v>848</v>
      </c>
      <c r="K379" s="749" t="s">
        <v>579</v>
      </c>
      <c r="L379" s="752">
        <v>71.149999999999991</v>
      </c>
      <c r="M379" s="752">
        <v>1</v>
      </c>
      <c r="N379" s="753">
        <v>71.149999999999991</v>
      </c>
    </row>
    <row r="380" spans="1:14" ht="14.4" customHeight="1" x14ac:dyDescent="0.3">
      <c r="A380" s="747" t="s">
        <v>577</v>
      </c>
      <c r="B380" s="748" t="s">
        <v>578</v>
      </c>
      <c r="C380" s="749" t="s">
        <v>598</v>
      </c>
      <c r="D380" s="750" t="s">
        <v>599</v>
      </c>
      <c r="E380" s="751">
        <v>50113001</v>
      </c>
      <c r="F380" s="750" t="s">
        <v>610</v>
      </c>
      <c r="G380" s="749" t="s">
        <v>611</v>
      </c>
      <c r="H380" s="749">
        <v>100643</v>
      </c>
      <c r="I380" s="749">
        <v>643</v>
      </c>
      <c r="J380" s="749" t="s">
        <v>849</v>
      </c>
      <c r="K380" s="749" t="s">
        <v>850</v>
      </c>
      <c r="L380" s="752">
        <v>52.199999999999996</v>
      </c>
      <c r="M380" s="752">
        <v>7</v>
      </c>
      <c r="N380" s="753">
        <v>365.4</v>
      </c>
    </row>
    <row r="381" spans="1:14" ht="14.4" customHeight="1" x14ac:dyDescent="0.3">
      <c r="A381" s="747" t="s">
        <v>577</v>
      </c>
      <c r="B381" s="748" t="s">
        <v>578</v>
      </c>
      <c r="C381" s="749" t="s">
        <v>598</v>
      </c>
      <c r="D381" s="750" t="s">
        <v>599</v>
      </c>
      <c r="E381" s="751">
        <v>50113001</v>
      </c>
      <c r="F381" s="750" t="s">
        <v>610</v>
      </c>
      <c r="G381" s="749" t="s">
        <v>579</v>
      </c>
      <c r="H381" s="749">
        <v>196977</v>
      </c>
      <c r="I381" s="749">
        <v>96977</v>
      </c>
      <c r="J381" s="749" t="s">
        <v>1123</v>
      </c>
      <c r="K381" s="749" t="s">
        <v>1104</v>
      </c>
      <c r="L381" s="752">
        <v>106.54000000000003</v>
      </c>
      <c r="M381" s="752">
        <v>1</v>
      </c>
      <c r="N381" s="753">
        <v>106.54000000000003</v>
      </c>
    </row>
    <row r="382" spans="1:14" ht="14.4" customHeight="1" x14ac:dyDescent="0.3">
      <c r="A382" s="747" t="s">
        <v>577</v>
      </c>
      <c r="B382" s="748" t="s">
        <v>578</v>
      </c>
      <c r="C382" s="749" t="s">
        <v>598</v>
      </c>
      <c r="D382" s="750" t="s">
        <v>599</v>
      </c>
      <c r="E382" s="751">
        <v>50113001</v>
      </c>
      <c r="F382" s="750" t="s">
        <v>610</v>
      </c>
      <c r="G382" s="749" t="s">
        <v>630</v>
      </c>
      <c r="H382" s="749">
        <v>199600</v>
      </c>
      <c r="I382" s="749">
        <v>99600</v>
      </c>
      <c r="J382" s="749" t="s">
        <v>851</v>
      </c>
      <c r="K382" s="749" t="s">
        <v>1124</v>
      </c>
      <c r="L382" s="752">
        <v>101.08999999999993</v>
      </c>
      <c r="M382" s="752">
        <v>1</v>
      </c>
      <c r="N382" s="753">
        <v>101.08999999999993</v>
      </c>
    </row>
    <row r="383" spans="1:14" ht="14.4" customHeight="1" x14ac:dyDescent="0.3">
      <c r="A383" s="747" t="s">
        <v>577</v>
      </c>
      <c r="B383" s="748" t="s">
        <v>578</v>
      </c>
      <c r="C383" s="749" t="s">
        <v>598</v>
      </c>
      <c r="D383" s="750" t="s">
        <v>599</v>
      </c>
      <c r="E383" s="751">
        <v>50113001</v>
      </c>
      <c r="F383" s="750" t="s">
        <v>610</v>
      </c>
      <c r="G383" s="749" t="s">
        <v>630</v>
      </c>
      <c r="H383" s="749">
        <v>153950</v>
      </c>
      <c r="I383" s="749">
        <v>53950</v>
      </c>
      <c r="J383" s="749" t="s">
        <v>1125</v>
      </c>
      <c r="K383" s="749" t="s">
        <v>1126</v>
      </c>
      <c r="L383" s="752">
        <v>91.54</v>
      </c>
      <c r="M383" s="752">
        <v>1</v>
      </c>
      <c r="N383" s="753">
        <v>91.54</v>
      </c>
    </row>
    <row r="384" spans="1:14" ht="14.4" customHeight="1" x14ac:dyDescent="0.3">
      <c r="A384" s="747" t="s">
        <v>577</v>
      </c>
      <c r="B384" s="748" t="s">
        <v>578</v>
      </c>
      <c r="C384" s="749" t="s">
        <v>598</v>
      </c>
      <c r="D384" s="750" t="s">
        <v>599</v>
      </c>
      <c r="E384" s="751">
        <v>50113001</v>
      </c>
      <c r="F384" s="750" t="s">
        <v>610</v>
      </c>
      <c r="G384" s="749" t="s">
        <v>630</v>
      </c>
      <c r="H384" s="749">
        <v>987473</v>
      </c>
      <c r="I384" s="749">
        <v>146894</v>
      </c>
      <c r="J384" s="749" t="s">
        <v>852</v>
      </c>
      <c r="K384" s="749" t="s">
        <v>853</v>
      </c>
      <c r="L384" s="752">
        <v>21.959999999999997</v>
      </c>
      <c r="M384" s="752">
        <v>1</v>
      </c>
      <c r="N384" s="753">
        <v>21.959999999999997</v>
      </c>
    </row>
    <row r="385" spans="1:14" ht="14.4" customHeight="1" x14ac:dyDescent="0.3">
      <c r="A385" s="747" t="s">
        <v>577</v>
      </c>
      <c r="B385" s="748" t="s">
        <v>578</v>
      </c>
      <c r="C385" s="749" t="s">
        <v>598</v>
      </c>
      <c r="D385" s="750" t="s">
        <v>599</v>
      </c>
      <c r="E385" s="751">
        <v>50113001</v>
      </c>
      <c r="F385" s="750" t="s">
        <v>610</v>
      </c>
      <c r="G385" s="749" t="s">
        <v>630</v>
      </c>
      <c r="H385" s="749">
        <v>989453</v>
      </c>
      <c r="I385" s="749">
        <v>146899</v>
      </c>
      <c r="J385" s="749" t="s">
        <v>852</v>
      </c>
      <c r="K385" s="749" t="s">
        <v>1127</v>
      </c>
      <c r="L385" s="752">
        <v>45.489999999999995</v>
      </c>
      <c r="M385" s="752">
        <v>1</v>
      </c>
      <c r="N385" s="753">
        <v>45.489999999999995</v>
      </c>
    </row>
    <row r="386" spans="1:14" ht="14.4" customHeight="1" x14ac:dyDescent="0.3">
      <c r="A386" s="747" t="s">
        <v>577</v>
      </c>
      <c r="B386" s="748" t="s">
        <v>578</v>
      </c>
      <c r="C386" s="749" t="s">
        <v>598</v>
      </c>
      <c r="D386" s="750" t="s">
        <v>599</v>
      </c>
      <c r="E386" s="751">
        <v>50113001</v>
      </c>
      <c r="F386" s="750" t="s">
        <v>610</v>
      </c>
      <c r="G386" s="749" t="s">
        <v>630</v>
      </c>
      <c r="H386" s="749">
        <v>849578</v>
      </c>
      <c r="I386" s="749">
        <v>149480</v>
      </c>
      <c r="J386" s="749" t="s">
        <v>1128</v>
      </c>
      <c r="K386" s="749" t="s">
        <v>1129</v>
      </c>
      <c r="L386" s="752">
        <v>70.039999999999992</v>
      </c>
      <c r="M386" s="752">
        <v>1</v>
      </c>
      <c r="N386" s="753">
        <v>70.039999999999992</v>
      </c>
    </row>
    <row r="387" spans="1:14" ht="14.4" customHeight="1" x14ac:dyDescent="0.3">
      <c r="A387" s="747" t="s">
        <v>577</v>
      </c>
      <c r="B387" s="748" t="s">
        <v>578</v>
      </c>
      <c r="C387" s="749" t="s">
        <v>598</v>
      </c>
      <c r="D387" s="750" t="s">
        <v>599</v>
      </c>
      <c r="E387" s="751">
        <v>50113001</v>
      </c>
      <c r="F387" s="750" t="s">
        <v>610</v>
      </c>
      <c r="G387" s="749" t="s">
        <v>630</v>
      </c>
      <c r="H387" s="749">
        <v>149483</v>
      </c>
      <c r="I387" s="749">
        <v>149483</v>
      </c>
      <c r="J387" s="749" t="s">
        <v>1128</v>
      </c>
      <c r="K387" s="749" t="s">
        <v>1130</v>
      </c>
      <c r="L387" s="752">
        <v>138.92499999999995</v>
      </c>
      <c r="M387" s="752">
        <v>2</v>
      </c>
      <c r="N387" s="753">
        <v>277.84999999999991</v>
      </c>
    </row>
    <row r="388" spans="1:14" ht="14.4" customHeight="1" x14ac:dyDescent="0.3">
      <c r="A388" s="747" t="s">
        <v>577</v>
      </c>
      <c r="B388" s="748" t="s">
        <v>578</v>
      </c>
      <c r="C388" s="749" t="s">
        <v>598</v>
      </c>
      <c r="D388" s="750" t="s">
        <v>599</v>
      </c>
      <c r="E388" s="751">
        <v>50113013</v>
      </c>
      <c r="F388" s="750" t="s">
        <v>854</v>
      </c>
      <c r="G388" s="749" t="s">
        <v>630</v>
      </c>
      <c r="H388" s="749">
        <v>185525</v>
      </c>
      <c r="I388" s="749">
        <v>85525</v>
      </c>
      <c r="J388" s="749" t="s">
        <v>1131</v>
      </c>
      <c r="K388" s="749" t="s">
        <v>1132</v>
      </c>
      <c r="L388" s="752">
        <v>111.32</v>
      </c>
      <c r="M388" s="752">
        <v>2</v>
      </c>
      <c r="N388" s="753">
        <v>222.64</v>
      </c>
    </row>
    <row r="389" spans="1:14" ht="14.4" customHeight="1" x14ac:dyDescent="0.3">
      <c r="A389" s="747" t="s">
        <v>577</v>
      </c>
      <c r="B389" s="748" t="s">
        <v>578</v>
      </c>
      <c r="C389" s="749" t="s">
        <v>598</v>
      </c>
      <c r="D389" s="750" t="s">
        <v>599</v>
      </c>
      <c r="E389" s="751">
        <v>50113013</v>
      </c>
      <c r="F389" s="750" t="s">
        <v>854</v>
      </c>
      <c r="G389" s="749" t="s">
        <v>611</v>
      </c>
      <c r="H389" s="749">
        <v>172972</v>
      </c>
      <c r="I389" s="749">
        <v>72972</v>
      </c>
      <c r="J389" s="749" t="s">
        <v>855</v>
      </c>
      <c r="K389" s="749" t="s">
        <v>856</v>
      </c>
      <c r="L389" s="752">
        <v>181.6159090909091</v>
      </c>
      <c r="M389" s="752">
        <v>13.2</v>
      </c>
      <c r="N389" s="753">
        <v>2397.33</v>
      </c>
    </row>
    <row r="390" spans="1:14" ht="14.4" customHeight="1" x14ac:dyDescent="0.3">
      <c r="A390" s="747" t="s">
        <v>577</v>
      </c>
      <c r="B390" s="748" t="s">
        <v>578</v>
      </c>
      <c r="C390" s="749" t="s">
        <v>598</v>
      </c>
      <c r="D390" s="750" t="s">
        <v>599</v>
      </c>
      <c r="E390" s="751">
        <v>50113013</v>
      </c>
      <c r="F390" s="750" t="s">
        <v>854</v>
      </c>
      <c r="G390" s="749" t="s">
        <v>630</v>
      </c>
      <c r="H390" s="749">
        <v>105951</v>
      </c>
      <c r="I390" s="749">
        <v>5951</v>
      </c>
      <c r="J390" s="749" t="s">
        <v>857</v>
      </c>
      <c r="K390" s="749" t="s">
        <v>858</v>
      </c>
      <c r="L390" s="752">
        <v>114.93000000000002</v>
      </c>
      <c r="M390" s="752">
        <v>1</v>
      </c>
      <c r="N390" s="753">
        <v>114.93000000000002</v>
      </c>
    </row>
    <row r="391" spans="1:14" ht="14.4" customHeight="1" x14ac:dyDescent="0.3">
      <c r="A391" s="747" t="s">
        <v>577</v>
      </c>
      <c r="B391" s="748" t="s">
        <v>578</v>
      </c>
      <c r="C391" s="749" t="s">
        <v>598</v>
      </c>
      <c r="D391" s="750" t="s">
        <v>599</v>
      </c>
      <c r="E391" s="751">
        <v>50113013</v>
      </c>
      <c r="F391" s="750" t="s">
        <v>854</v>
      </c>
      <c r="G391" s="749" t="s">
        <v>630</v>
      </c>
      <c r="H391" s="749">
        <v>183812</v>
      </c>
      <c r="I391" s="749">
        <v>183812</v>
      </c>
      <c r="J391" s="749" t="s">
        <v>1133</v>
      </c>
      <c r="K391" s="749" t="s">
        <v>1134</v>
      </c>
      <c r="L391" s="752">
        <v>539.54</v>
      </c>
      <c r="M391" s="752">
        <v>2.5</v>
      </c>
      <c r="N391" s="753">
        <v>1348.85</v>
      </c>
    </row>
    <row r="392" spans="1:14" ht="14.4" customHeight="1" x14ac:dyDescent="0.3">
      <c r="A392" s="747" t="s">
        <v>577</v>
      </c>
      <c r="B392" s="748" t="s">
        <v>578</v>
      </c>
      <c r="C392" s="749" t="s">
        <v>598</v>
      </c>
      <c r="D392" s="750" t="s">
        <v>599</v>
      </c>
      <c r="E392" s="751">
        <v>50113013</v>
      </c>
      <c r="F392" s="750" t="s">
        <v>854</v>
      </c>
      <c r="G392" s="749" t="s">
        <v>611</v>
      </c>
      <c r="H392" s="749">
        <v>164831</v>
      </c>
      <c r="I392" s="749">
        <v>64831</v>
      </c>
      <c r="J392" s="749" t="s">
        <v>859</v>
      </c>
      <c r="K392" s="749" t="s">
        <v>860</v>
      </c>
      <c r="L392" s="752">
        <v>207.34795789473654</v>
      </c>
      <c r="M392" s="752">
        <v>47.500000000000135</v>
      </c>
      <c r="N392" s="753">
        <v>9849.028000000013</v>
      </c>
    </row>
    <row r="393" spans="1:14" ht="14.4" customHeight="1" x14ac:dyDescent="0.3">
      <c r="A393" s="747" t="s">
        <v>577</v>
      </c>
      <c r="B393" s="748" t="s">
        <v>578</v>
      </c>
      <c r="C393" s="749" t="s">
        <v>598</v>
      </c>
      <c r="D393" s="750" t="s">
        <v>599</v>
      </c>
      <c r="E393" s="751">
        <v>50113013</v>
      </c>
      <c r="F393" s="750" t="s">
        <v>854</v>
      </c>
      <c r="G393" s="749" t="s">
        <v>611</v>
      </c>
      <c r="H393" s="749">
        <v>164835</v>
      </c>
      <c r="I393" s="749">
        <v>64835</v>
      </c>
      <c r="J393" s="749" t="s">
        <v>1135</v>
      </c>
      <c r="K393" s="749" t="s">
        <v>1136</v>
      </c>
      <c r="L393" s="752">
        <v>143.66</v>
      </c>
      <c r="M393" s="752">
        <v>0.4</v>
      </c>
      <c r="N393" s="753">
        <v>57.463999999999999</v>
      </c>
    </row>
    <row r="394" spans="1:14" ht="14.4" customHeight="1" x14ac:dyDescent="0.3">
      <c r="A394" s="747" t="s">
        <v>577</v>
      </c>
      <c r="B394" s="748" t="s">
        <v>578</v>
      </c>
      <c r="C394" s="749" t="s">
        <v>598</v>
      </c>
      <c r="D394" s="750" t="s">
        <v>599</v>
      </c>
      <c r="E394" s="751">
        <v>50113013</v>
      </c>
      <c r="F394" s="750" t="s">
        <v>854</v>
      </c>
      <c r="G394" s="749" t="s">
        <v>579</v>
      </c>
      <c r="H394" s="749">
        <v>203855</v>
      </c>
      <c r="I394" s="749">
        <v>203855</v>
      </c>
      <c r="J394" s="749" t="s">
        <v>864</v>
      </c>
      <c r="K394" s="749" t="s">
        <v>865</v>
      </c>
      <c r="L394" s="752">
        <v>316.03000000000003</v>
      </c>
      <c r="M394" s="752">
        <v>7.3</v>
      </c>
      <c r="N394" s="753">
        <v>2307.0190000000002</v>
      </c>
    </row>
    <row r="395" spans="1:14" ht="14.4" customHeight="1" x14ac:dyDescent="0.3">
      <c r="A395" s="747" t="s">
        <v>577</v>
      </c>
      <c r="B395" s="748" t="s">
        <v>578</v>
      </c>
      <c r="C395" s="749" t="s">
        <v>598</v>
      </c>
      <c r="D395" s="750" t="s">
        <v>599</v>
      </c>
      <c r="E395" s="751">
        <v>50113013</v>
      </c>
      <c r="F395" s="750" t="s">
        <v>854</v>
      </c>
      <c r="G395" s="749" t="s">
        <v>611</v>
      </c>
      <c r="H395" s="749">
        <v>151458</v>
      </c>
      <c r="I395" s="749">
        <v>151458</v>
      </c>
      <c r="J395" s="749" t="s">
        <v>868</v>
      </c>
      <c r="K395" s="749" t="s">
        <v>869</v>
      </c>
      <c r="L395" s="752">
        <v>217.80000000000015</v>
      </c>
      <c r="M395" s="752">
        <v>18.100000000000009</v>
      </c>
      <c r="N395" s="753">
        <v>3942.1800000000048</v>
      </c>
    </row>
    <row r="396" spans="1:14" ht="14.4" customHeight="1" x14ac:dyDescent="0.3">
      <c r="A396" s="747" t="s">
        <v>577</v>
      </c>
      <c r="B396" s="748" t="s">
        <v>578</v>
      </c>
      <c r="C396" s="749" t="s">
        <v>598</v>
      </c>
      <c r="D396" s="750" t="s">
        <v>599</v>
      </c>
      <c r="E396" s="751">
        <v>50113013</v>
      </c>
      <c r="F396" s="750" t="s">
        <v>854</v>
      </c>
      <c r="G396" s="749" t="s">
        <v>611</v>
      </c>
      <c r="H396" s="749">
        <v>115653</v>
      </c>
      <c r="I396" s="749">
        <v>15653</v>
      </c>
      <c r="J396" s="749" t="s">
        <v>1137</v>
      </c>
      <c r="K396" s="749" t="s">
        <v>905</v>
      </c>
      <c r="L396" s="752">
        <v>37.57</v>
      </c>
      <c r="M396" s="752">
        <v>1</v>
      </c>
      <c r="N396" s="753">
        <v>37.57</v>
      </c>
    </row>
    <row r="397" spans="1:14" ht="14.4" customHeight="1" x14ac:dyDescent="0.3">
      <c r="A397" s="747" t="s">
        <v>577</v>
      </c>
      <c r="B397" s="748" t="s">
        <v>578</v>
      </c>
      <c r="C397" s="749" t="s">
        <v>598</v>
      </c>
      <c r="D397" s="750" t="s">
        <v>599</v>
      </c>
      <c r="E397" s="751">
        <v>50113013</v>
      </c>
      <c r="F397" s="750" t="s">
        <v>854</v>
      </c>
      <c r="G397" s="749" t="s">
        <v>611</v>
      </c>
      <c r="H397" s="749">
        <v>196039</v>
      </c>
      <c r="I397" s="749">
        <v>96039</v>
      </c>
      <c r="J397" s="749" t="s">
        <v>1138</v>
      </c>
      <c r="K397" s="749" t="s">
        <v>1139</v>
      </c>
      <c r="L397" s="752">
        <v>82.9</v>
      </c>
      <c r="M397" s="752">
        <v>1</v>
      </c>
      <c r="N397" s="753">
        <v>82.9</v>
      </c>
    </row>
    <row r="398" spans="1:14" ht="14.4" customHeight="1" x14ac:dyDescent="0.3">
      <c r="A398" s="747" t="s">
        <v>577</v>
      </c>
      <c r="B398" s="748" t="s">
        <v>578</v>
      </c>
      <c r="C398" s="749" t="s">
        <v>598</v>
      </c>
      <c r="D398" s="750" t="s">
        <v>599</v>
      </c>
      <c r="E398" s="751">
        <v>50113013</v>
      </c>
      <c r="F398" s="750" t="s">
        <v>854</v>
      </c>
      <c r="G398" s="749" t="s">
        <v>611</v>
      </c>
      <c r="H398" s="749">
        <v>162187</v>
      </c>
      <c r="I398" s="749">
        <v>162187</v>
      </c>
      <c r="J398" s="749" t="s">
        <v>872</v>
      </c>
      <c r="K398" s="749" t="s">
        <v>873</v>
      </c>
      <c r="L398" s="752">
        <v>286</v>
      </c>
      <c r="M398" s="752">
        <v>2.4</v>
      </c>
      <c r="N398" s="753">
        <v>686.4</v>
      </c>
    </row>
    <row r="399" spans="1:14" ht="14.4" customHeight="1" x14ac:dyDescent="0.3">
      <c r="A399" s="747" t="s">
        <v>577</v>
      </c>
      <c r="B399" s="748" t="s">
        <v>578</v>
      </c>
      <c r="C399" s="749" t="s">
        <v>598</v>
      </c>
      <c r="D399" s="750" t="s">
        <v>599</v>
      </c>
      <c r="E399" s="751">
        <v>50113013</v>
      </c>
      <c r="F399" s="750" t="s">
        <v>854</v>
      </c>
      <c r="G399" s="749" t="s">
        <v>630</v>
      </c>
      <c r="H399" s="749">
        <v>849655</v>
      </c>
      <c r="I399" s="749">
        <v>129836</v>
      </c>
      <c r="J399" s="749" t="s">
        <v>874</v>
      </c>
      <c r="K399" s="749" t="s">
        <v>875</v>
      </c>
      <c r="L399" s="752">
        <v>263.39358974358953</v>
      </c>
      <c r="M399" s="752">
        <v>7.7999999999999945</v>
      </c>
      <c r="N399" s="753">
        <v>2054.4699999999971</v>
      </c>
    </row>
    <row r="400" spans="1:14" ht="14.4" customHeight="1" x14ac:dyDescent="0.3">
      <c r="A400" s="747" t="s">
        <v>577</v>
      </c>
      <c r="B400" s="748" t="s">
        <v>578</v>
      </c>
      <c r="C400" s="749" t="s">
        <v>598</v>
      </c>
      <c r="D400" s="750" t="s">
        <v>599</v>
      </c>
      <c r="E400" s="751">
        <v>50113013</v>
      </c>
      <c r="F400" s="750" t="s">
        <v>854</v>
      </c>
      <c r="G400" s="749" t="s">
        <v>611</v>
      </c>
      <c r="H400" s="749">
        <v>175023</v>
      </c>
      <c r="I400" s="749">
        <v>75023</v>
      </c>
      <c r="J400" s="749" t="s">
        <v>1140</v>
      </c>
      <c r="K400" s="749" t="s">
        <v>1141</v>
      </c>
      <c r="L400" s="752">
        <v>61.049999999999962</v>
      </c>
      <c r="M400" s="752">
        <v>1</v>
      </c>
      <c r="N400" s="753">
        <v>61.049999999999962</v>
      </c>
    </row>
    <row r="401" spans="1:14" ht="14.4" customHeight="1" x14ac:dyDescent="0.3">
      <c r="A401" s="747" t="s">
        <v>577</v>
      </c>
      <c r="B401" s="748" t="s">
        <v>578</v>
      </c>
      <c r="C401" s="749" t="s">
        <v>598</v>
      </c>
      <c r="D401" s="750" t="s">
        <v>599</v>
      </c>
      <c r="E401" s="751">
        <v>50113013</v>
      </c>
      <c r="F401" s="750" t="s">
        <v>854</v>
      </c>
      <c r="G401" s="749" t="s">
        <v>611</v>
      </c>
      <c r="H401" s="749">
        <v>844576</v>
      </c>
      <c r="I401" s="749">
        <v>100339</v>
      </c>
      <c r="J401" s="749" t="s">
        <v>877</v>
      </c>
      <c r="K401" s="749" t="s">
        <v>878</v>
      </c>
      <c r="L401" s="752">
        <v>97.61</v>
      </c>
      <c r="M401" s="752">
        <v>6</v>
      </c>
      <c r="N401" s="753">
        <v>585.66</v>
      </c>
    </row>
    <row r="402" spans="1:14" ht="14.4" customHeight="1" x14ac:dyDescent="0.3">
      <c r="A402" s="747" t="s">
        <v>577</v>
      </c>
      <c r="B402" s="748" t="s">
        <v>578</v>
      </c>
      <c r="C402" s="749" t="s">
        <v>598</v>
      </c>
      <c r="D402" s="750" t="s">
        <v>599</v>
      </c>
      <c r="E402" s="751">
        <v>50113013</v>
      </c>
      <c r="F402" s="750" t="s">
        <v>854</v>
      </c>
      <c r="G402" s="749" t="s">
        <v>611</v>
      </c>
      <c r="H402" s="749">
        <v>207280</v>
      </c>
      <c r="I402" s="749">
        <v>207280</v>
      </c>
      <c r="J402" s="749" t="s">
        <v>1142</v>
      </c>
      <c r="K402" s="749" t="s">
        <v>633</v>
      </c>
      <c r="L402" s="752">
        <v>130.10999999999999</v>
      </c>
      <c r="M402" s="752">
        <v>1</v>
      </c>
      <c r="N402" s="753">
        <v>130.10999999999999</v>
      </c>
    </row>
    <row r="403" spans="1:14" ht="14.4" customHeight="1" x14ac:dyDescent="0.3">
      <c r="A403" s="747" t="s">
        <v>577</v>
      </c>
      <c r="B403" s="748" t="s">
        <v>578</v>
      </c>
      <c r="C403" s="749" t="s">
        <v>598</v>
      </c>
      <c r="D403" s="750" t="s">
        <v>599</v>
      </c>
      <c r="E403" s="751">
        <v>50113013</v>
      </c>
      <c r="F403" s="750" t="s">
        <v>854</v>
      </c>
      <c r="G403" s="749" t="s">
        <v>611</v>
      </c>
      <c r="H403" s="749">
        <v>847476</v>
      </c>
      <c r="I403" s="749">
        <v>112782</v>
      </c>
      <c r="J403" s="749" t="s">
        <v>882</v>
      </c>
      <c r="K403" s="749" t="s">
        <v>883</v>
      </c>
      <c r="L403" s="752">
        <v>674.31</v>
      </c>
      <c r="M403" s="752">
        <v>0.4</v>
      </c>
      <c r="N403" s="753">
        <v>269.72399999999999</v>
      </c>
    </row>
    <row r="404" spans="1:14" ht="14.4" customHeight="1" x14ac:dyDescent="0.3">
      <c r="A404" s="747" t="s">
        <v>577</v>
      </c>
      <c r="B404" s="748" t="s">
        <v>578</v>
      </c>
      <c r="C404" s="749" t="s">
        <v>598</v>
      </c>
      <c r="D404" s="750" t="s">
        <v>599</v>
      </c>
      <c r="E404" s="751">
        <v>50113013</v>
      </c>
      <c r="F404" s="750" t="s">
        <v>854</v>
      </c>
      <c r="G404" s="749" t="s">
        <v>611</v>
      </c>
      <c r="H404" s="749">
        <v>96414</v>
      </c>
      <c r="I404" s="749">
        <v>96414</v>
      </c>
      <c r="J404" s="749" t="s">
        <v>1143</v>
      </c>
      <c r="K404" s="749" t="s">
        <v>1144</v>
      </c>
      <c r="L404" s="752">
        <v>57.989999999999995</v>
      </c>
      <c r="M404" s="752">
        <v>1</v>
      </c>
      <c r="N404" s="753">
        <v>57.989999999999995</v>
      </c>
    </row>
    <row r="405" spans="1:14" ht="14.4" customHeight="1" x14ac:dyDescent="0.3">
      <c r="A405" s="747" t="s">
        <v>577</v>
      </c>
      <c r="B405" s="748" t="s">
        <v>578</v>
      </c>
      <c r="C405" s="749" t="s">
        <v>598</v>
      </c>
      <c r="D405" s="750" t="s">
        <v>599</v>
      </c>
      <c r="E405" s="751">
        <v>50113013</v>
      </c>
      <c r="F405" s="750" t="s">
        <v>854</v>
      </c>
      <c r="G405" s="749" t="s">
        <v>611</v>
      </c>
      <c r="H405" s="749">
        <v>216199</v>
      </c>
      <c r="I405" s="749">
        <v>216199</v>
      </c>
      <c r="J405" s="749" t="s">
        <v>1145</v>
      </c>
      <c r="K405" s="749" t="s">
        <v>1146</v>
      </c>
      <c r="L405" s="752">
        <v>99.910000000000039</v>
      </c>
      <c r="M405" s="752">
        <v>1</v>
      </c>
      <c r="N405" s="753">
        <v>99.910000000000039</v>
      </c>
    </row>
    <row r="406" spans="1:14" ht="14.4" customHeight="1" x14ac:dyDescent="0.3">
      <c r="A406" s="747" t="s">
        <v>577</v>
      </c>
      <c r="B406" s="748" t="s">
        <v>578</v>
      </c>
      <c r="C406" s="749" t="s">
        <v>598</v>
      </c>
      <c r="D406" s="750" t="s">
        <v>599</v>
      </c>
      <c r="E406" s="751">
        <v>50113013</v>
      </c>
      <c r="F406" s="750" t="s">
        <v>854</v>
      </c>
      <c r="G406" s="749" t="s">
        <v>611</v>
      </c>
      <c r="H406" s="749">
        <v>216183</v>
      </c>
      <c r="I406" s="749">
        <v>216183</v>
      </c>
      <c r="J406" s="749" t="s">
        <v>1147</v>
      </c>
      <c r="K406" s="749" t="s">
        <v>899</v>
      </c>
      <c r="L406" s="752">
        <v>251.16</v>
      </c>
      <c r="M406" s="752">
        <v>10</v>
      </c>
      <c r="N406" s="753">
        <v>2511.6</v>
      </c>
    </row>
    <row r="407" spans="1:14" ht="14.4" customHeight="1" x14ac:dyDescent="0.3">
      <c r="A407" s="747" t="s">
        <v>577</v>
      </c>
      <c r="B407" s="748" t="s">
        <v>578</v>
      </c>
      <c r="C407" s="749" t="s">
        <v>598</v>
      </c>
      <c r="D407" s="750" t="s">
        <v>599</v>
      </c>
      <c r="E407" s="751">
        <v>50113013</v>
      </c>
      <c r="F407" s="750" t="s">
        <v>854</v>
      </c>
      <c r="G407" s="749" t="s">
        <v>630</v>
      </c>
      <c r="H407" s="749">
        <v>197699</v>
      </c>
      <c r="I407" s="749">
        <v>197699</v>
      </c>
      <c r="J407" s="749" t="s">
        <v>1148</v>
      </c>
      <c r="K407" s="749" t="s">
        <v>1149</v>
      </c>
      <c r="L407" s="752">
        <v>6649.83</v>
      </c>
      <c r="M407" s="752">
        <v>5</v>
      </c>
      <c r="N407" s="753">
        <v>33249.15</v>
      </c>
    </row>
    <row r="408" spans="1:14" ht="14.4" customHeight="1" x14ac:dyDescent="0.3">
      <c r="A408" s="747" t="s">
        <v>577</v>
      </c>
      <c r="B408" s="748" t="s">
        <v>578</v>
      </c>
      <c r="C408" s="749" t="s">
        <v>598</v>
      </c>
      <c r="D408" s="750" t="s">
        <v>599</v>
      </c>
      <c r="E408" s="751">
        <v>50113013</v>
      </c>
      <c r="F408" s="750" t="s">
        <v>854</v>
      </c>
      <c r="G408" s="749" t="s">
        <v>630</v>
      </c>
      <c r="H408" s="749">
        <v>197000</v>
      </c>
      <c r="I408" s="749">
        <v>97000</v>
      </c>
      <c r="J408" s="749" t="s">
        <v>884</v>
      </c>
      <c r="K408" s="749" t="s">
        <v>885</v>
      </c>
      <c r="L408" s="752">
        <v>29.37</v>
      </c>
      <c r="M408" s="752">
        <v>33</v>
      </c>
      <c r="N408" s="753">
        <v>969.21</v>
      </c>
    </row>
    <row r="409" spans="1:14" ht="14.4" customHeight="1" x14ac:dyDescent="0.3">
      <c r="A409" s="747" t="s">
        <v>577</v>
      </c>
      <c r="B409" s="748" t="s">
        <v>578</v>
      </c>
      <c r="C409" s="749" t="s">
        <v>598</v>
      </c>
      <c r="D409" s="750" t="s">
        <v>599</v>
      </c>
      <c r="E409" s="751">
        <v>50113013</v>
      </c>
      <c r="F409" s="750" t="s">
        <v>854</v>
      </c>
      <c r="G409" s="749" t="s">
        <v>611</v>
      </c>
      <c r="H409" s="749">
        <v>155636</v>
      </c>
      <c r="I409" s="749">
        <v>55636</v>
      </c>
      <c r="J409" s="749" t="s">
        <v>886</v>
      </c>
      <c r="K409" s="749" t="s">
        <v>887</v>
      </c>
      <c r="L409" s="752">
        <v>52.67</v>
      </c>
      <c r="M409" s="752">
        <v>2</v>
      </c>
      <c r="N409" s="753">
        <v>105.34</v>
      </c>
    </row>
    <row r="410" spans="1:14" ht="14.4" customHeight="1" x14ac:dyDescent="0.3">
      <c r="A410" s="747" t="s">
        <v>577</v>
      </c>
      <c r="B410" s="748" t="s">
        <v>578</v>
      </c>
      <c r="C410" s="749" t="s">
        <v>598</v>
      </c>
      <c r="D410" s="750" t="s">
        <v>599</v>
      </c>
      <c r="E410" s="751">
        <v>50113013</v>
      </c>
      <c r="F410" s="750" t="s">
        <v>854</v>
      </c>
      <c r="G410" s="749" t="s">
        <v>579</v>
      </c>
      <c r="H410" s="749">
        <v>201030</v>
      </c>
      <c r="I410" s="749">
        <v>201030</v>
      </c>
      <c r="J410" s="749" t="s">
        <v>893</v>
      </c>
      <c r="K410" s="749" t="s">
        <v>894</v>
      </c>
      <c r="L410" s="752">
        <v>26.610000000000003</v>
      </c>
      <c r="M410" s="752">
        <v>173</v>
      </c>
      <c r="N410" s="753">
        <v>4603.5300000000007</v>
      </c>
    </row>
    <row r="411" spans="1:14" ht="14.4" customHeight="1" x14ac:dyDescent="0.3">
      <c r="A411" s="747" t="s">
        <v>577</v>
      </c>
      <c r="B411" s="748" t="s">
        <v>578</v>
      </c>
      <c r="C411" s="749" t="s">
        <v>598</v>
      </c>
      <c r="D411" s="750" t="s">
        <v>599</v>
      </c>
      <c r="E411" s="751">
        <v>50113013</v>
      </c>
      <c r="F411" s="750" t="s">
        <v>854</v>
      </c>
      <c r="G411" s="749" t="s">
        <v>611</v>
      </c>
      <c r="H411" s="749">
        <v>116600</v>
      </c>
      <c r="I411" s="749">
        <v>16600</v>
      </c>
      <c r="J411" s="749" t="s">
        <v>895</v>
      </c>
      <c r="K411" s="749" t="s">
        <v>896</v>
      </c>
      <c r="L411" s="752">
        <v>23.56</v>
      </c>
      <c r="M411" s="752">
        <v>60</v>
      </c>
      <c r="N411" s="753">
        <v>1413.6</v>
      </c>
    </row>
    <row r="412" spans="1:14" ht="14.4" customHeight="1" x14ac:dyDescent="0.3">
      <c r="A412" s="747" t="s">
        <v>577</v>
      </c>
      <c r="B412" s="748" t="s">
        <v>578</v>
      </c>
      <c r="C412" s="749" t="s">
        <v>598</v>
      </c>
      <c r="D412" s="750" t="s">
        <v>599</v>
      </c>
      <c r="E412" s="751">
        <v>50113013</v>
      </c>
      <c r="F412" s="750" t="s">
        <v>854</v>
      </c>
      <c r="G412" s="749" t="s">
        <v>611</v>
      </c>
      <c r="H412" s="749">
        <v>117149</v>
      </c>
      <c r="I412" s="749">
        <v>17149</v>
      </c>
      <c r="J412" s="749" t="s">
        <v>895</v>
      </c>
      <c r="K412" s="749" t="s">
        <v>897</v>
      </c>
      <c r="L412" s="752">
        <v>163.33000000000001</v>
      </c>
      <c r="M412" s="752">
        <v>1</v>
      </c>
      <c r="N412" s="753">
        <v>163.33000000000001</v>
      </c>
    </row>
    <row r="413" spans="1:14" ht="14.4" customHeight="1" x14ac:dyDescent="0.3">
      <c r="A413" s="747" t="s">
        <v>577</v>
      </c>
      <c r="B413" s="748" t="s">
        <v>578</v>
      </c>
      <c r="C413" s="749" t="s">
        <v>598</v>
      </c>
      <c r="D413" s="750" t="s">
        <v>599</v>
      </c>
      <c r="E413" s="751">
        <v>50113013</v>
      </c>
      <c r="F413" s="750" t="s">
        <v>854</v>
      </c>
      <c r="G413" s="749" t="s">
        <v>630</v>
      </c>
      <c r="H413" s="749">
        <v>166269</v>
      </c>
      <c r="I413" s="749">
        <v>166269</v>
      </c>
      <c r="J413" s="749" t="s">
        <v>1150</v>
      </c>
      <c r="K413" s="749" t="s">
        <v>1151</v>
      </c>
      <c r="L413" s="752">
        <v>54.221666666666671</v>
      </c>
      <c r="M413" s="752">
        <v>24</v>
      </c>
      <c r="N413" s="753">
        <v>1301.3200000000002</v>
      </c>
    </row>
    <row r="414" spans="1:14" ht="14.4" customHeight="1" x14ac:dyDescent="0.3">
      <c r="A414" s="747" t="s">
        <v>577</v>
      </c>
      <c r="B414" s="748" t="s">
        <v>578</v>
      </c>
      <c r="C414" s="749" t="s">
        <v>598</v>
      </c>
      <c r="D414" s="750" t="s">
        <v>599</v>
      </c>
      <c r="E414" s="751">
        <v>50113013</v>
      </c>
      <c r="F414" s="750" t="s">
        <v>854</v>
      </c>
      <c r="G414" s="749" t="s">
        <v>630</v>
      </c>
      <c r="H414" s="749">
        <v>118547</v>
      </c>
      <c r="I414" s="749">
        <v>18547</v>
      </c>
      <c r="J414" s="749" t="s">
        <v>900</v>
      </c>
      <c r="K414" s="749" t="s">
        <v>901</v>
      </c>
      <c r="L414" s="752">
        <v>123.37375000000002</v>
      </c>
      <c r="M414" s="752">
        <v>24</v>
      </c>
      <c r="N414" s="753">
        <v>2960.9700000000003</v>
      </c>
    </row>
    <row r="415" spans="1:14" ht="14.4" customHeight="1" x14ac:dyDescent="0.3">
      <c r="A415" s="747" t="s">
        <v>577</v>
      </c>
      <c r="B415" s="748" t="s">
        <v>578</v>
      </c>
      <c r="C415" s="749" t="s">
        <v>598</v>
      </c>
      <c r="D415" s="750" t="s">
        <v>599</v>
      </c>
      <c r="E415" s="751">
        <v>50113013</v>
      </c>
      <c r="F415" s="750" t="s">
        <v>854</v>
      </c>
      <c r="G415" s="749" t="s">
        <v>579</v>
      </c>
      <c r="H415" s="749">
        <v>147727</v>
      </c>
      <c r="I415" s="749">
        <v>47727</v>
      </c>
      <c r="J415" s="749" t="s">
        <v>1152</v>
      </c>
      <c r="K415" s="749" t="s">
        <v>1153</v>
      </c>
      <c r="L415" s="752">
        <v>127.0757142857143</v>
      </c>
      <c r="M415" s="752">
        <v>7</v>
      </c>
      <c r="N415" s="753">
        <v>889.53000000000009</v>
      </c>
    </row>
    <row r="416" spans="1:14" ht="14.4" customHeight="1" x14ac:dyDescent="0.3">
      <c r="A416" s="747" t="s">
        <v>577</v>
      </c>
      <c r="B416" s="748" t="s">
        <v>578</v>
      </c>
      <c r="C416" s="749" t="s">
        <v>601</v>
      </c>
      <c r="D416" s="750" t="s">
        <v>602</v>
      </c>
      <c r="E416" s="751">
        <v>50113001</v>
      </c>
      <c r="F416" s="750" t="s">
        <v>610</v>
      </c>
      <c r="G416" s="749" t="s">
        <v>611</v>
      </c>
      <c r="H416" s="749">
        <v>162316</v>
      </c>
      <c r="I416" s="749">
        <v>62316</v>
      </c>
      <c r="J416" s="749" t="s">
        <v>634</v>
      </c>
      <c r="K416" s="749" t="s">
        <v>933</v>
      </c>
      <c r="L416" s="752">
        <v>150.48999999999998</v>
      </c>
      <c r="M416" s="752">
        <v>1</v>
      </c>
      <c r="N416" s="753">
        <v>150.48999999999998</v>
      </c>
    </row>
    <row r="417" spans="1:14" ht="14.4" customHeight="1" x14ac:dyDescent="0.3">
      <c r="A417" s="747" t="s">
        <v>577</v>
      </c>
      <c r="B417" s="748" t="s">
        <v>578</v>
      </c>
      <c r="C417" s="749" t="s">
        <v>601</v>
      </c>
      <c r="D417" s="750" t="s">
        <v>602</v>
      </c>
      <c r="E417" s="751">
        <v>50113001</v>
      </c>
      <c r="F417" s="750" t="s">
        <v>610</v>
      </c>
      <c r="G417" s="749" t="s">
        <v>611</v>
      </c>
      <c r="H417" s="749">
        <v>192143</v>
      </c>
      <c r="I417" s="749">
        <v>192143</v>
      </c>
      <c r="J417" s="749" t="s">
        <v>1154</v>
      </c>
      <c r="K417" s="749" t="s">
        <v>1155</v>
      </c>
      <c r="L417" s="752">
        <v>215.34999999999991</v>
      </c>
      <c r="M417" s="752">
        <v>10</v>
      </c>
      <c r="N417" s="753">
        <v>2153.4999999999991</v>
      </c>
    </row>
    <row r="418" spans="1:14" ht="14.4" customHeight="1" x14ac:dyDescent="0.3">
      <c r="A418" s="747" t="s">
        <v>577</v>
      </c>
      <c r="B418" s="748" t="s">
        <v>578</v>
      </c>
      <c r="C418" s="749" t="s">
        <v>601</v>
      </c>
      <c r="D418" s="750" t="s">
        <v>602</v>
      </c>
      <c r="E418" s="751">
        <v>50113001</v>
      </c>
      <c r="F418" s="750" t="s">
        <v>610</v>
      </c>
      <c r="G418" s="749" t="s">
        <v>611</v>
      </c>
      <c r="H418" s="749">
        <v>501596</v>
      </c>
      <c r="I418" s="749">
        <v>0</v>
      </c>
      <c r="J418" s="749" t="s">
        <v>1156</v>
      </c>
      <c r="K418" s="749" t="s">
        <v>1157</v>
      </c>
      <c r="L418" s="752">
        <v>115.43</v>
      </c>
      <c r="M418" s="752">
        <v>1</v>
      </c>
      <c r="N418" s="753">
        <v>115.43</v>
      </c>
    </row>
    <row r="419" spans="1:14" ht="14.4" customHeight="1" x14ac:dyDescent="0.3">
      <c r="A419" s="747" t="s">
        <v>577</v>
      </c>
      <c r="B419" s="748" t="s">
        <v>578</v>
      </c>
      <c r="C419" s="749" t="s">
        <v>601</v>
      </c>
      <c r="D419" s="750" t="s">
        <v>602</v>
      </c>
      <c r="E419" s="751">
        <v>50113001</v>
      </c>
      <c r="F419" s="750" t="s">
        <v>610</v>
      </c>
      <c r="G419" s="749" t="s">
        <v>611</v>
      </c>
      <c r="H419" s="749">
        <v>841544</v>
      </c>
      <c r="I419" s="749">
        <v>0</v>
      </c>
      <c r="J419" s="749" t="s">
        <v>1158</v>
      </c>
      <c r="K419" s="749" t="s">
        <v>579</v>
      </c>
      <c r="L419" s="752">
        <v>90.757706518977869</v>
      </c>
      <c r="M419" s="752">
        <v>2</v>
      </c>
      <c r="N419" s="753">
        <v>181.51541303795574</v>
      </c>
    </row>
    <row r="420" spans="1:14" ht="14.4" customHeight="1" x14ac:dyDescent="0.3">
      <c r="A420" s="747" t="s">
        <v>577</v>
      </c>
      <c r="B420" s="748" t="s">
        <v>578</v>
      </c>
      <c r="C420" s="749" t="s">
        <v>601</v>
      </c>
      <c r="D420" s="750" t="s">
        <v>602</v>
      </c>
      <c r="E420" s="751">
        <v>50113001</v>
      </c>
      <c r="F420" s="750" t="s">
        <v>610</v>
      </c>
      <c r="G420" s="749" t="s">
        <v>611</v>
      </c>
      <c r="H420" s="749">
        <v>102439</v>
      </c>
      <c r="I420" s="749">
        <v>2439</v>
      </c>
      <c r="J420" s="749" t="s">
        <v>1159</v>
      </c>
      <c r="K420" s="749" t="s">
        <v>1160</v>
      </c>
      <c r="L420" s="752">
        <v>285.08000000000004</v>
      </c>
      <c r="M420" s="752">
        <v>4</v>
      </c>
      <c r="N420" s="753">
        <v>1140.3200000000002</v>
      </c>
    </row>
    <row r="421" spans="1:14" ht="14.4" customHeight="1" x14ac:dyDescent="0.3">
      <c r="A421" s="747" t="s">
        <v>577</v>
      </c>
      <c r="B421" s="748" t="s">
        <v>578</v>
      </c>
      <c r="C421" s="749" t="s">
        <v>601</v>
      </c>
      <c r="D421" s="750" t="s">
        <v>602</v>
      </c>
      <c r="E421" s="751">
        <v>50113001</v>
      </c>
      <c r="F421" s="750" t="s">
        <v>610</v>
      </c>
      <c r="G421" s="749" t="s">
        <v>630</v>
      </c>
      <c r="H421" s="749">
        <v>107981</v>
      </c>
      <c r="I421" s="749">
        <v>7981</v>
      </c>
      <c r="J421" s="749" t="s">
        <v>778</v>
      </c>
      <c r="K421" s="749" t="s">
        <v>781</v>
      </c>
      <c r="L421" s="752">
        <v>50.640000000000015</v>
      </c>
      <c r="M421" s="752">
        <v>1</v>
      </c>
      <c r="N421" s="753">
        <v>50.640000000000015</v>
      </c>
    </row>
    <row r="422" spans="1:14" ht="14.4" customHeight="1" x14ac:dyDescent="0.3">
      <c r="A422" s="747" t="s">
        <v>577</v>
      </c>
      <c r="B422" s="748" t="s">
        <v>578</v>
      </c>
      <c r="C422" s="749" t="s">
        <v>601</v>
      </c>
      <c r="D422" s="750" t="s">
        <v>602</v>
      </c>
      <c r="E422" s="751">
        <v>50113001</v>
      </c>
      <c r="F422" s="750" t="s">
        <v>610</v>
      </c>
      <c r="G422" s="749" t="s">
        <v>630</v>
      </c>
      <c r="H422" s="749">
        <v>155823</v>
      </c>
      <c r="I422" s="749">
        <v>55823</v>
      </c>
      <c r="J422" s="749" t="s">
        <v>778</v>
      </c>
      <c r="K422" s="749" t="s">
        <v>779</v>
      </c>
      <c r="L422" s="752">
        <v>39.03</v>
      </c>
      <c r="M422" s="752">
        <v>2</v>
      </c>
      <c r="N422" s="753">
        <v>78.06</v>
      </c>
    </row>
    <row r="423" spans="1:14" ht="14.4" customHeight="1" x14ac:dyDescent="0.3">
      <c r="A423" s="747" t="s">
        <v>577</v>
      </c>
      <c r="B423" s="748" t="s">
        <v>578</v>
      </c>
      <c r="C423" s="749" t="s">
        <v>601</v>
      </c>
      <c r="D423" s="750" t="s">
        <v>602</v>
      </c>
      <c r="E423" s="751">
        <v>50113001</v>
      </c>
      <c r="F423" s="750" t="s">
        <v>610</v>
      </c>
      <c r="G423" s="749" t="s">
        <v>611</v>
      </c>
      <c r="H423" s="749">
        <v>155911</v>
      </c>
      <c r="I423" s="749">
        <v>55911</v>
      </c>
      <c r="J423" s="749" t="s">
        <v>794</v>
      </c>
      <c r="K423" s="749" t="s">
        <v>795</v>
      </c>
      <c r="L423" s="752">
        <v>35.43249999999999</v>
      </c>
      <c r="M423" s="752">
        <v>4</v>
      </c>
      <c r="N423" s="753">
        <v>141.72999999999996</v>
      </c>
    </row>
    <row r="424" spans="1:14" ht="14.4" customHeight="1" x14ac:dyDescent="0.3">
      <c r="A424" s="747" t="s">
        <v>577</v>
      </c>
      <c r="B424" s="748" t="s">
        <v>578</v>
      </c>
      <c r="C424" s="749" t="s">
        <v>601</v>
      </c>
      <c r="D424" s="750" t="s">
        <v>602</v>
      </c>
      <c r="E424" s="751">
        <v>50113001</v>
      </c>
      <c r="F424" s="750" t="s">
        <v>610</v>
      </c>
      <c r="G424" s="749" t="s">
        <v>611</v>
      </c>
      <c r="H424" s="749">
        <v>192414</v>
      </c>
      <c r="I424" s="749">
        <v>92414</v>
      </c>
      <c r="J424" s="749" t="s">
        <v>810</v>
      </c>
      <c r="K424" s="749" t="s">
        <v>1161</v>
      </c>
      <c r="L424" s="752">
        <v>63.27</v>
      </c>
      <c r="M424" s="752">
        <v>1</v>
      </c>
      <c r="N424" s="753">
        <v>63.27</v>
      </c>
    </row>
    <row r="425" spans="1:14" ht="14.4" customHeight="1" x14ac:dyDescent="0.3">
      <c r="A425" s="747" t="s">
        <v>577</v>
      </c>
      <c r="B425" s="748" t="s">
        <v>578</v>
      </c>
      <c r="C425" s="749" t="s">
        <v>601</v>
      </c>
      <c r="D425" s="750" t="s">
        <v>602</v>
      </c>
      <c r="E425" s="751">
        <v>50113013</v>
      </c>
      <c r="F425" s="750" t="s">
        <v>854</v>
      </c>
      <c r="G425" s="749" t="s">
        <v>611</v>
      </c>
      <c r="H425" s="749">
        <v>216199</v>
      </c>
      <c r="I425" s="749">
        <v>216199</v>
      </c>
      <c r="J425" s="749" t="s">
        <v>1145</v>
      </c>
      <c r="K425" s="749" t="s">
        <v>1146</v>
      </c>
      <c r="L425" s="752">
        <v>99.909999999999968</v>
      </c>
      <c r="M425" s="752">
        <v>2</v>
      </c>
      <c r="N425" s="753">
        <v>199.81999999999994</v>
      </c>
    </row>
    <row r="426" spans="1:14" ht="14.4" customHeight="1" x14ac:dyDescent="0.3">
      <c r="A426" s="747" t="s">
        <v>577</v>
      </c>
      <c r="B426" s="748" t="s">
        <v>578</v>
      </c>
      <c r="C426" s="749" t="s">
        <v>601</v>
      </c>
      <c r="D426" s="750" t="s">
        <v>602</v>
      </c>
      <c r="E426" s="751">
        <v>50113017</v>
      </c>
      <c r="F426" s="750" t="s">
        <v>1162</v>
      </c>
      <c r="G426" s="749" t="s">
        <v>611</v>
      </c>
      <c r="H426" s="749">
        <v>999999</v>
      </c>
      <c r="I426" s="749">
        <v>9999999</v>
      </c>
      <c r="J426" s="749" t="s">
        <v>1163</v>
      </c>
      <c r="K426" s="749" t="s">
        <v>579</v>
      </c>
      <c r="L426" s="752">
        <v>2843.6143103448276</v>
      </c>
      <c r="M426" s="752">
        <v>58</v>
      </c>
      <c r="N426" s="753">
        <v>164929.63</v>
      </c>
    </row>
    <row r="427" spans="1:14" ht="14.4" customHeight="1" x14ac:dyDescent="0.3">
      <c r="A427" s="747" t="s">
        <v>577</v>
      </c>
      <c r="B427" s="748" t="s">
        <v>578</v>
      </c>
      <c r="C427" s="749" t="s">
        <v>604</v>
      </c>
      <c r="D427" s="750" t="s">
        <v>605</v>
      </c>
      <c r="E427" s="751">
        <v>50113001</v>
      </c>
      <c r="F427" s="750" t="s">
        <v>610</v>
      </c>
      <c r="G427" s="749" t="s">
        <v>611</v>
      </c>
      <c r="H427" s="749">
        <v>846758</v>
      </c>
      <c r="I427" s="749">
        <v>103387</v>
      </c>
      <c r="J427" s="749" t="s">
        <v>1164</v>
      </c>
      <c r="K427" s="749" t="s">
        <v>1165</v>
      </c>
      <c r="L427" s="752">
        <v>72.525714285714272</v>
      </c>
      <c r="M427" s="752">
        <v>14</v>
      </c>
      <c r="N427" s="753">
        <v>1015.3599999999999</v>
      </c>
    </row>
    <row r="428" spans="1:14" ht="14.4" customHeight="1" x14ac:dyDescent="0.3">
      <c r="A428" s="747" t="s">
        <v>577</v>
      </c>
      <c r="B428" s="748" t="s">
        <v>578</v>
      </c>
      <c r="C428" s="749" t="s">
        <v>604</v>
      </c>
      <c r="D428" s="750" t="s">
        <v>605</v>
      </c>
      <c r="E428" s="751">
        <v>50113001</v>
      </c>
      <c r="F428" s="750" t="s">
        <v>610</v>
      </c>
      <c r="G428" s="749" t="s">
        <v>611</v>
      </c>
      <c r="H428" s="749">
        <v>192729</v>
      </c>
      <c r="I428" s="749">
        <v>92729</v>
      </c>
      <c r="J428" s="749" t="s">
        <v>1166</v>
      </c>
      <c r="K428" s="749" t="s">
        <v>1167</v>
      </c>
      <c r="L428" s="752">
        <v>48.320000000000014</v>
      </c>
      <c r="M428" s="752">
        <v>5</v>
      </c>
      <c r="N428" s="753">
        <v>241.60000000000008</v>
      </c>
    </row>
    <row r="429" spans="1:14" ht="14.4" customHeight="1" x14ac:dyDescent="0.3">
      <c r="A429" s="747" t="s">
        <v>577</v>
      </c>
      <c r="B429" s="748" t="s">
        <v>578</v>
      </c>
      <c r="C429" s="749" t="s">
        <v>604</v>
      </c>
      <c r="D429" s="750" t="s">
        <v>605</v>
      </c>
      <c r="E429" s="751">
        <v>50113001</v>
      </c>
      <c r="F429" s="750" t="s">
        <v>610</v>
      </c>
      <c r="G429" s="749" t="s">
        <v>611</v>
      </c>
      <c r="H429" s="749">
        <v>192730</v>
      </c>
      <c r="I429" s="749">
        <v>92730</v>
      </c>
      <c r="J429" s="749" t="s">
        <v>1166</v>
      </c>
      <c r="K429" s="749" t="s">
        <v>1168</v>
      </c>
      <c r="L429" s="752">
        <v>451.31</v>
      </c>
      <c r="M429" s="752">
        <v>1</v>
      </c>
      <c r="N429" s="753">
        <v>451.31</v>
      </c>
    </row>
    <row r="430" spans="1:14" ht="14.4" customHeight="1" x14ac:dyDescent="0.3">
      <c r="A430" s="747" t="s">
        <v>577</v>
      </c>
      <c r="B430" s="748" t="s">
        <v>578</v>
      </c>
      <c r="C430" s="749" t="s">
        <v>604</v>
      </c>
      <c r="D430" s="750" t="s">
        <v>605</v>
      </c>
      <c r="E430" s="751">
        <v>50113001</v>
      </c>
      <c r="F430" s="750" t="s">
        <v>610</v>
      </c>
      <c r="G430" s="749" t="s">
        <v>611</v>
      </c>
      <c r="H430" s="749">
        <v>100362</v>
      </c>
      <c r="I430" s="749">
        <v>362</v>
      </c>
      <c r="J430" s="749" t="s">
        <v>612</v>
      </c>
      <c r="K430" s="749" t="s">
        <v>613</v>
      </c>
      <c r="L430" s="752">
        <v>86.439999999999984</v>
      </c>
      <c r="M430" s="752">
        <v>10</v>
      </c>
      <c r="N430" s="753">
        <v>864.39999999999986</v>
      </c>
    </row>
    <row r="431" spans="1:14" ht="14.4" customHeight="1" x14ac:dyDescent="0.3">
      <c r="A431" s="747" t="s">
        <v>577</v>
      </c>
      <c r="B431" s="748" t="s">
        <v>578</v>
      </c>
      <c r="C431" s="749" t="s">
        <v>604</v>
      </c>
      <c r="D431" s="750" t="s">
        <v>605</v>
      </c>
      <c r="E431" s="751">
        <v>50113001</v>
      </c>
      <c r="F431" s="750" t="s">
        <v>610</v>
      </c>
      <c r="G431" s="749" t="s">
        <v>611</v>
      </c>
      <c r="H431" s="749">
        <v>202701</v>
      </c>
      <c r="I431" s="749">
        <v>202701</v>
      </c>
      <c r="J431" s="749" t="s">
        <v>615</v>
      </c>
      <c r="K431" s="749" t="s">
        <v>617</v>
      </c>
      <c r="L431" s="752">
        <v>110.84999999999998</v>
      </c>
      <c r="M431" s="752">
        <v>3</v>
      </c>
      <c r="N431" s="753">
        <v>332.54999999999995</v>
      </c>
    </row>
    <row r="432" spans="1:14" ht="14.4" customHeight="1" x14ac:dyDescent="0.3">
      <c r="A432" s="747" t="s">
        <v>577</v>
      </c>
      <c r="B432" s="748" t="s">
        <v>578</v>
      </c>
      <c r="C432" s="749" t="s">
        <v>604</v>
      </c>
      <c r="D432" s="750" t="s">
        <v>605</v>
      </c>
      <c r="E432" s="751">
        <v>50113001</v>
      </c>
      <c r="F432" s="750" t="s">
        <v>610</v>
      </c>
      <c r="G432" s="749" t="s">
        <v>611</v>
      </c>
      <c r="H432" s="749">
        <v>845008</v>
      </c>
      <c r="I432" s="749">
        <v>107806</v>
      </c>
      <c r="J432" s="749" t="s">
        <v>615</v>
      </c>
      <c r="K432" s="749" t="s">
        <v>616</v>
      </c>
      <c r="L432" s="752">
        <v>67.020000000000024</v>
      </c>
      <c r="M432" s="752">
        <v>3</v>
      </c>
      <c r="N432" s="753">
        <v>201.06000000000006</v>
      </c>
    </row>
    <row r="433" spans="1:14" ht="14.4" customHeight="1" x14ac:dyDescent="0.3">
      <c r="A433" s="747" t="s">
        <v>577</v>
      </c>
      <c r="B433" s="748" t="s">
        <v>578</v>
      </c>
      <c r="C433" s="749" t="s">
        <v>604</v>
      </c>
      <c r="D433" s="750" t="s">
        <v>605</v>
      </c>
      <c r="E433" s="751">
        <v>50113001</v>
      </c>
      <c r="F433" s="750" t="s">
        <v>610</v>
      </c>
      <c r="G433" s="749" t="s">
        <v>611</v>
      </c>
      <c r="H433" s="749">
        <v>197513</v>
      </c>
      <c r="I433" s="749">
        <v>97513</v>
      </c>
      <c r="J433" s="749" t="s">
        <v>1169</v>
      </c>
      <c r="K433" s="749" t="s">
        <v>1170</v>
      </c>
      <c r="L433" s="752">
        <v>158.315</v>
      </c>
      <c r="M433" s="752">
        <v>2</v>
      </c>
      <c r="N433" s="753">
        <v>316.63</v>
      </c>
    </row>
    <row r="434" spans="1:14" ht="14.4" customHeight="1" x14ac:dyDescent="0.3">
      <c r="A434" s="747" t="s">
        <v>577</v>
      </c>
      <c r="B434" s="748" t="s">
        <v>578</v>
      </c>
      <c r="C434" s="749" t="s">
        <v>604</v>
      </c>
      <c r="D434" s="750" t="s">
        <v>605</v>
      </c>
      <c r="E434" s="751">
        <v>50113001</v>
      </c>
      <c r="F434" s="750" t="s">
        <v>610</v>
      </c>
      <c r="G434" s="749" t="s">
        <v>611</v>
      </c>
      <c r="H434" s="749">
        <v>176954</v>
      </c>
      <c r="I434" s="749">
        <v>176954</v>
      </c>
      <c r="J434" s="749" t="s">
        <v>911</v>
      </c>
      <c r="K434" s="749" t="s">
        <v>912</v>
      </c>
      <c r="L434" s="752">
        <v>95.348333333333358</v>
      </c>
      <c r="M434" s="752">
        <v>12</v>
      </c>
      <c r="N434" s="753">
        <v>1144.1800000000003</v>
      </c>
    </row>
    <row r="435" spans="1:14" ht="14.4" customHeight="1" x14ac:dyDescent="0.3">
      <c r="A435" s="747" t="s">
        <v>577</v>
      </c>
      <c r="B435" s="748" t="s">
        <v>578</v>
      </c>
      <c r="C435" s="749" t="s">
        <v>604</v>
      </c>
      <c r="D435" s="750" t="s">
        <v>605</v>
      </c>
      <c r="E435" s="751">
        <v>50113001</v>
      </c>
      <c r="F435" s="750" t="s">
        <v>610</v>
      </c>
      <c r="G435" s="749" t="s">
        <v>611</v>
      </c>
      <c r="H435" s="749">
        <v>167547</v>
      </c>
      <c r="I435" s="749">
        <v>67547</v>
      </c>
      <c r="J435" s="749" t="s">
        <v>618</v>
      </c>
      <c r="K435" s="749" t="s">
        <v>619</v>
      </c>
      <c r="L435" s="752">
        <v>47.063999999999993</v>
      </c>
      <c r="M435" s="752">
        <v>15</v>
      </c>
      <c r="N435" s="753">
        <v>705.95999999999992</v>
      </c>
    </row>
    <row r="436" spans="1:14" ht="14.4" customHeight="1" x14ac:dyDescent="0.3">
      <c r="A436" s="747" t="s">
        <v>577</v>
      </c>
      <c r="B436" s="748" t="s">
        <v>578</v>
      </c>
      <c r="C436" s="749" t="s">
        <v>604</v>
      </c>
      <c r="D436" s="750" t="s">
        <v>605</v>
      </c>
      <c r="E436" s="751">
        <v>50113001</v>
      </c>
      <c r="F436" s="750" t="s">
        <v>610</v>
      </c>
      <c r="G436" s="749" t="s">
        <v>630</v>
      </c>
      <c r="H436" s="749">
        <v>849444</v>
      </c>
      <c r="I436" s="749">
        <v>163085</v>
      </c>
      <c r="J436" s="749" t="s">
        <v>1171</v>
      </c>
      <c r="K436" s="749" t="s">
        <v>1172</v>
      </c>
      <c r="L436" s="752">
        <v>16.5</v>
      </c>
      <c r="M436" s="752">
        <v>1</v>
      </c>
      <c r="N436" s="753">
        <v>16.5</v>
      </c>
    </row>
    <row r="437" spans="1:14" ht="14.4" customHeight="1" x14ac:dyDescent="0.3">
      <c r="A437" s="747" t="s">
        <v>577</v>
      </c>
      <c r="B437" s="748" t="s">
        <v>578</v>
      </c>
      <c r="C437" s="749" t="s">
        <v>604</v>
      </c>
      <c r="D437" s="750" t="s">
        <v>605</v>
      </c>
      <c r="E437" s="751">
        <v>50113001</v>
      </c>
      <c r="F437" s="750" t="s">
        <v>610</v>
      </c>
      <c r="G437" s="749" t="s">
        <v>611</v>
      </c>
      <c r="H437" s="749">
        <v>194916</v>
      </c>
      <c r="I437" s="749">
        <v>94916</v>
      </c>
      <c r="J437" s="749" t="s">
        <v>1173</v>
      </c>
      <c r="K437" s="749" t="s">
        <v>1174</v>
      </c>
      <c r="L437" s="752">
        <v>84.828878762456483</v>
      </c>
      <c r="M437" s="752">
        <v>33</v>
      </c>
      <c r="N437" s="753">
        <v>2799.352999161064</v>
      </c>
    </row>
    <row r="438" spans="1:14" ht="14.4" customHeight="1" x14ac:dyDescent="0.3">
      <c r="A438" s="747" t="s">
        <v>577</v>
      </c>
      <c r="B438" s="748" t="s">
        <v>578</v>
      </c>
      <c r="C438" s="749" t="s">
        <v>604</v>
      </c>
      <c r="D438" s="750" t="s">
        <v>605</v>
      </c>
      <c r="E438" s="751">
        <v>50113001</v>
      </c>
      <c r="F438" s="750" t="s">
        <v>610</v>
      </c>
      <c r="G438" s="749" t="s">
        <v>611</v>
      </c>
      <c r="H438" s="749">
        <v>988727</v>
      </c>
      <c r="I438" s="749">
        <v>192247</v>
      </c>
      <c r="J438" s="749" t="s">
        <v>1175</v>
      </c>
      <c r="K438" s="749" t="s">
        <v>1176</v>
      </c>
      <c r="L438" s="752">
        <v>73.406666666666652</v>
      </c>
      <c r="M438" s="752">
        <v>3</v>
      </c>
      <c r="N438" s="753">
        <v>220.21999999999997</v>
      </c>
    </row>
    <row r="439" spans="1:14" ht="14.4" customHeight="1" x14ac:dyDescent="0.3">
      <c r="A439" s="747" t="s">
        <v>577</v>
      </c>
      <c r="B439" s="748" t="s">
        <v>578</v>
      </c>
      <c r="C439" s="749" t="s">
        <v>604</v>
      </c>
      <c r="D439" s="750" t="s">
        <v>605</v>
      </c>
      <c r="E439" s="751">
        <v>50113001</v>
      </c>
      <c r="F439" s="750" t="s">
        <v>610</v>
      </c>
      <c r="G439" s="749" t="s">
        <v>611</v>
      </c>
      <c r="H439" s="749">
        <v>845369</v>
      </c>
      <c r="I439" s="749">
        <v>107987</v>
      </c>
      <c r="J439" s="749" t="s">
        <v>1177</v>
      </c>
      <c r="K439" s="749" t="s">
        <v>1178</v>
      </c>
      <c r="L439" s="752">
        <v>112.95987907507856</v>
      </c>
      <c r="M439" s="752">
        <v>2</v>
      </c>
      <c r="N439" s="753">
        <v>225.91975815015712</v>
      </c>
    </row>
    <row r="440" spans="1:14" ht="14.4" customHeight="1" x14ac:dyDescent="0.3">
      <c r="A440" s="747" t="s">
        <v>577</v>
      </c>
      <c r="B440" s="748" t="s">
        <v>578</v>
      </c>
      <c r="C440" s="749" t="s">
        <v>604</v>
      </c>
      <c r="D440" s="750" t="s">
        <v>605</v>
      </c>
      <c r="E440" s="751">
        <v>50113001</v>
      </c>
      <c r="F440" s="750" t="s">
        <v>610</v>
      </c>
      <c r="G440" s="749" t="s">
        <v>611</v>
      </c>
      <c r="H440" s="749">
        <v>158668</v>
      </c>
      <c r="I440" s="749">
        <v>158668</v>
      </c>
      <c r="J440" s="749" t="s">
        <v>1179</v>
      </c>
      <c r="K440" s="749" t="s">
        <v>1180</v>
      </c>
      <c r="L440" s="752">
        <v>74.801109869918022</v>
      </c>
      <c r="M440" s="752">
        <v>405</v>
      </c>
      <c r="N440" s="753">
        <v>30294.449497316797</v>
      </c>
    </row>
    <row r="441" spans="1:14" ht="14.4" customHeight="1" x14ac:dyDescent="0.3">
      <c r="A441" s="747" t="s">
        <v>577</v>
      </c>
      <c r="B441" s="748" t="s">
        <v>578</v>
      </c>
      <c r="C441" s="749" t="s">
        <v>604</v>
      </c>
      <c r="D441" s="750" t="s">
        <v>605</v>
      </c>
      <c r="E441" s="751">
        <v>50113001</v>
      </c>
      <c r="F441" s="750" t="s">
        <v>610</v>
      </c>
      <c r="G441" s="749" t="s">
        <v>611</v>
      </c>
      <c r="H441" s="749">
        <v>116551</v>
      </c>
      <c r="I441" s="749">
        <v>16551</v>
      </c>
      <c r="J441" s="749" t="s">
        <v>1181</v>
      </c>
      <c r="K441" s="749" t="s">
        <v>1182</v>
      </c>
      <c r="L441" s="752">
        <v>1050.18</v>
      </c>
      <c r="M441" s="752">
        <v>1</v>
      </c>
      <c r="N441" s="753">
        <v>1050.18</v>
      </c>
    </row>
    <row r="442" spans="1:14" ht="14.4" customHeight="1" x14ac:dyDescent="0.3">
      <c r="A442" s="747" t="s">
        <v>577</v>
      </c>
      <c r="B442" s="748" t="s">
        <v>578</v>
      </c>
      <c r="C442" s="749" t="s">
        <v>604</v>
      </c>
      <c r="D442" s="750" t="s">
        <v>605</v>
      </c>
      <c r="E442" s="751">
        <v>50113001</v>
      </c>
      <c r="F442" s="750" t="s">
        <v>610</v>
      </c>
      <c r="G442" s="749" t="s">
        <v>611</v>
      </c>
      <c r="H442" s="749">
        <v>199295</v>
      </c>
      <c r="I442" s="749">
        <v>99295</v>
      </c>
      <c r="J442" s="749" t="s">
        <v>917</v>
      </c>
      <c r="K442" s="749" t="s">
        <v>1183</v>
      </c>
      <c r="L442" s="752">
        <v>26.320000000000007</v>
      </c>
      <c r="M442" s="752">
        <v>1</v>
      </c>
      <c r="N442" s="753">
        <v>26.320000000000007</v>
      </c>
    </row>
    <row r="443" spans="1:14" ht="14.4" customHeight="1" x14ac:dyDescent="0.3">
      <c r="A443" s="747" t="s">
        <v>577</v>
      </c>
      <c r="B443" s="748" t="s">
        <v>578</v>
      </c>
      <c r="C443" s="749" t="s">
        <v>604</v>
      </c>
      <c r="D443" s="750" t="s">
        <v>605</v>
      </c>
      <c r="E443" s="751">
        <v>50113001</v>
      </c>
      <c r="F443" s="750" t="s">
        <v>610</v>
      </c>
      <c r="G443" s="749" t="s">
        <v>611</v>
      </c>
      <c r="H443" s="749">
        <v>196610</v>
      </c>
      <c r="I443" s="749">
        <v>96610</v>
      </c>
      <c r="J443" s="749" t="s">
        <v>620</v>
      </c>
      <c r="K443" s="749" t="s">
        <v>621</v>
      </c>
      <c r="L443" s="752">
        <v>46.45000000000001</v>
      </c>
      <c r="M443" s="752">
        <v>6</v>
      </c>
      <c r="N443" s="753">
        <v>278.70000000000005</v>
      </c>
    </row>
    <row r="444" spans="1:14" ht="14.4" customHeight="1" x14ac:dyDescent="0.3">
      <c r="A444" s="747" t="s">
        <v>577</v>
      </c>
      <c r="B444" s="748" t="s">
        <v>578</v>
      </c>
      <c r="C444" s="749" t="s">
        <v>604</v>
      </c>
      <c r="D444" s="750" t="s">
        <v>605</v>
      </c>
      <c r="E444" s="751">
        <v>50113001</v>
      </c>
      <c r="F444" s="750" t="s">
        <v>610</v>
      </c>
      <c r="G444" s="749" t="s">
        <v>579</v>
      </c>
      <c r="H444" s="749">
        <v>849712</v>
      </c>
      <c r="I444" s="749">
        <v>125053</v>
      </c>
      <c r="J444" s="749" t="s">
        <v>1184</v>
      </c>
      <c r="K444" s="749" t="s">
        <v>1185</v>
      </c>
      <c r="L444" s="752">
        <v>185.8300000000001</v>
      </c>
      <c r="M444" s="752">
        <v>2</v>
      </c>
      <c r="N444" s="753">
        <v>371.6600000000002</v>
      </c>
    </row>
    <row r="445" spans="1:14" ht="14.4" customHeight="1" x14ac:dyDescent="0.3">
      <c r="A445" s="747" t="s">
        <v>577</v>
      </c>
      <c r="B445" s="748" t="s">
        <v>578</v>
      </c>
      <c r="C445" s="749" t="s">
        <v>604</v>
      </c>
      <c r="D445" s="750" t="s">
        <v>605</v>
      </c>
      <c r="E445" s="751">
        <v>50113001</v>
      </c>
      <c r="F445" s="750" t="s">
        <v>610</v>
      </c>
      <c r="G445" s="749" t="s">
        <v>579</v>
      </c>
      <c r="H445" s="749">
        <v>849559</v>
      </c>
      <c r="I445" s="749">
        <v>125066</v>
      </c>
      <c r="J445" s="749" t="s">
        <v>1186</v>
      </c>
      <c r="K445" s="749" t="s">
        <v>1187</v>
      </c>
      <c r="L445" s="752">
        <v>100.22</v>
      </c>
      <c r="M445" s="752">
        <v>5</v>
      </c>
      <c r="N445" s="753">
        <v>501.1</v>
      </c>
    </row>
    <row r="446" spans="1:14" ht="14.4" customHeight="1" x14ac:dyDescent="0.3">
      <c r="A446" s="747" t="s">
        <v>577</v>
      </c>
      <c r="B446" s="748" t="s">
        <v>578</v>
      </c>
      <c r="C446" s="749" t="s">
        <v>604</v>
      </c>
      <c r="D446" s="750" t="s">
        <v>605</v>
      </c>
      <c r="E446" s="751">
        <v>50113001</v>
      </c>
      <c r="F446" s="750" t="s">
        <v>610</v>
      </c>
      <c r="G446" s="749" t="s">
        <v>611</v>
      </c>
      <c r="H446" s="749">
        <v>847713</v>
      </c>
      <c r="I446" s="749">
        <v>125526</v>
      </c>
      <c r="J446" s="749" t="s">
        <v>622</v>
      </c>
      <c r="K446" s="749" t="s">
        <v>923</v>
      </c>
      <c r="L446" s="752">
        <v>97.415137201669737</v>
      </c>
      <c r="M446" s="752">
        <v>2</v>
      </c>
      <c r="N446" s="753">
        <v>194.83027440333947</v>
      </c>
    </row>
    <row r="447" spans="1:14" ht="14.4" customHeight="1" x14ac:dyDescent="0.3">
      <c r="A447" s="747" t="s">
        <v>577</v>
      </c>
      <c r="B447" s="748" t="s">
        <v>578</v>
      </c>
      <c r="C447" s="749" t="s">
        <v>604</v>
      </c>
      <c r="D447" s="750" t="s">
        <v>605</v>
      </c>
      <c r="E447" s="751">
        <v>50113001</v>
      </c>
      <c r="F447" s="750" t="s">
        <v>610</v>
      </c>
      <c r="G447" s="749" t="s">
        <v>611</v>
      </c>
      <c r="H447" s="749">
        <v>189244</v>
      </c>
      <c r="I447" s="749">
        <v>89244</v>
      </c>
      <c r="J447" s="749" t="s">
        <v>1188</v>
      </c>
      <c r="K447" s="749" t="s">
        <v>1189</v>
      </c>
      <c r="L447" s="752">
        <v>20.759280853001297</v>
      </c>
      <c r="M447" s="752">
        <v>1740</v>
      </c>
      <c r="N447" s="753">
        <v>36121.148684222258</v>
      </c>
    </row>
    <row r="448" spans="1:14" ht="14.4" customHeight="1" x14ac:dyDescent="0.3">
      <c r="A448" s="747" t="s">
        <v>577</v>
      </c>
      <c r="B448" s="748" t="s">
        <v>578</v>
      </c>
      <c r="C448" s="749" t="s">
        <v>604</v>
      </c>
      <c r="D448" s="750" t="s">
        <v>605</v>
      </c>
      <c r="E448" s="751">
        <v>50113001</v>
      </c>
      <c r="F448" s="750" t="s">
        <v>610</v>
      </c>
      <c r="G448" s="749" t="s">
        <v>611</v>
      </c>
      <c r="H448" s="749">
        <v>110555</v>
      </c>
      <c r="I448" s="749">
        <v>10555</v>
      </c>
      <c r="J448" s="749" t="s">
        <v>1190</v>
      </c>
      <c r="K448" s="749" t="s">
        <v>1191</v>
      </c>
      <c r="L448" s="752">
        <v>254.97999579672472</v>
      </c>
      <c r="M448" s="752">
        <v>31</v>
      </c>
      <c r="N448" s="753">
        <v>7904.3798696984668</v>
      </c>
    </row>
    <row r="449" spans="1:14" ht="14.4" customHeight="1" x14ac:dyDescent="0.3">
      <c r="A449" s="747" t="s">
        <v>577</v>
      </c>
      <c r="B449" s="748" t="s">
        <v>578</v>
      </c>
      <c r="C449" s="749" t="s">
        <v>604</v>
      </c>
      <c r="D449" s="750" t="s">
        <v>605</v>
      </c>
      <c r="E449" s="751">
        <v>50113001</v>
      </c>
      <c r="F449" s="750" t="s">
        <v>610</v>
      </c>
      <c r="G449" s="749" t="s">
        <v>611</v>
      </c>
      <c r="H449" s="749">
        <v>173322</v>
      </c>
      <c r="I449" s="749">
        <v>173322</v>
      </c>
      <c r="J449" s="749" t="s">
        <v>1192</v>
      </c>
      <c r="K449" s="749" t="s">
        <v>1193</v>
      </c>
      <c r="L449" s="752">
        <v>803.66</v>
      </c>
      <c r="M449" s="752">
        <v>0.4</v>
      </c>
      <c r="N449" s="753">
        <v>321.464</v>
      </c>
    </row>
    <row r="450" spans="1:14" ht="14.4" customHeight="1" x14ac:dyDescent="0.3">
      <c r="A450" s="747" t="s">
        <v>577</v>
      </c>
      <c r="B450" s="748" t="s">
        <v>578</v>
      </c>
      <c r="C450" s="749" t="s">
        <v>604</v>
      </c>
      <c r="D450" s="750" t="s">
        <v>605</v>
      </c>
      <c r="E450" s="751">
        <v>50113001</v>
      </c>
      <c r="F450" s="750" t="s">
        <v>610</v>
      </c>
      <c r="G450" s="749" t="s">
        <v>611</v>
      </c>
      <c r="H450" s="749">
        <v>173396</v>
      </c>
      <c r="I450" s="749">
        <v>173396</v>
      </c>
      <c r="J450" s="749" t="s">
        <v>924</v>
      </c>
      <c r="K450" s="749" t="s">
        <v>925</v>
      </c>
      <c r="L450" s="752">
        <v>673.63999999999965</v>
      </c>
      <c r="M450" s="752">
        <v>61.55</v>
      </c>
      <c r="N450" s="753">
        <v>41462.541999999979</v>
      </c>
    </row>
    <row r="451" spans="1:14" ht="14.4" customHeight="1" x14ac:dyDescent="0.3">
      <c r="A451" s="747" t="s">
        <v>577</v>
      </c>
      <c r="B451" s="748" t="s">
        <v>578</v>
      </c>
      <c r="C451" s="749" t="s">
        <v>604</v>
      </c>
      <c r="D451" s="750" t="s">
        <v>605</v>
      </c>
      <c r="E451" s="751">
        <v>50113001</v>
      </c>
      <c r="F451" s="750" t="s">
        <v>610</v>
      </c>
      <c r="G451" s="749" t="s">
        <v>611</v>
      </c>
      <c r="H451" s="749">
        <v>396473</v>
      </c>
      <c r="I451" s="749">
        <v>99130</v>
      </c>
      <c r="J451" s="749" t="s">
        <v>926</v>
      </c>
      <c r="K451" s="749" t="s">
        <v>927</v>
      </c>
      <c r="L451" s="752">
        <v>33.680000000000007</v>
      </c>
      <c r="M451" s="752">
        <v>780</v>
      </c>
      <c r="N451" s="753">
        <v>26270.400000000005</v>
      </c>
    </row>
    <row r="452" spans="1:14" ht="14.4" customHeight="1" x14ac:dyDescent="0.3">
      <c r="A452" s="747" t="s">
        <v>577</v>
      </c>
      <c r="B452" s="748" t="s">
        <v>578</v>
      </c>
      <c r="C452" s="749" t="s">
        <v>604</v>
      </c>
      <c r="D452" s="750" t="s">
        <v>605</v>
      </c>
      <c r="E452" s="751">
        <v>50113001</v>
      </c>
      <c r="F452" s="750" t="s">
        <v>610</v>
      </c>
      <c r="G452" s="749" t="s">
        <v>611</v>
      </c>
      <c r="H452" s="749">
        <v>187822</v>
      </c>
      <c r="I452" s="749">
        <v>87822</v>
      </c>
      <c r="J452" s="749" t="s">
        <v>1194</v>
      </c>
      <c r="K452" s="749" t="s">
        <v>1195</v>
      </c>
      <c r="L452" s="752">
        <v>1326.7269999999999</v>
      </c>
      <c r="M452" s="752">
        <v>10</v>
      </c>
      <c r="N452" s="753">
        <v>13267.269999999999</v>
      </c>
    </row>
    <row r="453" spans="1:14" ht="14.4" customHeight="1" x14ac:dyDescent="0.3">
      <c r="A453" s="747" t="s">
        <v>577</v>
      </c>
      <c r="B453" s="748" t="s">
        <v>578</v>
      </c>
      <c r="C453" s="749" t="s">
        <v>604</v>
      </c>
      <c r="D453" s="750" t="s">
        <v>605</v>
      </c>
      <c r="E453" s="751">
        <v>50113001</v>
      </c>
      <c r="F453" s="750" t="s">
        <v>610</v>
      </c>
      <c r="G453" s="749" t="s">
        <v>611</v>
      </c>
      <c r="H453" s="749">
        <v>196303</v>
      </c>
      <c r="I453" s="749">
        <v>96303</v>
      </c>
      <c r="J453" s="749" t="s">
        <v>1196</v>
      </c>
      <c r="K453" s="749" t="s">
        <v>1197</v>
      </c>
      <c r="L453" s="752">
        <v>41.000000000000007</v>
      </c>
      <c r="M453" s="752">
        <v>1</v>
      </c>
      <c r="N453" s="753">
        <v>41.000000000000007</v>
      </c>
    </row>
    <row r="454" spans="1:14" ht="14.4" customHeight="1" x14ac:dyDescent="0.3">
      <c r="A454" s="747" t="s">
        <v>577</v>
      </c>
      <c r="B454" s="748" t="s">
        <v>578</v>
      </c>
      <c r="C454" s="749" t="s">
        <v>604</v>
      </c>
      <c r="D454" s="750" t="s">
        <v>605</v>
      </c>
      <c r="E454" s="751">
        <v>50113001</v>
      </c>
      <c r="F454" s="750" t="s">
        <v>610</v>
      </c>
      <c r="G454" s="749" t="s">
        <v>611</v>
      </c>
      <c r="H454" s="749">
        <v>100392</v>
      </c>
      <c r="I454" s="749">
        <v>392</v>
      </c>
      <c r="J454" s="749" t="s">
        <v>1198</v>
      </c>
      <c r="K454" s="749" t="s">
        <v>826</v>
      </c>
      <c r="L454" s="752">
        <v>57.6</v>
      </c>
      <c r="M454" s="752">
        <v>3</v>
      </c>
      <c r="N454" s="753">
        <v>172.8</v>
      </c>
    </row>
    <row r="455" spans="1:14" ht="14.4" customHeight="1" x14ac:dyDescent="0.3">
      <c r="A455" s="747" t="s">
        <v>577</v>
      </c>
      <c r="B455" s="748" t="s">
        <v>578</v>
      </c>
      <c r="C455" s="749" t="s">
        <v>604</v>
      </c>
      <c r="D455" s="750" t="s">
        <v>605</v>
      </c>
      <c r="E455" s="751">
        <v>50113001</v>
      </c>
      <c r="F455" s="750" t="s">
        <v>610</v>
      </c>
      <c r="G455" s="749" t="s">
        <v>611</v>
      </c>
      <c r="H455" s="749">
        <v>100394</v>
      </c>
      <c r="I455" s="749">
        <v>394</v>
      </c>
      <c r="J455" s="749" t="s">
        <v>930</v>
      </c>
      <c r="K455" s="749" t="s">
        <v>931</v>
      </c>
      <c r="L455" s="752">
        <v>65.739999999999966</v>
      </c>
      <c r="M455" s="752">
        <v>3</v>
      </c>
      <c r="N455" s="753">
        <v>197.21999999999991</v>
      </c>
    </row>
    <row r="456" spans="1:14" ht="14.4" customHeight="1" x14ac:dyDescent="0.3">
      <c r="A456" s="747" t="s">
        <v>577</v>
      </c>
      <c r="B456" s="748" t="s">
        <v>578</v>
      </c>
      <c r="C456" s="749" t="s">
        <v>604</v>
      </c>
      <c r="D456" s="750" t="s">
        <v>605</v>
      </c>
      <c r="E456" s="751">
        <v>50113001</v>
      </c>
      <c r="F456" s="750" t="s">
        <v>610</v>
      </c>
      <c r="G456" s="749" t="s">
        <v>611</v>
      </c>
      <c r="H456" s="749">
        <v>132992</v>
      </c>
      <c r="I456" s="749">
        <v>32992</v>
      </c>
      <c r="J456" s="749" t="s">
        <v>1199</v>
      </c>
      <c r="K456" s="749" t="s">
        <v>1200</v>
      </c>
      <c r="L456" s="752">
        <v>108.39000000000003</v>
      </c>
      <c r="M456" s="752">
        <v>1</v>
      </c>
      <c r="N456" s="753">
        <v>108.39000000000003</v>
      </c>
    </row>
    <row r="457" spans="1:14" ht="14.4" customHeight="1" x14ac:dyDescent="0.3">
      <c r="A457" s="747" t="s">
        <v>577</v>
      </c>
      <c r="B457" s="748" t="s">
        <v>578</v>
      </c>
      <c r="C457" s="749" t="s">
        <v>604</v>
      </c>
      <c r="D457" s="750" t="s">
        <v>605</v>
      </c>
      <c r="E457" s="751">
        <v>50113001</v>
      </c>
      <c r="F457" s="750" t="s">
        <v>610</v>
      </c>
      <c r="G457" s="749" t="s">
        <v>579</v>
      </c>
      <c r="H457" s="749">
        <v>94933</v>
      </c>
      <c r="I457" s="749">
        <v>94933</v>
      </c>
      <c r="J457" s="749" t="s">
        <v>1201</v>
      </c>
      <c r="K457" s="749" t="s">
        <v>1202</v>
      </c>
      <c r="L457" s="752">
        <v>115.72</v>
      </c>
      <c r="M457" s="752">
        <v>2</v>
      </c>
      <c r="N457" s="753">
        <v>231.44</v>
      </c>
    </row>
    <row r="458" spans="1:14" ht="14.4" customHeight="1" x14ac:dyDescent="0.3">
      <c r="A458" s="747" t="s">
        <v>577</v>
      </c>
      <c r="B458" s="748" t="s">
        <v>578</v>
      </c>
      <c r="C458" s="749" t="s">
        <v>604</v>
      </c>
      <c r="D458" s="750" t="s">
        <v>605</v>
      </c>
      <c r="E458" s="751">
        <v>50113001</v>
      </c>
      <c r="F458" s="750" t="s">
        <v>610</v>
      </c>
      <c r="G458" s="749" t="s">
        <v>579</v>
      </c>
      <c r="H458" s="749">
        <v>132853</v>
      </c>
      <c r="I458" s="749">
        <v>132853</v>
      </c>
      <c r="J458" s="749" t="s">
        <v>631</v>
      </c>
      <c r="K458" s="749" t="s">
        <v>633</v>
      </c>
      <c r="L458" s="752">
        <v>103.31999999999996</v>
      </c>
      <c r="M458" s="752">
        <v>4</v>
      </c>
      <c r="N458" s="753">
        <v>413.27999999999986</v>
      </c>
    </row>
    <row r="459" spans="1:14" ht="14.4" customHeight="1" x14ac:dyDescent="0.3">
      <c r="A459" s="747" t="s">
        <v>577</v>
      </c>
      <c r="B459" s="748" t="s">
        <v>578</v>
      </c>
      <c r="C459" s="749" t="s">
        <v>604</v>
      </c>
      <c r="D459" s="750" t="s">
        <v>605</v>
      </c>
      <c r="E459" s="751">
        <v>50113001</v>
      </c>
      <c r="F459" s="750" t="s">
        <v>610</v>
      </c>
      <c r="G459" s="749" t="s">
        <v>611</v>
      </c>
      <c r="H459" s="749">
        <v>112895</v>
      </c>
      <c r="I459" s="749">
        <v>12895</v>
      </c>
      <c r="J459" s="749" t="s">
        <v>631</v>
      </c>
      <c r="K459" s="749" t="s">
        <v>1203</v>
      </c>
      <c r="L459" s="752">
        <v>106.59</v>
      </c>
      <c r="M459" s="752">
        <v>1</v>
      </c>
      <c r="N459" s="753">
        <v>106.59</v>
      </c>
    </row>
    <row r="460" spans="1:14" ht="14.4" customHeight="1" x14ac:dyDescent="0.3">
      <c r="A460" s="747" t="s">
        <v>577</v>
      </c>
      <c r="B460" s="748" t="s">
        <v>578</v>
      </c>
      <c r="C460" s="749" t="s">
        <v>604</v>
      </c>
      <c r="D460" s="750" t="s">
        <v>605</v>
      </c>
      <c r="E460" s="751">
        <v>50113001</v>
      </c>
      <c r="F460" s="750" t="s">
        <v>610</v>
      </c>
      <c r="G460" s="749" t="s">
        <v>630</v>
      </c>
      <c r="H460" s="749">
        <v>112891</v>
      </c>
      <c r="I460" s="749">
        <v>12891</v>
      </c>
      <c r="J460" s="749" t="s">
        <v>631</v>
      </c>
      <c r="K460" s="749" t="s">
        <v>632</v>
      </c>
      <c r="L460" s="752">
        <v>58.340000000000032</v>
      </c>
      <c r="M460" s="752">
        <v>7</v>
      </c>
      <c r="N460" s="753">
        <v>408.38000000000022</v>
      </c>
    </row>
    <row r="461" spans="1:14" ht="14.4" customHeight="1" x14ac:dyDescent="0.3">
      <c r="A461" s="747" t="s">
        <v>577</v>
      </c>
      <c r="B461" s="748" t="s">
        <v>578</v>
      </c>
      <c r="C461" s="749" t="s">
        <v>604</v>
      </c>
      <c r="D461" s="750" t="s">
        <v>605</v>
      </c>
      <c r="E461" s="751">
        <v>50113001</v>
      </c>
      <c r="F461" s="750" t="s">
        <v>610</v>
      </c>
      <c r="G461" s="749" t="s">
        <v>630</v>
      </c>
      <c r="H461" s="749">
        <v>112892</v>
      </c>
      <c r="I461" s="749">
        <v>12892</v>
      </c>
      <c r="J461" s="749" t="s">
        <v>631</v>
      </c>
      <c r="K461" s="749" t="s">
        <v>633</v>
      </c>
      <c r="L461" s="752">
        <v>103.11826086956519</v>
      </c>
      <c r="M461" s="752">
        <v>23</v>
      </c>
      <c r="N461" s="753">
        <v>2371.7199999999993</v>
      </c>
    </row>
    <row r="462" spans="1:14" ht="14.4" customHeight="1" x14ac:dyDescent="0.3">
      <c r="A462" s="747" t="s">
        <v>577</v>
      </c>
      <c r="B462" s="748" t="s">
        <v>578</v>
      </c>
      <c r="C462" s="749" t="s">
        <v>604</v>
      </c>
      <c r="D462" s="750" t="s">
        <v>605</v>
      </c>
      <c r="E462" s="751">
        <v>50113001</v>
      </c>
      <c r="F462" s="750" t="s">
        <v>610</v>
      </c>
      <c r="G462" s="749" t="s">
        <v>611</v>
      </c>
      <c r="H462" s="749">
        <v>159714</v>
      </c>
      <c r="I462" s="749">
        <v>59714</v>
      </c>
      <c r="J462" s="749" t="s">
        <v>1204</v>
      </c>
      <c r="K462" s="749" t="s">
        <v>1205</v>
      </c>
      <c r="L462" s="752">
        <v>118.49000000000002</v>
      </c>
      <c r="M462" s="752">
        <v>2</v>
      </c>
      <c r="N462" s="753">
        <v>236.98000000000005</v>
      </c>
    </row>
    <row r="463" spans="1:14" ht="14.4" customHeight="1" x14ac:dyDescent="0.3">
      <c r="A463" s="747" t="s">
        <v>577</v>
      </c>
      <c r="B463" s="748" t="s">
        <v>578</v>
      </c>
      <c r="C463" s="749" t="s">
        <v>604</v>
      </c>
      <c r="D463" s="750" t="s">
        <v>605</v>
      </c>
      <c r="E463" s="751">
        <v>50113001</v>
      </c>
      <c r="F463" s="750" t="s">
        <v>610</v>
      </c>
      <c r="G463" s="749" t="s">
        <v>611</v>
      </c>
      <c r="H463" s="749">
        <v>102679</v>
      </c>
      <c r="I463" s="749">
        <v>2679</v>
      </c>
      <c r="J463" s="749" t="s">
        <v>1206</v>
      </c>
      <c r="K463" s="749" t="s">
        <v>1207</v>
      </c>
      <c r="L463" s="752">
        <v>164.48</v>
      </c>
      <c r="M463" s="752">
        <v>1</v>
      </c>
      <c r="N463" s="753">
        <v>164.48</v>
      </c>
    </row>
    <row r="464" spans="1:14" ht="14.4" customHeight="1" x14ac:dyDescent="0.3">
      <c r="A464" s="747" t="s">
        <v>577</v>
      </c>
      <c r="B464" s="748" t="s">
        <v>578</v>
      </c>
      <c r="C464" s="749" t="s">
        <v>604</v>
      </c>
      <c r="D464" s="750" t="s">
        <v>605</v>
      </c>
      <c r="E464" s="751">
        <v>50113001</v>
      </c>
      <c r="F464" s="750" t="s">
        <v>610</v>
      </c>
      <c r="G464" s="749" t="s">
        <v>611</v>
      </c>
      <c r="H464" s="749">
        <v>162320</v>
      </c>
      <c r="I464" s="749">
        <v>62320</v>
      </c>
      <c r="J464" s="749" t="s">
        <v>1208</v>
      </c>
      <c r="K464" s="749" t="s">
        <v>979</v>
      </c>
      <c r="L464" s="752">
        <v>74.430000000000007</v>
      </c>
      <c r="M464" s="752">
        <v>1</v>
      </c>
      <c r="N464" s="753">
        <v>74.430000000000007</v>
      </c>
    </row>
    <row r="465" spans="1:14" ht="14.4" customHeight="1" x14ac:dyDescent="0.3">
      <c r="A465" s="747" t="s">
        <v>577</v>
      </c>
      <c r="B465" s="748" t="s">
        <v>578</v>
      </c>
      <c r="C465" s="749" t="s">
        <v>604</v>
      </c>
      <c r="D465" s="750" t="s">
        <v>605</v>
      </c>
      <c r="E465" s="751">
        <v>50113001</v>
      </c>
      <c r="F465" s="750" t="s">
        <v>610</v>
      </c>
      <c r="G465" s="749" t="s">
        <v>611</v>
      </c>
      <c r="H465" s="749">
        <v>162318</v>
      </c>
      <c r="I465" s="749">
        <v>62318</v>
      </c>
      <c r="J465" s="749" t="s">
        <v>1209</v>
      </c>
      <c r="K465" s="749" t="s">
        <v>933</v>
      </c>
      <c r="L465" s="752">
        <v>87.46</v>
      </c>
      <c r="M465" s="752">
        <v>1</v>
      </c>
      <c r="N465" s="753">
        <v>87.46</v>
      </c>
    </row>
    <row r="466" spans="1:14" ht="14.4" customHeight="1" x14ac:dyDescent="0.3">
      <c r="A466" s="747" t="s">
        <v>577</v>
      </c>
      <c r="B466" s="748" t="s">
        <v>578</v>
      </c>
      <c r="C466" s="749" t="s">
        <v>604</v>
      </c>
      <c r="D466" s="750" t="s">
        <v>605</v>
      </c>
      <c r="E466" s="751">
        <v>50113001</v>
      </c>
      <c r="F466" s="750" t="s">
        <v>610</v>
      </c>
      <c r="G466" s="749" t="s">
        <v>630</v>
      </c>
      <c r="H466" s="749">
        <v>183974</v>
      </c>
      <c r="I466" s="749">
        <v>83974</v>
      </c>
      <c r="J466" s="749" t="s">
        <v>1210</v>
      </c>
      <c r="K466" s="749" t="s">
        <v>1211</v>
      </c>
      <c r="L466" s="752">
        <v>92.42</v>
      </c>
      <c r="M466" s="752">
        <v>26</v>
      </c>
      <c r="N466" s="753">
        <v>2402.92</v>
      </c>
    </row>
    <row r="467" spans="1:14" ht="14.4" customHeight="1" x14ac:dyDescent="0.3">
      <c r="A467" s="747" t="s">
        <v>577</v>
      </c>
      <c r="B467" s="748" t="s">
        <v>578</v>
      </c>
      <c r="C467" s="749" t="s">
        <v>604</v>
      </c>
      <c r="D467" s="750" t="s">
        <v>605</v>
      </c>
      <c r="E467" s="751">
        <v>50113001</v>
      </c>
      <c r="F467" s="750" t="s">
        <v>610</v>
      </c>
      <c r="G467" s="749" t="s">
        <v>630</v>
      </c>
      <c r="H467" s="749">
        <v>146980</v>
      </c>
      <c r="I467" s="749">
        <v>46980</v>
      </c>
      <c r="J467" s="749" t="s">
        <v>1212</v>
      </c>
      <c r="K467" s="749" t="s">
        <v>1213</v>
      </c>
      <c r="L467" s="752">
        <v>209.00999999999991</v>
      </c>
      <c r="M467" s="752">
        <v>2</v>
      </c>
      <c r="N467" s="753">
        <v>418.01999999999981</v>
      </c>
    </row>
    <row r="468" spans="1:14" ht="14.4" customHeight="1" x14ac:dyDescent="0.3">
      <c r="A468" s="747" t="s">
        <v>577</v>
      </c>
      <c r="B468" s="748" t="s">
        <v>578</v>
      </c>
      <c r="C468" s="749" t="s">
        <v>604</v>
      </c>
      <c r="D468" s="750" t="s">
        <v>605</v>
      </c>
      <c r="E468" s="751">
        <v>50113001</v>
      </c>
      <c r="F468" s="750" t="s">
        <v>610</v>
      </c>
      <c r="G468" s="749" t="s">
        <v>630</v>
      </c>
      <c r="H468" s="749">
        <v>145499</v>
      </c>
      <c r="I468" s="749">
        <v>45499</v>
      </c>
      <c r="J468" s="749" t="s">
        <v>1214</v>
      </c>
      <c r="K468" s="749" t="s">
        <v>1215</v>
      </c>
      <c r="L468" s="752">
        <v>106.59</v>
      </c>
      <c r="M468" s="752">
        <v>2</v>
      </c>
      <c r="N468" s="753">
        <v>213.18</v>
      </c>
    </row>
    <row r="469" spans="1:14" ht="14.4" customHeight="1" x14ac:dyDescent="0.3">
      <c r="A469" s="747" t="s">
        <v>577</v>
      </c>
      <c r="B469" s="748" t="s">
        <v>578</v>
      </c>
      <c r="C469" s="749" t="s">
        <v>604</v>
      </c>
      <c r="D469" s="750" t="s">
        <v>605</v>
      </c>
      <c r="E469" s="751">
        <v>50113001</v>
      </c>
      <c r="F469" s="750" t="s">
        <v>610</v>
      </c>
      <c r="G469" s="749" t="s">
        <v>630</v>
      </c>
      <c r="H469" s="749">
        <v>49941</v>
      </c>
      <c r="I469" s="749">
        <v>49941</v>
      </c>
      <c r="J469" s="749" t="s">
        <v>1214</v>
      </c>
      <c r="K469" s="749" t="s">
        <v>1216</v>
      </c>
      <c r="L469" s="752">
        <v>298.57500000000005</v>
      </c>
      <c r="M469" s="752">
        <v>8</v>
      </c>
      <c r="N469" s="753">
        <v>2388.6000000000004</v>
      </c>
    </row>
    <row r="470" spans="1:14" ht="14.4" customHeight="1" x14ac:dyDescent="0.3">
      <c r="A470" s="747" t="s">
        <v>577</v>
      </c>
      <c r="B470" s="748" t="s">
        <v>578</v>
      </c>
      <c r="C470" s="749" t="s">
        <v>604</v>
      </c>
      <c r="D470" s="750" t="s">
        <v>605</v>
      </c>
      <c r="E470" s="751">
        <v>50113001</v>
      </c>
      <c r="F470" s="750" t="s">
        <v>610</v>
      </c>
      <c r="G470" s="749" t="s">
        <v>630</v>
      </c>
      <c r="H470" s="749">
        <v>132225</v>
      </c>
      <c r="I470" s="749">
        <v>32225</v>
      </c>
      <c r="J470" s="749" t="s">
        <v>1217</v>
      </c>
      <c r="K470" s="749" t="s">
        <v>1218</v>
      </c>
      <c r="L470" s="752">
        <v>76.959999999999994</v>
      </c>
      <c r="M470" s="752">
        <v>2</v>
      </c>
      <c r="N470" s="753">
        <v>153.91999999999999</v>
      </c>
    </row>
    <row r="471" spans="1:14" ht="14.4" customHeight="1" x14ac:dyDescent="0.3">
      <c r="A471" s="747" t="s">
        <v>577</v>
      </c>
      <c r="B471" s="748" t="s">
        <v>578</v>
      </c>
      <c r="C471" s="749" t="s">
        <v>604</v>
      </c>
      <c r="D471" s="750" t="s">
        <v>605</v>
      </c>
      <c r="E471" s="751">
        <v>50113001</v>
      </c>
      <c r="F471" s="750" t="s">
        <v>610</v>
      </c>
      <c r="G471" s="749" t="s">
        <v>630</v>
      </c>
      <c r="H471" s="749">
        <v>131536</v>
      </c>
      <c r="I471" s="749">
        <v>31536</v>
      </c>
      <c r="J471" s="749" t="s">
        <v>1217</v>
      </c>
      <c r="K471" s="749" t="s">
        <v>1219</v>
      </c>
      <c r="L471" s="752">
        <v>215.41799999999998</v>
      </c>
      <c r="M471" s="752">
        <v>5</v>
      </c>
      <c r="N471" s="753">
        <v>1077.0899999999999</v>
      </c>
    </row>
    <row r="472" spans="1:14" ht="14.4" customHeight="1" x14ac:dyDescent="0.3">
      <c r="A472" s="747" t="s">
        <v>577</v>
      </c>
      <c r="B472" s="748" t="s">
        <v>578</v>
      </c>
      <c r="C472" s="749" t="s">
        <v>604</v>
      </c>
      <c r="D472" s="750" t="s">
        <v>605</v>
      </c>
      <c r="E472" s="751">
        <v>50113001</v>
      </c>
      <c r="F472" s="750" t="s">
        <v>610</v>
      </c>
      <c r="G472" s="749" t="s">
        <v>611</v>
      </c>
      <c r="H472" s="749">
        <v>990830</v>
      </c>
      <c r="I472" s="749">
        <v>0</v>
      </c>
      <c r="J472" s="749" t="s">
        <v>1220</v>
      </c>
      <c r="K472" s="749" t="s">
        <v>579</v>
      </c>
      <c r="L472" s="752">
        <v>897.1</v>
      </c>
      <c r="M472" s="752">
        <v>1</v>
      </c>
      <c r="N472" s="753">
        <v>897.1</v>
      </c>
    </row>
    <row r="473" spans="1:14" ht="14.4" customHeight="1" x14ac:dyDescent="0.3">
      <c r="A473" s="747" t="s">
        <v>577</v>
      </c>
      <c r="B473" s="748" t="s">
        <v>578</v>
      </c>
      <c r="C473" s="749" t="s">
        <v>604</v>
      </c>
      <c r="D473" s="750" t="s">
        <v>605</v>
      </c>
      <c r="E473" s="751">
        <v>50113001</v>
      </c>
      <c r="F473" s="750" t="s">
        <v>610</v>
      </c>
      <c r="G473" s="749" t="s">
        <v>611</v>
      </c>
      <c r="H473" s="749">
        <v>847635</v>
      </c>
      <c r="I473" s="749">
        <v>0</v>
      </c>
      <c r="J473" s="749" t="s">
        <v>1221</v>
      </c>
      <c r="K473" s="749" t="s">
        <v>579</v>
      </c>
      <c r="L473" s="752">
        <v>339.84000000000003</v>
      </c>
      <c r="M473" s="752">
        <v>1</v>
      </c>
      <c r="N473" s="753">
        <v>339.84000000000003</v>
      </c>
    </row>
    <row r="474" spans="1:14" ht="14.4" customHeight="1" x14ac:dyDescent="0.3">
      <c r="A474" s="747" t="s">
        <v>577</v>
      </c>
      <c r="B474" s="748" t="s">
        <v>578</v>
      </c>
      <c r="C474" s="749" t="s">
        <v>604</v>
      </c>
      <c r="D474" s="750" t="s">
        <v>605</v>
      </c>
      <c r="E474" s="751">
        <v>50113001</v>
      </c>
      <c r="F474" s="750" t="s">
        <v>610</v>
      </c>
      <c r="G474" s="749" t="s">
        <v>611</v>
      </c>
      <c r="H474" s="749">
        <v>848172</v>
      </c>
      <c r="I474" s="749">
        <v>0</v>
      </c>
      <c r="J474" s="749" t="s">
        <v>636</v>
      </c>
      <c r="K474" s="749" t="s">
        <v>579</v>
      </c>
      <c r="L474" s="752">
        <v>153.74</v>
      </c>
      <c r="M474" s="752">
        <v>3</v>
      </c>
      <c r="N474" s="753">
        <v>461.22</v>
      </c>
    </row>
    <row r="475" spans="1:14" ht="14.4" customHeight="1" x14ac:dyDescent="0.3">
      <c r="A475" s="747" t="s">
        <v>577</v>
      </c>
      <c r="B475" s="748" t="s">
        <v>578</v>
      </c>
      <c r="C475" s="749" t="s">
        <v>604</v>
      </c>
      <c r="D475" s="750" t="s">
        <v>605</v>
      </c>
      <c r="E475" s="751">
        <v>50113001</v>
      </c>
      <c r="F475" s="750" t="s">
        <v>610</v>
      </c>
      <c r="G475" s="749" t="s">
        <v>611</v>
      </c>
      <c r="H475" s="749">
        <v>850305</v>
      </c>
      <c r="I475" s="749">
        <v>0</v>
      </c>
      <c r="J475" s="749" t="s">
        <v>1222</v>
      </c>
      <c r="K475" s="749" t="s">
        <v>579</v>
      </c>
      <c r="L475" s="752">
        <v>318.15499999999997</v>
      </c>
      <c r="M475" s="752">
        <v>2</v>
      </c>
      <c r="N475" s="753">
        <v>636.30999999999995</v>
      </c>
    </row>
    <row r="476" spans="1:14" ht="14.4" customHeight="1" x14ac:dyDescent="0.3">
      <c r="A476" s="747" t="s">
        <v>577</v>
      </c>
      <c r="B476" s="748" t="s">
        <v>578</v>
      </c>
      <c r="C476" s="749" t="s">
        <v>604</v>
      </c>
      <c r="D476" s="750" t="s">
        <v>605</v>
      </c>
      <c r="E476" s="751">
        <v>50113001</v>
      </c>
      <c r="F476" s="750" t="s">
        <v>610</v>
      </c>
      <c r="G476" s="749" t="s">
        <v>611</v>
      </c>
      <c r="H476" s="749">
        <v>845329</v>
      </c>
      <c r="I476" s="749">
        <v>0</v>
      </c>
      <c r="J476" s="749" t="s">
        <v>934</v>
      </c>
      <c r="K476" s="749" t="s">
        <v>579</v>
      </c>
      <c r="L476" s="752">
        <v>168.4917647058823</v>
      </c>
      <c r="M476" s="752">
        <v>17</v>
      </c>
      <c r="N476" s="753">
        <v>2864.3599999999992</v>
      </c>
    </row>
    <row r="477" spans="1:14" ht="14.4" customHeight="1" x14ac:dyDescent="0.3">
      <c r="A477" s="747" t="s">
        <v>577</v>
      </c>
      <c r="B477" s="748" t="s">
        <v>578</v>
      </c>
      <c r="C477" s="749" t="s">
        <v>604</v>
      </c>
      <c r="D477" s="750" t="s">
        <v>605</v>
      </c>
      <c r="E477" s="751">
        <v>50113001</v>
      </c>
      <c r="F477" s="750" t="s">
        <v>610</v>
      </c>
      <c r="G477" s="749" t="s">
        <v>611</v>
      </c>
      <c r="H477" s="749">
        <v>203954</v>
      </c>
      <c r="I477" s="749">
        <v>203954</v>
      </c>
      <c r="J477" s="749" t="s">
        <v>639</v>
      </c>
      <c r="K477" s="749" t="s">
        <v>640</v>
      </c>
      <c r="L477" s="752">
        <v>93.61815844082362</v>
      </c>
      <c r="M477" s="752">
        <v>22</v>
      </c>
      <c r="N477" s="753">
        <v>2059.5994856981197</v>
      </c>
    </row>
    <row r="478" spans="1:14" ht="14.4" customHeight="1" x14ac:dyDescent="0.3">
      <c r="A478" s="747" t="s">
        <v>577</v>
      </c>
      <c r="B478" s="748" t="s">
        <v>578</v>
      </c>
      <c r="C478" s="749" t="s">
        <v>604</v>
      </c>
      <c r="D478" s="750" t="s">
        <v>605</v>
      </c>
      <c r="E478" s="751">
        <v>50113001</v>
      </c>
      <c r="F478" s="750" t="s">
        <v>610</v>
      </c>
      <c r="G478" s="749" t="s">
        <v>611</v>
      </c>
      <c r="H478" s="749">
        <v>190991</v>
      </c>
      <c r="I478" s="749">
        <v>90991</v>
      </c>
      <c r="J478" s="749" t="s">
        <v>1223</v>
      </c>
      <c r="K478" s="749" t="s">
        <v>1224</v>
      </c>
      <c r="L478" s="752">
        <v>48.33</v>
      </c>
      <c r="M478" s="752">
        <v>2</v>
      </c>
      <c r="N478" s="753">
        <v>96.66</v>
      </c>
    </row>
    <row r="479" spans="1:14" ht="14.4" customHeight="1" x14ac:dyDescent="0.3">
      <c r="A479" s="747" t="s">
        <v>577</v>
      </c>
      <c r="B479" s="748" t="s">
        <v>578</v>
      </c>
      <c r="C479" s="749" t="s">
        <v>604</v>
      </c>
      <c r="D479" s="750" t="s">
        <v>605</v>
      </c>
      <c r="E479" s="751">
        <v>50113001</v>
      </c>
      <c r="F479" s="750" t="s">
        <v>610</v>
      </c>
      <c r="G479" s="749" t="s">
        <v>630</v>
      </c>
      <c r="H479" s="749">
        <v>215582</v>
      </c>
      <c r="I479" s="749">
        <v>215582</v>
      </c>
      <c r="J479" s="749" t="s">
        <v>1225</v>
      </c>
      <c r="K479" s="749" t="s">
        <v>1226</v>
      </c>
      <c r="L479" s="752">
        <v>35.289999999999992</v>
      </c>
      <c r="M479" s="752">
        <v>3</v>
      </c>
      <c r="N479" s="753">
        <v>105.86999999999998</v>
      </c>
    </row>
    <row r="480" spans="1:14" ht="14.4" customHeight="1" x14ac:dyDescent="0.3">
      <c r="A480" s="747" t="s">
        <v>577</v>
      </c>
      <c r="B480" s="748" t="s">
        <v>578</v>
      </c>
      <c r="C480" s="749" t="s">
        <v>604</v>
      </c>
      <c r="D480" s="750" t="s">
        <v>605</v>
      </c>
      <c r="E480" s="751">
        <v>50113001</v>
      </c>
      <c r="F480" s="750" t="s">
        <v>610</v>
      </c>
      <c r="G480" s="749" t="s">
        <v>611</v>
      </c>
      <c r="H480" s="749">
        <v>199466</v>
      </c>
      <c r="I480" s="749">
        <v>199466</v>
      </c>
      <c r="J480" s="749" t="s">
        <v>935</v>
      </c>
      <c r="K480" s="749" t="s">
        <v>936</v>
      </c>
      <c r="L480" s="752">
        <v>112.52</v>
      </c>
      <c r="M480" s="752">
        <v>1</v>
      </c>
      <c r="N480" s="753">
        <v>112.52</v>
      </c>
    </row>
    <row r="481" spans="1:14" ht="14.4" customHeight="1" x14ac:dyDescent="0.3">
      <c r="A481" s="747" t="s">
        <v>577</v>
      </c>
      <c r="B481" s="748" t="s">
        <v>578</v>
      </c>
      <c r="C481" s="749" t="s">
        <v>604</v>
      </c>
      <c r="D481" s="750" t="s">
        <v>605</v>
      </c>
      <c r="E481" s="751">
        <v>50113001</v>
      </c>
      <c r="F481" s="750" t="s">
        <v>610</v>
      </c>
      <c r="G481" s="749" t="s">
        <v>611</v>
      </c>
      <c r="H481" s="749">
        <v>147515</v>
      </c>
      <c r="I481" s="749">
        <v>47515</v>
      </c>
      <c r="J481" s="749" t="s">
        <v>1227</v>
      </c>
      <c r="K481" s="749" t="s">
        <v>1228</v>
      </c>
      <c r="L481" s="752">
        <v>138.54499999999996</v>
      </c>
      <c r="M481" s="752">
        <v>2</v>
      </c>
      <c r="N481" s="753">
        <v>277.08999999999992</v>
      </c>
    </row>
    <row r="482" spans="1:14" ht="14.4" customHeight="1" x14ac:dyDescent="0.3">
      <c r="A482" s="747" t="s">
        <v>577</v>
      </c>
      <c r="B482" s="748" t="s">
        <v>578</v>
      </c>
      <c r="C482" s="749" t="s">
        <v>604</v>
      </c>
      <c r="D482" s="750" t="s">
        <v>605</v>
      </c>
      <c r="E482" s="751">
        <v>50113001</v>
      </c>
      <c r="F482" s="750" t="s">
        <v>610</v>
      </c>
      <c r="G482" s="749" t="s">
        <v>611</v>
      </c>
      <c r="H482" s="749">
        <v>149317</v>
      </c>
      <c r="I482" s="749">
        <v>49317</v>
      </c>
      <c r="J482" s="749" t="s">
        <v>1229</v>
      </c>
      <c r="K482" s="749" t="s">
        <v>1230</v>
      </c>
      <c r="L482" s="752">
        <v>299.00099999999998</v>
      </c>
      <c r="M482" s="752">
        <v>2</v>
      </c>
      <c r="N482" s="753">
        <v>598.00199999999995</v>
      </c>
    </row>
    <row r="483" spans="1:14" ht="14.4" customHeight="1" x14ac:dyDescent="0.3">
      <c r="A483" s="747" t="s">
        <v>577</v>
      </c>
      <c r="B483" s="748" t="s">
        <v>578</v>
      </c>
      <c r="C483" s="749" t="s">
        <v>604</v>
      </c>
      <c r="D483" s="750" t="s">
        <v>605</v>
      </c>
      <c r="E483" s="751">
        <v>50113001</v>
      </c>
      <c r="F483" s="750" t="s">
        <v>610</v>
      </c>
      <c r="G483" s="749" t="s">
        <v>611</v>
      </c>
      <c r="H483" s="749">
        <v>195484</v>
      </c>
      <c r="I483" s="749">
        <v>195484</v>
      </c>
      <c r="J483" s="749" t="s">
        <v>1231</v>
      </c>
      <c r="K483" s="749" t="s">
        <v>642</v>
      </c>
      <c r="L483" s="752">
        <v>169.17</v>
      </c>
      <c r="M483" s="752">
        <v>1</v>
      </c>
      <c r="N483" s="753">
        <v>169.17</v>
      </c>
    </row>
    <row r="484" spans="1:14" ht="14.4" customHeight="1" x14ac:dyDescent="0.3">
      <c r="A484" s="747" t="s">
        <v>577</v>
      </c>
      <c r="B484" s="748" t="s">
        <v>578</v>
      </c>
      <c r="C484" s="749" t="s">
        <v>604</v>
      </c>
      <c r="D484" s="750" t="s">
        <v>605</v>
      </c>
      <c r="E484" s="751">
        <v>50113001</v>
      </c>
      <c r="F484" s="750" t="s">
        <v>610</v>
      </c>
      <c r="G484" s="749" t="s">
        <v>611</v>
      </c>
      <c r="H484" s="749">
        <v>188356</v>
      </c>
      <c r="I484" s="749">
        <v>88356</v>
      </c>
      <c r="J484" s="749" t="s">
        <v>1232</v>
      </c>
      <c r="K484" s="749" t="s">
        <v>1233</v>
      </c>
      <c r="L484" s="752">
        <v>96.139999999999986</v>
      </c>
      <c r="M484" s="752">
        <v>1</v>
      </c>
      <c r="N484" s="753">
        <v>96.139999999999986</v>
      </c>
    </row>
    <row r="485" spans="1:14" ht="14.4" customHeight="1" x14ac:dyDescent="0.3">
      <c r="A485" s="747" t="s">
        <v>577</v>
      </c>
      <c r="B485" s="748" t="s">
        <v>578</v>
      </c>
      <c r="C485" s="749" t="s">
        <v>604</v>
      </c>
      <c r="D485" s="750" t="s">
        <v>605</v>
      </c>
      <c r="E485" s="751">
        <v>50113001</v>
      </c>
      <c r="F485" s="750" t="s">
        <v>610</v>
      </c>
      <c r="G485" s="749" t="s">
        <v>611</v>
      </c>
      <c r="H485" s="749">
        <v>102132</v>
      </c>
      <c r="I485" s="749">
        <v>2132</v>
      </c>
      <c r="J485" s="749" t="s">
        <v>1232</v>
      </c>
      <c r="K485" s="749" t="s">
        <v>1234</v>
      </c>
      <c r="L485" s="752">
        <v>135.81</v>
      </c>
      <c r="M485" s="752">
        <v>5</v>
      </c>
      <c r="N485" s="753">
        <v>679.05</v>
      </c>
    </row>
    <row r="486" spans="1:14" ht="14.4" customHeight="1" x14ac:dyDescent="0.3">
      <c r="A486" s="747" t="s">
        <v>577</v>
      </c>
      <c r="B486" s="748" t="s">
        <v>578</v>
      </c>
      <c r="C486" s="749" t="s">
        <v>604</v>
      </c>
      <c r="D486" s="750" t="s">
        <v>605</v>
      </c>
      <c r="E486" s="751">
        <v>50113001</v>
      </c>
      <c r="F486" s="750" t="s">
        <v>610</v>
      </c>
      <c r="G486" s="749" t="s">
        <v>630</v>
      </c>
      <c r="H486" s="749">
        <v>849990</v>
      </c>
      <c r="I486" s="749">
        <v>102596</v>
      </c>
      <c r="J486" s="749" t="s">
        <v>1235</v>
      </c>
      <c r="K486" s="749" t="s">
        <v>1236</v>
      </c>
      <c r="L486" s="752">
        <v>24.27</v>
      </c>
      <c r="M486" s="752">
        <v>1</v>
      </c>
      <c r="N486" s="753">
        <v>24.27</v>
      </c>
    </row>
    <row r="487" spans="1:14" ht="14.4" customHeight="1" x14ac:dyDescent="0.3">
      <c r="A487" s="747" t="s">
        <v>577</v>
      </c>
      <c r="B487" s="748" t="s">
        <v>578</v>
      </c>
      <c r="C487" s="749" t="s">
        <v>604</v>
      </c>
      <c r="D487" s="750" t="s">
        <v>605</v>
      </c>
      <c r="E487" s="751">
        <v>50113001</v>
      </c>
      <c r="F487" s="750" t="s">
        <v>610</v>
      </c>
      <c r="G487" s="749" t="s">
        <v>630</v>
      </c>
      <c r="H487" s="749">
        <v>850390</v>
      </c>
      <c r="I487" s="749">
        <v>102600</v>
      </c>
      <c r="J487" s="749" t="s">
        <v>1235</v>
      </c>
      <c r="K487" s="749" t="s">
        <v>1237</v>
      </c>
      <c r="L487" s="752">
        <v>68</v>
      </c>
      <c r="M487" s="752">
        <v>1</v>
      </c>
      <c r="N487" s="753">
        <v>68</v>
      </c>
    </row>
    <row r="488" spans="1:14" ht="14.4" customHeight="1" x14ac:dyDescent="0.3">
      <c r="A488" s="747" t="s">
        <v>577</v>
      </c>
      <c r="B488" s="748" t="s">
        <v>578</v>
      </c>
      <c r="C488" s="749" t="s">
        <v>604</v>
      </c>
      <c r="D488" s="750" t="s">
        <v>605</v>
      </c>
      <c r="E488" s="751">
        <v>50113001</v>
      </c>
      <c r="F488" s="750" t="s">
        <v>610</v>
      </c>
      <c r="G488" s="749" t="s">
        <v>611</v>
      </c>
      <c r="H488" s="749">
        <v>150660</v>
      </c>
      <c r="I488" s="749">
        <v>150660</v>
      </c>
      <c r="J488" s="749" t="s">
        <v>1238</v>
      </c>
      <c r="K488" s="749" t="s">
        <v>1239</v>
      </c>
      <c r="L488" s="752">
        <v>795.63600000000008</v>
      </c>
      <c r="M488" s="752">
        <v>25</v>
      </c>
      <c r="N488" s="753">
        <v>19890.900000000001</v>
      </c>
    </row>
    <row r="489" spans="1:14" ht="14.4" customHeight="1" x14ac:dyDescent="0.3">
      <c r="A489" s="747" t="s">
        <v>577</v>
      </c>
      <c r="B489" s="748" t="s">
        <v>578</v>
      </c>
      <c r="C489" s="749" t="s">
        <v>604</v>
      </c>
      <c r="D489" s="750" t="s">
        <v>605</v>
      </c>
      <c r="E489" s="751">
        <v>50113001</v>
      </c>
      <c r="F489" s="750" t="s">
        <v>610</v>
      </c>
      <c r="G489" s="749" t="s">
        <v>611</v>
      </c>
      <c r="H489" s="749">
        <v>145981</v>
      </c>
      <c r="I489" s="749">
        <v>45981</v>
      </c>
      <c r="J489" s="749" t="s">
        <v>1240</v>
      </c>
      <c r="K489" s="749" t="s">
        <v>1241</v>
      </c>
      <c r="L489" s="752">
        <v>1704.5600000000002</v>
      </c>
      <c r="M489" s="752">
        <v>14</v>
      </c>
      <c r="N489" s="753">
        <v>23863.840000000004</v>
      </c>
    </row>
    <row r="490" spans="1:14" ht="14.4" customHeight="1" x14ac:dyDescent="0.3">
      <c r="A490" s="747" t="s">
        <v>577</v>
      </c>
      <c r="B490" s="748" t="s">
        <v>578</v>
      </c>
      <c r="C490" s="749" t="s">
        <v>604</v>
      </c>
      <c r="D490" s="750" t="s">
        <v>605</v>
      </c>
      <c r="E490" s="751">
        <v>50113001</v>
      </c>
      <c r="F490" s="750" t="s">
        <v>610</v>
      </c>
      <c r="G490" s="749" t="s">
        <v>630</v>
      </c>
      <c r="H490" s="749">
        <v>848477</v>
      </c>
      <c r="I490" s="749">
        <v>124346</v>
      </c>
      <c r="J490" s="749" t="s">
        <v>1242</v>
      </c>
      <c r="K490" s="749" t="s">
        <v>1070</v>
      </c>
      <c r="L490" s="752">
        <v>136.05800000000005</v>
      </c>
      <c r="M490" s="752">
        <v>5</v>
      </c>
      <c r="N490" s="753">
        <v>680.29000000000019</v>
      </c>
    </row>
    <row r="491" spans="1:14" ht="14.4" customHeight="1" x14ac:dyDescent="0.3">
      <c r="A491" s="747" t="s">
        <v>577</v>
      </c>
      <c r="B491" s="748" t="s">
        <v>578</v>
      </c>
      <c r="C491" s="749" t="s">
        <v>604</v>
      </c>
      <c r="D491" s="750" t="s">
        <v>605</v>
      </c>
      <c r="E491" s="751">
        <v>50113001</v>
      </c>
      <c r="F491" s="750" t="s">
        <v>610</v>
      </c>
      <c r="G491" s="749" t="s">
        <v>611</v>
      </c>
      <c r="H491" s="749">
        <v>189831</v>
      </c>
      <c r="I491" s="749">
        <v>89831</v>
      </c>
      <c r="J491" s="749" t="s">
        <v>1243</v>
      </c>
      <c r="K491" s="749" t="s">
        <v>1244</v>
      </c>
      <c r="L491" s="752">
        <v>76.397500000000008</v>
      </c>
      <c r="M491" s="752">
        <v>4</v>
      </c>
      <c r="N491" s="753">
        <v>305.59000000000003</v>
      </c>
    </row>
    <row r="492" spans="1:14" ht="14.4" customHeight="1" x14ac:dyDescent="0.3">
      <c r="A492" s="747" t="s">
        <v>577</v>
      </c>
      <c r="B492" s="748" t="s">
        <v>578</v>
      </c>
      <c r="C492" s="749" t="s">
        <v>604</v>
      </c>
      <c r="D492" s="750" t="s">
        <v>605</v>
      </c>
      <c r="E492" s="751">
        <v>50113001</v>
      </c>
      <c r="F492" s="750" t="s">
        <v>610</v>
      </c>
      <c r="G492" s="749" t="s">
        <v>630</v>
      </c>
      <c r="H492" s="749">
        <v>117425</v>
      </c>
      <c r="I492" s="749">
        <v>17425</v>
      </c>
      <c r="J492" s="749" t="s">
        <v>646</v>
      </c>
      <c r="K492" s="749" t="s">
        <v>647</v>
      </c>
      <c r="L492" s="752">
        <v>20.016666666666669</v>
      </c>
      <c r="M492" s="752">
        <v>3</v>
      </c>
      <c r="N492" s="753">
        <v>60.050000000000011</v>
      </c>
    </row>
    <row r="493" spans="1:14" ht="14.4" customHeight="1" x14ac:dyDescent="0.3">
      <c r="A493" s="747" t="s">
        <v>577</v>
      </c>
      <c r="B493" s="748" t="s">
        <v>578</v>
      </c>
      <c r="C493" s="749" t="s">
        <v>604</v>
      </c>
      <c r="D493" s="750" t="s">
        <v>605</v>
      </c>
      <c r="E493" s="751">
        <v>50113001</v>
      </c>
      <c r="F493" s="750" t="s">
        <v>610</v>
      </c>
      <c r="G493" s="749" t="s">
        <v>630</v>
      </c>
      <c r="H493" s="749">
        <v>117433</v>
      </c>
      <c r="I493" s="749">
        <v>17433</v>
      </c>
      <c r="J493" s="749" t="s">
        <v>1245</v>
      </c>
      <c r="K493" s="749" t="s">
        <v>1246</v>
      </c>
      <c r="L493" s="752">
        <v>54.21</v>
      </c>
      <c r="M493" s="752">
        <v>1</v>
      </c>
      <c r="N493" s="753">
        <v>54.21</v>
      </c>
    </row>
    <row r="494" spans="1:14" ht="14.4" customHeight="1" x14ac:dyDescent="0.3">
      <c r="A494" s="747" t="s">
        <v>577</v>
      </c>
      <c r="B494" s="748" t="s">
        <v>578</v>
      </c>
      <c r="C494" s="749" t="s">
        <v>604</v>
      </c>
      <c r="D494" s="750" t="s">
        <v>605</v>
      </c>
      <c r="E494" s="751">
        <v>50113001</v>
      </c>
      <c r="F494" s="750" t="s">
        <v>610</v>
      </c>
      <c r="G494" s="749" t="s">
        <v>611</v>
      </c>
      <c r="H494" s="749">
        <v>156992</v>
      </c>
      <c r="I494" s="749">
        <v>56992</v>
      </c>
      <c r="J494" s="749" t="s">
        <v>648</v>
      </c>
      <c r="K494" s="749" t="s">
        <v>649</v>
      </c>
      <c r="L494" s="752">
        <v>61.45</v>
      </c>
      <c r="M494" s="752">
        <v>8</v>
      </c>
      <c r="N494" s="753">
        <v>491.6</v>
      </c>
    </row>
    <row r="495" spans="1:14" ht="14.4" customHeight="1" x14ac:dyDescent="0.3">
      <c r="A495" s="747" t="s">
        <v>577</v>
      </c>
      <c r="B495" s="748" t="s">
        <v>578</v>
      </c>
      <c r="C495" s="749" t="s">
        <v>604</v>
      </c>
      <c r="D495" s="750" t="s">
        <v>605</v>
      </c>
      <c r="E495" s="751">
        <v>50113001</v>
      </c>
      <c r="F495" s="750" t="s">
        <v>610</v>
      </c>
      <c r="G495" s="749" t="s">
        <v>611</v>
      </c>
      <c r="H495" s="749">
        <v>156993</v>
      </c>
      <c r="I495" s="749">
        <v>56993</v>
      </c>
      <c r="J495" s="749" t="s">
        <v>650</v>
      </c>
      <c r="K495" s="749" t="s">
        <v>651</v>
      </c>
      <c r="L495" s="752">
        <v>73.150000000000006</v>
      </c>
      <c r="M495" s="752">
        <v>1</v>
      </c>
      <c r="N495" s="753">
        <v>73.150000000000006</v>
      </c>
    </row>
    <row r="496" spans="1:14" ht="14.4" customHeight="1" x14ac:dyDescent="0.3">
      <c r="A496" s="747" t="s">
        <v>577</v>
      </c>
      <c r="B496" s="748" t="s">
        <v>578</v>
      </c>
      <c r="C496" s="749" t="s">
        <v>604</v>
      </c>
      <c r="D496" s="750" t="s">
        <v>605</v>
      </c>
      <c r="E496" s="751">
        <v>50113001</v>
      </c>
      <c r="F496" s="750" t="s">
        <v>610</v>
      </c>
      <c r="G496" s="749" t="s">
        <v>630</v>
      </c>
      <c r="H496" s="749">
        <v>214427</v>
      </c>
      <c r="I496" s="749">
        <v>214427</v>
      </c>
      <c r="J496" s="749" t="s">
        <v>654</v>
      </c>
      <c r="K496" s="749" t="s">
        <v>655</v>
      </c>
      <c r="L496" s="752">
        <v>60.090661003634345</v>
      </c>
      <c r="M496" s="752">
        <v>1990</v>
      </c>
      <c r="N496" s="753">
        <v>119580.41539723234</v>
      </c>
    </row>
    <row r="497" spans="1:14" ht="14.4" customHeight="1" x14ac:dyDescent="0.3">
      <c r="A497" s="747" t="s">
        <v>577</v>
      </c>
      <c r="B497" s="748" t="s">
        <v>578</v>
      </c>
      <c r="C497" s="749" t="s">
        <v>604</v>
      </c>
      <c r="D497" s="750" t="s">
        <v>605</v>
      </c>
      <c r="E497" s="751">
        <v>50113001</v>
      </c>
      <c r="F497" s="750" t="s">
        <v>610</v>
      </c>
      <c r="G497" s="749" t="s">
        <v>630</v>
      </c>
      <c r="H497" s="749">
        <v>848765</v>
      </c>
      <c r="I497" s="749">
        <v>107938</v>
      </c>
      <c r="J497" s="749" t="s">
        <v>1247</v>
      </c>
      <c r="K497" s="749" t="s">
        <v>1248</v>
      </c>
      <c r="L497" s="752">
        <v>128.67000000000002</v>
      </c>
      <c r="M497" s="752">
        <v>32</v>
      </c>
      <c r="N497" s="753">
        <v>4117.4400000000005</v>
      </c>
    </row>
    <row r="498" spans="1:14" ht="14.4" customHeight="1" x14ac:dyDescent="0.3">
      <c r="A498" s="747" t="s">
        <v>577</v>
      </c>
      <c r="B498" s="748" t="s">
        <v>578</v>
      </c>
      <c r="C498" s="749" t="s">
        <v>604</v>
      </c>
      <c r="D498" s="750" t="s">
        <v>605</v>
      </c>
      <c r="E498" s="751">
        <v>50113001</v>
      </c>
      <c r="F498" s="750" t="s">
        <v>610</v>
      </c>
      <c r="G498" s="749" t="s">
        <v>630</v>
      </c>
      <c r="H498" s="749">
        <v>113768</v>
      </c>
      <c r="I498" s="749">
        <v>13768</v>
      </c>
      <c r="J498" s="749" t="s">
        <v>1247</v>
      </c>
      <c r="K498" s="749" t="s">
        <v>1249</v>
      </c>
      <c r="L498" s="752">
        <v>90.380000000000024</v>
      </c>
      <c r="M498" s="752">
        <v>1</v>
      </c>
      <c r="N498" s="753">
        <v>90.380000000000024</v>
      </c>
    </row>
    <row r="499" spans="1:14" ht="14.4" customHeight="1" x14ac:dyDescent="0.3">
      <c r="A499" s="747" t="s">
        <v>577</v>
      </c>
      <c r="B499" s="748" t="s">
        <v>578</v>
      </c>
      <c r="C499" s="749" t="s">
        <v>604</v>
      </c>
      <c r="D499" s="750" t="s">
        <v>605</v>
      </c>
      <c r="E499" s="751">
        <v>50113001</v>
      </c>
      <c r="F499" s="750" t="s">
        <v>610</v>
      </c>
      <c r="G499" s="749" t="s">
        <v>611</v>
      </c>
      <c r="H499" s="749">
        <v>176155</v>
      </c>
      <c r="I499" s="749">
        <v>76155</v>
      </c>
      <c r="J499" s="749" t="s">
        <v>1250</v>
      </c>
      <c r="K499" s="749" t="s">
        <v>1251</v>
      </c>
      <c r="L499" s="752">
        <v>61.960000000000015</v>
      </c>
      <c r="M499" s="752">
        <v>1</v>
      </c>
      <c r="N499" s="753">
        <v>61.960000000000015</v>
      </c>
    </row>
    <row r="500" spans="1:14" ht="14.4" customHeight="1" x14ac:dyDescent="0.3">
      <c r="A500" s="747" t="s">
        <v>577</v>
      </c>
      <c r="B500" s="748" t="s">
        <v>578</v>
      </c>
      <c r="C500" s="749" t="s">
        <v>604</v>
      </c>
      <c r="D500" s="750" t="s">
        <v>605</v>
      </c>
      <c r="E500" s="751">
        <v>50113001</v>
      </c>
      <c r="F500" s="750" t="s">
        <v>610</v>
      </c>
      <c r="G500" s="749" t="s">
        <v>611</v>
      </c>
      <c r="H500" s="749">
        <v>198190</v>
      </c>
      <c r="I500" s="749">
        <v>98190</v>
      </c>
      <c r="J500" s="749" t="s">
        <v>1252</v>
      </c>
      <c r="K500" s="749" t="s">
        <v>1253</v>
      </c>
      <c r="L500" s="752">
        <v>91.700000000000017</v>
      </c>
      <c r="M500" s="752">
        <v>1</v>
      </c>
      <c r="N500" s="753">
        <v>91.700000000000017</v>
      </c>
    </row>
    <row r="501" spans="1:14" ht="14.4" customHeight="1" x14ac:dyDescent="0.3">
      <c r="A501" s="747" t="s">
        <v>577</v>
      </c>
      <c r="B501" s="748" t="s">
        <v>578</v>
      </c>
      <c r="C501" s="749" t="s">
        <v>604</v>
      </c>
      <c r="D501" s="750" t="s">
        <v>605</v>
      </c>
      <c r="E501" s="751">
        <v>50113001</v>
      </c>
      <c r="F501" s="750" t="s">
        <v>610</v>
      </c>
      <c r="G501" s="749" t="s">
        <v>611</v>
      </c>
      <c r="H501" s="749">
        <v>845813</v>
      </c>
      <c r="I501" s="749">
        <v>0</v>
      </c>
      <c r="J501" s="749" t="s">
        <v>1254</v>
      </c>
      <c r="K501" s="749" t="s">
        <v>579</v>
      </c>
      <c r="L501" s="752">
        <v>538.48</v>
      </c>
      <c r="M501" s="752">
        <v>2</v>
      </c>
      <c r="N501" s="753">
        <v>1076.96</v>
      </c>
    </row>
    <row r="502" spans="1:14" ht="14.4" customHeight="1" x14ac:dyDescent="0.3">
      <c r="A502" s="747" t="s">
        <v>577</v>
      </c>
      <c r="B502" s="748" t="s">
        <v>578</v>
      </c>
      <c r="C502" s="749" t="s">
        <v>604</v>
      </c>
      <c r="D502" s="750" t="s">
        <v>605</v>
      </c>
      <c r="E502" s="751">
        <v>50113001</v>
      </c>
      <c r="F502" s="750" t="s">
        <v>610</v>
      </c>
      <c r="G502" s="749" t="s">
        <v>611</v>
      </c>
      <c r="H502" s="749">
        <v>193104</v>
      </c>
      <c r="I502" s="749">
        <v>93104</v>
      </c>
      <c r="J502" s="749" t="s">
        <v>656</v>
      </c>
      <c r="K502" s="749" t="s">
        <v>657</v>
      </c>
      <c r="L502" s="752">
        <v>47.320000000000007</v>
      </c>
      <c r="M502" s="752">
        <v>1</v>
      </c>
      <c r="N502" s="753">
        <v>47.320000000000007</v>
      </c>
    </row>
    <row r="503" spans="1:14" ht="14.4" customHeight="1" x14ac:dyDescent="0.3">
      <c r="A503" s="747" t="s">
        <v>577</v>
      </c>
      <c r="B503" s="748" t="s">
        <v>578</v>
      </c>
      <c r="C503" s="749" t="s">
        <v>604</v>
      </c>
      <c r="D503" s="750" t="s">
        <v>605</v>
      </c>
      <c r="E503" s="751">
        <v>50113001</v>
      </c>
      <c r="F503" s="750" t="s">
        <v>610</v>
      </c>
      <c r="G503" s="749" t="s">
        <v>611</v>
      </c>
      <c r="H503" s="749">
        <v>193105</v>
      </c>
      <c r="I503" s="749">
        <v>93105</v>
      </c>
      <c r="J503" s="749" t="s">
        <v>656</v>
      </c>
      <c r="K503" s="749" t="s">
        <v>942</v>
      </c>
      <c r="L503" s="752">
        <v>208.86173784478765</v>
      </c>
      <c r="M503" s="752">
        <v>73</v>
      </c>
      <c r="N503" s="753">
        <v>15246.906862669499</v>
      </c>
    </row>
    <row r="504" spans="1:14" ht="14.4" customHeight="1" x14ac:dyDescent="0.3">
      <c r="A504" s="747" t="s">
        <v>577</v>
      </c>
      <c r="B504" s="748" t="s">
        <v>578</v>
      </c>
      <c r="C504" s="749" t="s">
        <v>604</v>
      </c>
      <c r="D504" s="750" t="s">
        <v>605</v>
      </c>
      <c r="E504" s="751">
        <v>50113001</v>
      </c>
      <c r="F504" s="750" t="s">
        <v>610</v>
      </c>
      <c r="G504" s="749" t="s">
        <v>611</v>
      </c>
      <c r="H504" s="749">
        <v>988310</v>
      </c>
      <c r="I504" s="749">
        <v>0</v>
      </c>
      <c r="J504" s="749" t="s">
        <v>658</v>
      </c>
      <c r="K504" s="749" t="s">
        <v>579</v>
      </c>
      <c r="L504" s="752">
        <v>97.520000000000024</v>
      </c>
      <c r="M504" s="752">
        <v>11</v>
      </c>
      <c r="N504" s="753">
        <v>1072.7200000000003</v>
      </c>
    </row>
    <row r="505" spans="1:14" ht="14.4" customHeight="1" x14ac:dyDescent="0.3">
      <c r="A505" s="747" t="s">
        <v>577</v>
      </c>
      <c r="B505" s="748" t="s">
        <v>578</v>
      </c>
      <c r="C505" s="749" t="s">
        <v>604</v>
      </c>
      <c r="D505" s="750" t="s">
        <v>605</v>
      </c>
      <c r="E505" s="751">
        <v>50113001</v>
      </c>
      <c r="F505" s="750" t="s">
        <v>610</v>
      </c>
      <c r="G505" s="749" t="s">
        <v>630</v>
      </c>
      <c r="H505" s="749">
        <v>847134</v>
      </c>
      <c r="I505" s="749">
        <v>151050</v>
      </c>
      <c r="J505" s="749" t="s">
        <v>1255</v>
      </c>
      <c r="K505" s="749" t="s">
        <v>1256</v>
      </c>
      <c r="L505" s="752">
        <v>725.28865691522208</v>
      </c>
      <c r="M505" s="752">
        <v>196</v>
      </c>
      <c r="N505" s="753">
        <v>142156.57675538352</v>
      </c>
    </row>
    <row r="506" spans="1:14" ht="14.4" customHeight="1" x14ac:dyDescent="0.3">
      <c r="A506" s="747" t="s">
        <v>577</v>
      </c>
      <c r="B506" s="748" t="s">
        <v>578</v>
      </c>
      <c r="C506" s="749" t="s">
        <v>604</v>
      </c>
      <c r="D506" s="750" t="s">
        <v>605</v>
      </c>
      <c r="E506" s="751">
        <v>50113001</v>
      </c>
      <c r="F506" s="750" t="s">
        <v>610</v>
      </c>
      <c r="G506" s="749" t="s">
        <v>630</v>
      </c>
      <c r="H506" s="749">
        <v>144997</v>
      </c>
      <c r="I506" s="749">
        <v>44997</v>
      </c>
      <c r="J506" s="749" t="s">
        <v>943</v>
      </c>
      <c r="K506" s="749" t="s">
        <v>944</v>
      </c>
      <c r="L506" s="752">
        <v>135.88999999999999</v>
      </c>
      <c r="M506" s="752">
        <v>3</v>
      </c>
      <c r="N506" s="753">
        <v>407.66999999999996</v>
      </c>
    </row>
    <row r="507" spans="1:14" ht="14.4" customHeight="1" x14ac:dyDescent="0.3">
      <c r="A507" s="747" t="s">
        <v>577</v>
      </c>
      <c r="B507" s="748" t="s">
        <v>578</v>
      </c>
      <c r="C507" s="749" t="s">
        <v>604</v>
      </c>
      <c r="D507" s="750" t="s">
        <v>605</v>
      </c>
      <c r="E507" s="751">
        <v>50113001</v>
      </c>
      <c r="F507" s="750" t="s">
        <v>610</v>
      </c>
      <c r="G507" s="749" t="s">
        <v>611</v>
      </c>
      <c r="H507" s="749">
        <v>201992</v>
      </c>
      <c r="I507" s="749">
        <v>201992</v>
      </c>
      <c r="J507" s="749" t="s">
        <v>659</v>
      </c>
      <c r="K507" s="749" t="s">
        <v>1257</v>
      </c>
      <c r="L507" s="752">
        <v>535.70000000000016</v>
      </c>
      <c r="M507" s="752">
        <v>1</v>
      </c>
      <c r="N507" s="753">
        <v>535.70000000000016</v>
      </c>
    </row>
    <row r="508" spans="1:14" ht="14.4" customHeight="1" x14ac:dyDescent="0.3">
      <c r="A508" s="747" t="s">
        <v>577</v>
      </c>
      <c r="B508" s="748" t="s">
        <v>578</v>
      </c>
      <c r="C508" s="749" t="s">
        <v>604</v>
      </c>
      <c r="D508" s="750" t="s">
        <v>605</v>
      </c>
      <c r="E508" s="751">
        <v>50113001</v>
      </c>
      <c r="F508" s="750" t="s">
        <v>610</v>
      </c>
      <c r="G508" s="749" t="s">
        <v>611</v>
      </c>
      <c r="H508" s="749">
        <v>197522</v>
      </c>
      <c r="I508" s="749">
        <v>97522</v>
      </c>
      <c r="J508" s="749" t="s">
        <v>659</v>
      </c>
      <c r="K508" s="749" t="s">
        <v>660</v>
      </c>
      <c r="L508" s="752">
        <v>159.21000000000004</v>
      </c>
      <c r="M508" s="752">
        <v>2</v>
      </c>
      <c r="N508" s="753">
        <v>318.42000000000007</v>
      </c>
    </row>
    <row r="509" spans="1:14" ht="14.4" customHeight="1" x14ac:dyDescent="0.3">
      <c r="A509" s="747" t="s">
        <v>577</v>
      </c>
      <c r="B509" s="748" t="s">
        <v>578</v>
      </c>
      <c r="C509" s="749" t="s">
        <v>604</v>
      </c>
      <c r="D509" s="750" t="s">
        <v>605</v>
      </c>
      <c r="E509" s="751">
        <v>50113001</v>
      </c>
      <c r="F509" s="750" t="s">
        <v>610</v>
      </c>
      <c r="G509" s="749" t="s">
        <v>611</v>
      </c>
      <c r="H509" s="749">
        <v>114075</v>
      </c>
      <c r="I509" s="749">
        <v>14075</v>
      </c>
      <c r="J509" s="749" t="s">
        <v>659</v>
      </c>
      <c r="K509" s="749" t="s">
        <v>947</v>
      </c>
      <c r="L509" s="752">
        <v>294.99</v>
      </c>
      <c r="M509" s="752">
        <v>2</v>
      </c>
      <c r="N509" s="753">
        <v>589.98</v>
      </c>
    </row>
    <row r="510" spans="1:14" ht="14.4" customHeight="1" x14ac:dyDescent="0.3">
      <c r="A510" s="747" t="s">
        <v>577</v>
      </c>
      <c r="B510" s="748" t="s">
        <v>578</v>
      </c>
      <c r="C510" s="749" t="s">
        <v>604</v>
      </c>
      <c r="D510" s="750" t="s">
        <v>605</v>
      </c>
      <c r="E510" s="751">
        <v>50113001</v>
      </c>
      <c r="F510" s="750" t="s">
        <v>610</v>
      </c>
      <c r="G510" s="749" t="s">
        <v>611</v>
      </c>
      <c r="H510" s="749">
        <v>184090</v>
      </c>
      <c r="I510" s="749">
        <v>84090</v>
      </c>
      <c r="J510" s="749" t="s">
        <v>661</v>
      </c>
      <c r="K510" s="749" t="s">
        <v>662</v>
      </c>
      <c r="L510" s="752">
        <v>60.12595238095237</v>
      </c>
      <c r="M510" s="752">
        <v>84</v>
      </c>
      <c r="N510" s="753">
        <v>5050.579999999999</v>
      </c>
    </row>
    <row r="511" spans="1:14" ht="14.4" customHeight="1" x14ac:dyDescent="0.3">
      <c r="A511" s="747" t="s">
        <v>577</v>
      </c>
      <c r="B511" s="748" t="s">
        <v>578</v>
      </c>
      <c r="C511" s="749" t="s">
        <v>604</v>
      </c>
      <c r="D511" s="750" t="s">
        <v>605</v>
      </c>
      <c r="E511" s="751">
        <v>50113001</v>
      </c>
      <c r="F511" s="750" t="s">
        <v>610</v>
      </c>
      <c r="G511" s="749" t="s">
        <v>611</v>
      </c>
      <c r="H511" s="749">
        <v>208694</v>
      </c>
      <c r="I511" s="749">
        <v>208694</v>
      </c>
      <c r="J511" s="749" t="s">
        <v>663</v>
      </c>
      <c r="K511" s="749" t="s">
        <v>664</v>
      </c>
      <c r="L511" s="752">
        <v>39.899999999999991</v>
      </c>
      <c r="M511" s="752">
        <v>2</v>
      </c>
      <c r="N511" s="753">
        <v>79.799999999999983</v>
      </c>
    </row>
    <row r="512" spans="1:14" ht="14.4" customHeight="1" x14ac:dyDescent="0.3">
      <c r="A512" s="747" t="s">
        <v>577</v>
      </c>
      <c r="B512" s="748" t="s">
        <v>578</v>
      </c>
      <c r="C512" s="749" t="s">
        <v>604</v>
      </c>
      <c r="D512" s="750" t="s">
        <v>605</v>
      </c>
      <c r="E512" s="751">
        <v>50113001</v>
      </c>
      <c r="F512" s="750" t="s">
        <v>610</v>
      </c>
      <c r="G512" s="749" t="s">
        <v>611</v>
      </c>
      <c r="H512" s="749">
        <v>208695</v>
      </c>
      <c r="I512" s="749">
        <v>208695</v>
      </c>
      <c r="J512" s="749" t="s">
        <v>663</v>
      </c>
      <c r="K512" s="749" t="s">
        <v>665</v>
      </c>
      <c r="L512" s="752">
        <v>77.08</v>
      </c>
      <c r="M512" s="752">
        <v>3</v>
      </c>
      <c r="N512" s="753">
        <v>231.24</v>
      </c>
    </row>
    <row r="513" spans="1:14" ht="14.4" customHeight="1" x14ac:dyDescent="0.3">
      <c r="A513" s="747" t="s">
        <v>577</v>
      </c>
      <c r="B513" s="748" t="s">
        <v>578</v>
      </c>
      <c r="C513" s="749" t="s">
        <v>604</v>
      </c>
      <c r="D513" s="750" t="s">
        <v>605</v>
      </c>
      <c r="E513" s="751">
        <v>50113001</v>
      </c>
      <c r="F513" s="750" t="s">
        <v>610</v>
      </c>
      <c r="G513" s="749" t="s">
        <v>611</v>
      </c>
      <c r="H513" s="749">
        <v>102477</v>
      </c>
      <c r="I513" s="749">
        <v>2477</v>
      </c>
      <c r="J513" s="749" t="s">
        <v>663</v>
      </c>
      <c r="K513" s="749" t="s">
        <v>664</v>
      </c>
      <c r="L513" s="752">
        <v>40.169999999999987</v>
      </c>
      <c r="M513" s="752">
        <v>2</v>
      </c>
      <c r="N513" s="753">
        <v>80.339999999999975</v>
      </c>
    </row>
    <row r="514" spans="1:14" ht="14.4" customHeight="1" x14ac:dyDescent="0.3">
      <c r="A514" s="747" t="s">
        <v>577</v>
      </c>
      <c r="B514" s="748" t="s">
        <v>578</v>
      </c>
      <c r="C514" s="749" t="s">
        <v>604</v>
      </c>
      <c r="D514" s="750" t="s">
        <v>605</v>
      </c>
      <c r="E514" s="751">
        <v>50113001</v>
      </c>
      <c r="F514" s="750" t="s">
        <v>610</v>
      </c>
      <c r="G514" s="749" t="s">
        <v>611</v>
      </c>
      <c r="H514" s="749">
        <v>102478</v>
      </c>
      <c r="I514" s="749">
        <v>2478</v>
      </c>
      <c r="J514" s="749" t="s">
        <v>663</v>
      </c>
      <c r="K514" s="749" t="s">
        <v>665</v>
      </c>
      <c r="L514" s="752">
        <v>77.61</v>
      </c>
      <c r="M514" s="752">
        <v>2</v>
      </c>
      <c r="N514" s="753">
        <v>155.22</v>
      </c>
    </row>
    <row r="515" spans="1:14" ht="14.4" customHeight="1" x14ac:dyDescent="0.3">
      <c r="A515" s="747" t="s">
        <v>577</v>
      </c>
      <c r="B515" s="748" t="s">
        <v>578</v>
      </c>
      <c r="C515" s="749" t="s">
        <v>604</v>
      </c>
      <c r="D515" s="750" t="s">
        <v>605</v>
      </c>
      <c r="E515" s="751">
        <v>50113001</v>
      </c>
      <c r="F515" s="750" t="s">
        <v>610</v>
      </c>
      <c r="G515" s="749" t="s">
        <v>611</v>
      </c>
      <c r="H515" s="749">
        <v>175603</v>
      </c>
      <c r="I515" s="749">
        <v>75603</v>
      </c>
      <c r="J515" s="749" t="s">
        <v>1258</v>
      </c>
      <c r="K515" s="749" t="s">
        <v>1259</v>
      </c>
      <c r="L515" s="752">
        <v>45.189999999999991</v>
      </c>
      <c r="M515" s="752">
        <v>2</v>
      </c>
      <c r="N515" s="753">
        <v>90.379999999999981</v>
      </c>
    </row>
    <row r="516" spans="1:14" ht="14.4" customHeight="1" x14ac:dyDescent="0.3">
      <c r="A516" s="747" t="s">
        <v>577</v>
      </c>
      <c r="B516" s="748" t="s">
        <v>578</v>
      </c>
      <c r="C516" s="749" t="s">
        <v>604</v>
      </c>
      <c r="D516" s="750" t="s">
        <v>605</v>
      </c>
      <c r="E516" s="751">
        <v>50113001</v>
      </c>
      <c r="F516" s="750" t="s">
        <v>610</v>
      </c>
      <c r="G516" s="749" t="s">
        <v>611</v>
      </c>
      <c r="H516" s="749">
        <v>846346</v>
      </c>
      <c r="I516" s="749">
        <v>119672</v>
      </c>
      <c r="J516" s="749" t="s">
        <v>1260</v>
      </c>
      <c r="K516" s="749" t="s">
        <v>1261</v>
      </c>
      <c r="L516" s="752">
        <v>115.57000000000001</v>
      </c>
      <c r="M516" s="752">
        <v>2</v>
      </c>
      <c r="N516" s="753">
        <v>231.14000000000001</v>
      </c>
    </row>
    <row r="517" spans="1:14" ht="14.4" customHeight="1" x14ac:dyDescent="0.3">
      <c r="A517" s="747" t="s">
        <v>577</v>
      </c>
      <c r="B517" s="748" t="s">
        <v>578</v>
      </c>
      <c r="C517" s="749" t="s">
        <v>604</v>
      </c>
      <c r="D517" s="750" t="s">
        <v>605</v>
      </c>
      <c r="E517" s="751">
        <v>50113001</v>
      </c>
      <c r="F517" s="750" t="s">
        <v>610</v>
      </c>
      <c r="G517" s="749" t="s">
        <v>611</v>
      </c>
      <c r="H517" s="749">
        <v>117011</v>
      </c>
      <c r="I517" s="749">
        <v>17011</v>
      </c>
      <c r="J517" s="749" t="s">
        <v>948</v>
      </c>
      <c r="K517" s="749" t="s">
        <v>949</v>
      </c>
      <c r="L517" s="752">
        <v>146.10857142857145</v>
      </c>
      <c r="M517" s="752">
        <v>28</v>
      </c>
      <c r="N517" s="753">
        <v>4091.0400000000009</v>
      </c>
    </row>
    <row r="518" spans="1:14" ht="14.4" customHeight="1" x14ac:dyDescent="0.3">
      <c r="A518" s="747" t="s">
        <v>577</v>
      </c>
      <c r="B518" s="748" t="s">
        <v>578</v>
      </c>
      <c r="C518" s="749" t="s">
        <v>604</v>
      </c>
      <c r="D518" s="750" t="s">
        <v>605</v>
      </c>
      <c r="E518" s="751">
        <v>50113001</v>
      </c>
      <c r="F518" s="750" t="s">
        <v>610</v>
      </c>
      <c r="G518" s="749" t="s">
        <v>611</v>
      </c>
      <c r="H518" s="749">
        <v>103542</v>
      </c>
      <c r="I518" s="749">
        <v>3542</v>
      </c>
      <c r="J518" s="749" t="s">
        <v>1262</v>
      </c>
      <c r="K518" s="749" t="s">
        <v>771</v>
      </c>
      <c r="L518" s="752">
        <v>35.569999999999993</v>
      </c>
      <c r="M518" s="752">
        <v>3</v>
      </c>
      <c r="N518" s="753">
        <v>106.70999999999998</v>
      </c>
    </row>
    <row r="519" spans="1:14" ht="14.4" customHeight="1" x14ac:dyDescent="0.3">
      <c r="A519" s="747" t="s">
        <v>577</v>
      </c>
      <c r="B519" s="748" t="s">
        <v>578</v>
      </c>
      <c r="C519" s="749" t="s">
        <v>604</v>
      </c>
      <c r="D519" s="750" t="s">
        <v>605</v>
      </c>
      <c r="E519" s="751">
        <v>50113001</v>
      </c>
      <c r="F519" s="750" t="s">
        <v>610</v>
      </c>
      <c r="G519" s="749" t="s">
        <v>611</v>
      </c>
      <c r="H519" s="749">
        <v>146475</v>
      </c>
      <c r="I519" s="749">
        <v>46475</v>
      </c>
      <c r="J519" s="749" t="s">
        <v>1263</v>
      </c>
      <c r="K519" s="749" t="s">
        <v>1264</v>
      </c>
      <c r="L519" s="752">
        <v>154.53333951762525</v>
      </c>
      <c r="M519" s="752">
        <v>539</v>
      </c>
      <c r="N519" s="753">
        <v>83293.470000000016</v>
      </c>
    </row>
    <row r="520" spans="1:14" ht="14.4" customHeight="1" x14ac:dyDescent="0.3">
      <c r="A520" s="747" t="s">
        <v>577</v>
      </c>
      <c r="B520" s="748" t="s">
        <v>578</v>
      </c>
      <c r="C520" s="749" t="s">
        <v>604</v>
      </c>
      <c r="D520" s="750" t="s">
        <v>605</v>
      </c>
      <c r="E520" s="751">
        <v>50113001</v>
      </c>
      <c r="F520" s="750" t="s">
        <v>610</v>
      </c>
      <c r="G520" s="749" t="s">
        <v>611</v>
      </c>
      <c r="H520" s="749">
        <v>108499</v>
      </c>
      <c r="I520" s="749">
        <v>8499</v>
      </c>
      <c r="J520" s="749" t="s">
        <v>668</v>
      </c>
      <c r="K520" s="749" t="s">
        <v>669</v>
      </c>
      <c r="L520" s="752">
        <v>111.54620689655178</v>
      </c>
      <c r="M520" s="752">
        <v>290</v>
      </c>
      <c r="N520" s="753">
        <v>32348.400000000016</v>
      </c>
    </row>
    <row r="521" spans="1:14" ht="14.4" customHeight="1" x14ac:dyDescent="0.3">
      <c r="A521" s="747" t="s">
        <v>577</v>
      </c>
      <c r="B521" s="748" t="s">
        <v>578</v>
      </c>
      <c r="C521" s="749" t="s">
        <v>604</v>
      </c>
      <c r="D521" s="750" t="s">
        <v>605</v>
      </c>
      <c r="E521" s="751">
        <v>50113001</v>
      </c>
      <c r="F521" s="750" t="s">
        <v>610</v>
      </c>
      <c r="G521" s="749" t="s">
        <v>611</v>
      </c>
      <c r="H521" s="749">
        <v>104071</v>
      </c>
      <c r="I521" s="749">
        <v>4071</v>
      </c>
      <c r="J521" s="749" t="s">
        <v>670</v>
      </c>
      <c r="K521" s="749" t="s">
        <v>671</v>
      </c>
      <c r="L521" s="752">
        <v>152.98999999999998</v>
      </c>
      <c r="M521" s="752">
        <v>2</v>
      </c>
      <c r="N521" s="753">
        <v>305.97999999999996</v>
      </c>
    </row>
    <row r="522" spans="1:14" ht="14.4" customHeight="1" x14ac:dyDescent="0.3">
      <c r="A522" s="747" t="s">
        <v>577</v>
      </c>
      <c r="B522" s="748" t="s">
        <v>578</v>
      </c>
      <c r="C522" s="749" t="s">
        <v>604</v>
      </c>
      <c r="D522" s="750" t="s">
        <v>605</v>
      </c>
      <c r="E522" s="751">
        <v>50113001</v>
      </c>
      <c r="F522" s="750" t="s">
        <v>610</v>
      </c>
      <c r="G522" s="749" t="s">
        <v>611</v>
      </c>
      <c r="H522" s="749">
        <v>102479</v>
      </c>
      <c r="I522" s="749">
        <v>2479</v>
      </c>
      <c r="J522" s="749" t="s">
        <v>670</v>
      </c>
      <c r="K522" s="749" t="s">
        <v>672</v>
      </c>
      <c r="L522" s="752">
        <v>65.579999999999984</v>
      </c>
      <c r="M522" s="752">
        <v>1</v>
      </c>
      <c r="N522" s="753">
        <v>65.579999999999984</v>
      </c>
    </row>
    <row r="523" spans="1:14" ht="14.4" customHeight="1" x14ac:dyDescent="0.3">
      <c r="A523" s="747" t="s">
        <v>577</v>
      </c>
      <c r="B523" s="748" t="s">
        <v>578</v>
      </c>
      <c r="C523" s="749" t="s">
        <v>604</v>
      </c>
      <c r="D523" s="750" t="s">
        <v>605</v>
      </c>
      <c r="E523" s="751">
        <v>50113001</v>
      </c>
      <c r="F523" s="750" t="s">
        <v>610</v>
      </c>
      <c r="G523" s="749" t="s">
        <v>611</v>
      </c>
      <c r="H523" s="749">
        <v>154539</v>
      </c>
      <c r="I523" s="749">
        <v>54539</v>
      </c>
      <c r="J523" s="749" t="s">
        <v>677</v>
      </c>
      <c r="K523" s="749" t="s">
        <v>678</v>
      </c>
      <c r="L523" s="752">
        <v>60.210000000000015</v>
      </c>
      <c r="M523" s="752">
        <v>6</v>
      </c>
      <c r="N523" s="753">
        <v>361.2600000000001</v>
      </c>
    </row>
    <row r="524" spans="1:14" ht="14.4" customHeight="1" x14ac:dyDescent="0.3">
      <c r="A524" s="747" t="s">
        <v>577</v>
      </c>
      <c r="B524" s="748" t="s">
        <v>578</v>
      </c>
      <c r="C524" s="749" t="s">
        <v>604</v>
      </c>
      <c r="D524" s="750" t="s">
        <v>605</v>
      </c>
      <c r="E524" s="751">
        <v>50113001</v>
      </c>
      <c r="F524" s="750" t="s">
        <v>610</v>
      </c>
      <c r="G524" s="749" t="s">
        <v>630</v>
      </c>
      <c r="H524" s="749">
        <v>215713</v>
      </c>
      <c r="I524" s="749">
        <v>215713</v>
      </c>
      <c r="J524" s="749" t="s">
        <v>679</v>
      </c>
      <c r="K524" s="749" t="s">
        <v>680</v>
      </c>
      <c r="L524" s="752">
        <v>51.96</v>
      </c>
      <c r="M524" s="752">
        <v>2</v>
      </c>
      <c r="N524" s="753">
        <v>103.92</v>
      </c>
    </row>
    <row r="525" spans="1:14" ht="14.4" customHeight="1" x14ac:dyDescent="0.3">
      <c r="A525" s="747" t="s">
        <v>577</v>
      </c>
      <c r="B525" s="748" t="s">
        <v>578</v>
      </c>
      <c r="C525" s="749" t="s">
        <v>604</v>
      </c>
      <c r="D525" s="750" t="s">
        <v>605</v>
      </c>
      <c r="E525" s="751">
        <v>50113001</v>
      </c>
      <c r="F525" s="750" t="s">
        <v>610</v>
      </c>
      <c r="G525" s="749" t="s">
        <v>630</v>
      </c>
      <c r="H525" s="749">
        <v>181456</v>
      </c>
      <c r="I525" s="749">
        <v>81456</v>
      </c>
      <c r="J525" s="749" t="s">
        <v>679</v>
      </c>
      <c r="K525" s="749" t="s">
        <v>681</v>
      </c>
      <c r="L525" s="752">
        <v>66.730000000000047</v>
      </c>
      <c r="M525" s="752">
        <v>1</v>
      </c>
      <c r="N525" s="753">
        <v>66.730000000000047</v>
      </c>
    </row>
    <row r="526" spans="1:14" ht="14.4" customHeight="1" x14ac:dyDescent="0.3">
      <c r="A526" s="747" t="s">
        <v>577</v>
      </c>
      <c r="B526" s="748" t="s">
        <v>578</v>
      </c>
      <c r="C526" s="749" t="s">
        <v>604</v>
      </c>
      <c r="D526" s="750" t="s">
        <v>605</v>
      </c>
      <c r="E526" s="751">
        <v>50113001</v>
      </c>
      <c r="F526" s="750" t="s">
        <v>610</v>
      </c>
      <c r="G526" s="749" t="s">
        <v>611</v>
      </c>
      <c r="H526" s="749">
        <v>905097</v>
      </c>
      <c r="I526" s="749">
        <v>158767</v>
      </c>
      <c r="J526" s="749" t="s">
        <v>959</v>
      </c>
      <c r="K526" s="749" t="s">
        <v>960</v>
      </c>
      <c r="L526" s="752">
        <v>175.03899999999999</v>
      </c>
      <c r="M526" s="752">
        <v>6</v>
      </c>
      <c r="N526" s="753">
        <v>1050.2339999999999</v>
      </c>
    </row>
    <row r="527" spans="1:14" ht="14.4" customHeight="1" x14ac:dyDescent="0.3">
      <c r="A527" s="747" t="s">
        <v>577</v>
      </c>
      <c r="B527" s="748" t="s">
        <v>578</v>
      </c>
      <c r="C527" s="749" t="s">
        <v>604</v>
      </c>
      <c r="D527" s="750" t="s">
        <v>605</v>
      </c>
      <c r="E527" s="751">
        <v>50113001</v>
      </c>
      <c r="F527" s="750" t="s">
        <v>610</v>
      </c>
      <c r="G527" s="749" t="s">
        <v>611</v>
      </c>
      <c r="H527" s="749">
        <v>23987</v>
      </c>
      <c r="I527" s="749">
        <v>23987</v>
      </c>
      <c r="J527" s="749" t="s">
        <v>682</v>
      </c>
      <c r="K527" s="749" t="s">
        <v>683</v>
      </c>
      <c r="L527" s="752">
        <v>175.02999574851998</v>
      </c>
      <c r="M527" s="752">
        <v>4</v>
      </c>
      <c r="N527" s="753">
        <v>700.11998299407992</v>
      </c>
    </row>
    <row r="528" spans="1:14" ht="14.4" customHeight="1" x14ac:dyDescent="0.3">
      <c r="A528" s="747" t="s">
        <v>577</v>
      </c>
      <c r="B528" s="748" t="s">
        <v>578</v>
      </c>
      <c r="C528" s="749" t="s">
        <v>604</v>
      </c>
      <c r="D528" s="750" t="s">
        <v>605</v>
      </c>
      <c r="E528" s="751">
        <v>50113001</v>
      </c>
      <c r="F528" s="750" t="s">
        <v>610</v>
      </c>
      <c r="G528" s="749" t="s">
        <v>611</v>
      </c>
      <c r="H528" s="749">
        <v>215476</v>
      </c>
      <c r="I528" s="749">
        <v>215476</v>
      </c>
      <c r="J528" s="749" t="s">
        <v>962</v>
      </c>
      <c r="K528" s="749" t="s">
        <v>963</v>
      </c>
      <c r="L528" s="752">
        <v>123.18200000000002</v>
      </c>
      <c r="M528" s="752">
        <v>5</v>
      </c>
      <c r="N528" s="753">
        <v>615.91000000000008</v>
      </c>
    </row>
    <row r="529" spans="1:14" ht="14.4" customHeight="1" x14ac:dyDescent="0.3">
      <c r="A529" s="747" t="s">
        <v>577</v>
      </c>
      <c r="B529" s="748" t="s">
        <v>578</v>
      </c>
      <c r="C529" s="749" t="s">
        <v>604</v>
      </c>
      <c r="D529" s="750" t="s">
        <v>605</v>
      </c>
      <c r="E529" s="751">
        <v>50113001</v>
      </c>
      <c r="F529" s="750" t="s">
        <v>610</v>
      </c>
      <c r="G529" s="749" t="s">
        <v>611</v>
      </c>
      <c r="H529" s="749">
        <v>183272</v>
      </c>
      <c r="I529" s="749">
        <v>215478</v>
      </c>
      <c r="J529" s="749" t="s">
        <v>1265</v>
      </c>
      <c r="K529" s="749" t="s">
        <v>1266</v>
      </c>
      <c r="L529" s="752">
        <v>174.69</v>
      </c>
      <c r="M529" s="752">
        <v>4</v>
      </c>
      <c r="N529" s="753">
        <v>698.76</v>
      </c>
    </row>
    <row r="530" spans="1:14" ht="14.4" customHeight="1" x14ac:dyDescent="0.3">
      <c r="A530" s="747" t="s">
        <v>577</v>
      </c>
      <c r="B530" s="748" t="s">
        <v>578</v>
      </c>
      <c r="C530" s="749" t="s">
        <v>604</v>
      </c>
      <c r="D530" s="750" t="s">
        <v>605</v>
      </c>
      <c r="E530" s="751">
        <v>50113001</v>
      </c>
      <c r="F530" s="750" t="s">
        <v>610</v>
      </c>
      <c r="G530" s="749" t="s">
        <v>630</v>
      </c>
      <c r="H530" s="749">
        <v>168326</v>
      </c>
      <c r="I530" s="749">
        <v>168326</v>
      </c>
      <c r="J530" s="749" t="s">
        <v>1267</v>
      </c>
      <c r="K530" s="749" t="s">
        <v>1268</v>
      </c>
      <c r="L530" s="752">
        <v>352.82999999999976</v>
      </c>
      <c r="M530" s="752">
        <v>1</v>
      </c>
      <c r="N530" s="753">
        <v>352.82999999999976</v>
      </c>
    </row>
    <row r="531" spans="1:14" ht="14.4" customHeight="1" x14ac:dyDescent="0.3">
      <c r="A531" s="747" t="s">
        <v>577</v>
      </c>
      <c r="B531" s="748" t="s">
        <v>578</v>
      </c>
      <c r="C531" s="749" t="s">
        <v>604</v>
      </c>
      <c r="D531" s="750" t="s">
        <v>605</v>
      </c>
      <c r="E531" s="751">
        <v>50113001</v>
      </c>
      <c r="F531" s="750" t="s">
        <v>610</v>
      </c>
      <c r="G531" s="749" t="s">
        <v>611</v>
      </c>
      <c r="H531" s="749">
        <v>102818</v>
      </c>
      <c r="I531" s="749">
        <v>2818</v>
      </c>
      <c r="J531" s="749" t="s">
        <v>685</v>
      </c>
      <c r="K531" s="749" t="s">
        <v>687</v>
      </c>
      <c r="L531" s="752">
        <v>111.72000000000001</v>
      </c>
      <c r="M531" s="752">
        <v>3</v>
      </c>
      <c r="N531" s="753">
        <v>335.16</v>
      </c>
    </row>
    <row r="532" spans="1:14" ht="14.4" customHeight="1" x14ac:dyDescent="0.3">
      <c r="A532" s="747" t="s">
        <v>577</v>
      </c>
      <c r="B532" s="748" t="s">
        <v>578</v>
      </c>
      <c r="C532" s="749" t="s">
        <v>604</v>
      </c>
      <c r="D532" s="750" t="s">
        <v>605</v>
      </c>
      <c r="E532" s="751">
        <v>50113001</v>
      </c>
      <c r="F532" s="750" t="s">
        <v>610</v>
      </c>
      <c r="G532" s="749" t="s">
        <v>611</v>
      </c>
      <c r="H532" s="749">
        <v>197026</v>
      </c>
      <c r="I532" s="749">
        <v>97026</v>
      </c>
      <c r="J532" s="749" t="s">
        <v>1269</v>
      </c>
      <c r="K532" s="749" t="s">
        <v>1270</v>
      </c>
      <c r="L532" s="752">
        <v>44.780000000000022</v>
      </c>
      <c r="M532" s="752">
        <v>1</v>
      </c>
      <c r="N532" s="753">
        <v>44.780000000000022</v>
      </c>
    </row>
    <row r="533" spans="1:14" ht="14.4" customHeight="1" x14ac:dyDescent="0.3">
      <c r="A533" s="747" t="s">
        <v>577</v>
      </c>
      <c r="B533" s="748" t="s">
        <v>578</v>
      </c>
      <c r="C533" s="749" t="s">
        <v>604</v>
      </c>
      <c r="D533" s="750" t="s">
        <v>605</v>
      </c>
      <c r="E533" s="751">
        <v>50113001</v>
      </c>
      <c r="F533" s="750" t="s">
        <v>610</v>
      </c>
      <c r="G533" s="749" t="s">
        <v>611</v>
      </c>
      <c r="H533" s="749">
        <v>217078</v>
      </c>
      <c r="I533" s="749">
        <v>217078</v>
      </c>
      <c r="J533" s="749" t="s">
        <v>1271</v>
      </c>
      <c r="K533" s="749" t="s">
        <v>1272</v>
      </c>
      <c r="L533" s="752">
        <v>161.76</v>
      </c>
      <c r="M533" s="752">
        <v>3</v>
      </c>
      <c r="N533" s="753">
        <v>485.28</v>
      </c>
    </row>
    <row r="534" spans="1:14" ht="14.4" customHeight="1" x14ac:dyDescent="0.3">
      <c r="A534" s="747" t="s">
        <v>577</v>
      </c>
      <c r="B534" s="748" t="s">
        <v>578</v>
      </c>
      <c r="C534" s="749" t="s">
        <v>604</v>
      </c>
      <c r="D534" s="750" t="s">
        <v>605</v>
      </c>
      <c r="E534" s="751">
        <v>50113001</v>
      </c>
      <c r="F534" s="750" t="s">
        <v>610</v>
      </c>
      <c r="G534" s="749" t="s">
        <v>611</v>
      </c>
      <c r="H534" s="749">
        <v>217079</v>
      </c>
      <c r="I534" s="749">
        <v>217079</v>
      </c>
      <c r="J534" s="749" t="s">
        <v>1273</v>
      </c>
      <c r="K534" s="749" t="s">
        <v>1272</v>
      </c>
      <c r="L534" s="752">
        <v>161.76000000000002</v>
      </c>
      <c r="M534" s="752">
        <v>7</v>
      </c>
      <c r="N534" s="753">
        <v>1132.3200000000002</v>
      </c>
    </row>
    <row r="535" spans="1:14" ht="14.4" customHeight="1" x14ac:dyDescent="0.3">
      <c r="A535" s="747" t="s">
        <v>577</v>
      </c>
      <c r="B535" s="748" t="s">
        <v>578</v>
      </c>
      <c r="C535" s="749" t="s">
        <v>604</v>
      </c>
      <c r="D535" s="750" t="s">
        <v>605</v>
      </c>
      <c r="E535" s="751">
        <v>50113001</v>
      </c>
      <c r="F535" s="750" t="s">
        <v>610</v>
      </c>
      <c r="G535" s="749" t="s">
        <v>611</v>
      </c>
      <c r="H535" s="749">
        <v>33520</v>
      </c>
      <c r="I535" s="749">
        <v>33520</v>
      </c>
      <c r="J535" s="749" t="s">
        <v>1274</v>
      </c>
      <c r="K535" s="749" t="s">
        <v>1275</v>
      </c>
      <c r="L535" s="752">
        <v>30.500000000000007</v>
      </c>
      <c r="M535" s="752">
        <v>2</v>
      </c>
      <c r="N535" s="753">
        <v>61.000000000000014</v>
      </c>
    </row>
    <row r="536" spans="1:14" ht="14.4" customHeight="1" x14ac:dyDescent="0.3">
      <c r="A536" s="747" t="s">
        <v>577</v>
      </c>
      <c r="B536" s="748" t="s">
        <v>578</v>
      </c>
      <c r="C536" s="749" t="s">
        <v>604</v>
      </c>
      <c r="D536" s="750" t="s">
        <v>605</v>
      </c>
      <c r="E536" s="751">
        <v>50113001</v>
      </c>
      <c r="F536" s="750" t="s">
        <v>610</v>
      </c>
      <c r="G536" s="749" t="s">
        <v>611</v>
      </c>
      <c r="H536" s="749">
        <v>850053</v>
      </c>
      <c r="I536" s="749">
        <v>162694</v>
      </c>
      <c r="J536" s="749" t="s">
        <v>1276</v>
      </c>
      <c r="K536" s="749" t="s">
        <v>920</v>
      </c>
      <c r="L536" s="752">
        <v>57.020000000000046</v>
      </c>
      <c r="M536" s="752">
        <v>1</v>
      </c>
      <c r="N536" s="753">
        <v>57.020000000000046</v>
      </c>
    </row>
    <row r="537" spans="1:14" ht="14.4" customHeight="1" x14ac:dyDescent="0.3">
      <c r="A537" s="747" t="s">
        <v>577</v>
      </c>
      <c r="B537" s="748" t="s">
        <v>578</v>
      </c>
      <c r="C537" s="749" t="s">
        <v>604</v>
      </c>
      <c r="D537" s="750" t="s">
        <v>605</v>
      </c>
      <c r="E537" s="751">
        <v>50113001</v>
      </c>
      <c r="F537" s="750" t="s">
        <v>610</v>
      </c>
      <c r="G537" s="749" t="s">
        <v>611</v>
      </c>
      <c r="H537" s="749">
        <v>192757</v>
      </c>
      <c r="I537" s="749">
        <v>92757</v>
      </c>
      <c r="J537" s="749" t="s">
        <v>688</v>
      </c>
      <c r="K537" s="749" t="s">
        <v>689</v>
      </c>
      <c r="L537" s="752">
        <v>74.859999999999985</v>
      </c>
      <c r="M537" s="752">
        <v>2</v>
      </c>
      <c r="N537" s="753">
        <v>149.71999999999997</v>
      </c>
    </row>
    <row r="538" spans="1:14" ht="14.4" customHeight="1" x14ac:dyDescent="0.3">
      <c r="A538" s="747" t="s">
        <v>577</v>
      </c>
      <c r="B538" s="748" t="s">
        <v>578</v>
      </c>
      <c r="C538" s="749" t="s">
        <v>604</v>
      </c>
      <c r="D538" s="750" t="s">
        <v>605</v>
      </c>
      <c r="E538" s="751">
        <v>50113001</v>
      </c>
      <c r="F538" s="750" t="s">
        <v>610</v>
      </c>
      <c r="G538" s="749" t="s">
        <v>611</v>
      </c>
      <c r="H538" s="749">
        <v>187076</v>
      </c>
      <c r="I538" s="749">
        <v>87076</v>
      </c>
      <c r="J538" s="749" t="s">
        <v>688</v>
      </c>
      <c r="K538" s="749" t="s">
        <v>1277</v>
      </c>
      <c r="L538" s="752">
        <v>125.31499999999998</v>
      </c>
      <c r="M538" s="752">
        <v>2</v>
      </c>
      <c r="N538" s="753">
        <v>250.62999999999997</v>
      </c>
    </row>
    <row r="539" spans="1:14" ht="14.4" customHeight="1" x14ac:dyDescent="0.3">
      <c r="A539" s="747" t="s">
        <v>577</v>
      </c>
      <c r="B539" s="748" t="s">
        <v>578</v>
      </c>
      <c r="C539" s="749" t="s">
        <v>604</v>
      </c>
      <c r="D539" s="750" t="s">
        <v>605</v>
      </c>
      <c r="E539" s="751">
        <v>50113001</v>
      </c>
      <c r="F539" s="750" t="s">
        <v>610</v>
      </c>
      <c r="G539" s="749" t="s">
        <v>611</v>
      </c>
      <c r="H539" s="749">
        <v>157586</v>
      </c>
      <c r="I539" s="749">
        <v>57586</v>
      </c>
      <c r="J539" s="749" t="s">
        <v>966</v>
      </c>
      <c r="K539" s="749" t="s">
        <v>967</v>
      </c>
      <c r="L539" s="752">
        <v>74.22</v>
      </c>
      <c r="M539" s="752">
        <v>2</v>
      </c>
      <c r="N539" s="753">
        <v>148.44</v>
      </c>
    </row>
    <row r="540" spans="1:14" ht="14.4" customHeight="1" x14ac:dyDescent="0.3">
      <c r="A540" s="747" t="s">
        <v>577</v>
      </c>
      <c r="B540" s="748" t="s">
        <v>578</v>
      </c>
      <c r="C540" s="749" t="s">
        <v>604</v>
      </c>
      <c r="D540" s="750" t="s">
        <v>605</v>
      </c>
      <c r="E540" s="751">
        <v>50113001</v>
      </c>
      <c r="F540" s="750" t="s">
        <v>610</v>
      </c>
      <c r="G540" s="749" t="s">
        <v>611</v>
      </c>
      <c r="H540" s="749">
        <v>846413</v>
      </c>
      <c r="I540" s="749">
        <v>57585</v>
      </c>
      <c r="J540" s="749" t="s">
        <v>968</v>
      </c>
      <c r="K540" s="749" t="s">
        <v>969</v>
      </c>
      <c r="L540" s="752">
        <v>133.41999999999999</v>
      </c>
      <c r="M540" s="752">
        <v>5</v>
      </c>
      <c r="N540" s="753">
        <v>667.09999999999991</v>
      </c>
    </row>
    <row r="541" spans="1:14" ht="14.4" customHeight="1" x14ac:dyDescent="0.3">
      <c r="A541" s="747" t="s">
        <v>577</v>
      </c>
      <c r="B541" s="748" t="s">
        <v>578</v>
      </c>
      <c r="C541" s="749" t="s">
        <v>604</v>
      </c>
      <c r="D541" s="750" t="s">
        <v>605</v>
      </c>
      <c r="E541" s="751">
        <v>50113001</v>
      </c>
      <c r="F541" s="750" t="s">
        <v>610</v>
      </c>
      <c r="G541" s="749" t="s">
        <v>611</v>
      </c>
      <c r="H541" s="749">
        <v>181293</v>
      </c>
      <c r="I541" s="749">
        <v>181293</v>
      </c>
      <c r="J541" s="749" t="s">
        <v>1278</v>
      </c>
      <c r="K541" s="749" t="s">
        <v>1279</v>
      </c>
      <c r="L541" s="752">
        <v>203.28999999999996</v>
      </c>
      <c r="M541" s="752">
        <v>1</v>
      </c>
      <c r="N541" s="753">
        <v>203.28999999999996</v>
      </c>
    </row>
    <row r="542" spans="1:14" ht="14.4" customHeight="1" x14ac:dyDescent="0.3">
      <c r="A542" s="747" t="s">
        <v>577</v>
      </c>
      <c r="B542" s="748" t="s">
        <v>578</v>
      </c>
      <c r="C542" s="749" t="s">
        <v>604</v>
      </c>
      <c r="D542" s="750" t="s">
        <v>605</v>
      </c>
      <c r="E542" s="751">
        <v>50113001</v>
      </c>
      <c r="F542" s="750" t="s">
        <v>610</v>
      </c>
      <c r="G542" s="749" t="s">
        <v>611</v>
      </c>
      <c r="H542" s="749">
        <v>500618</v>
      </c>
      <c r="I542" s="749">
        <v>125753</v>
      </c>
      <c r="J542" s="749" t="s">
        <v>1280</v>
      </c>
      <c r="K542" s="749" t="s">
        <v>1281</v>
      </c>
      <c r="L542" s="752">
        <v>264.4199999999999</v>
      </c>
      <c r="M542" s="752">
        <v>3</v>
      </c>
      <c r="N542" s="753">
        <v>793.25999999999976</v>
      </c>
    </row>
    <row r="543" spans="1:14" ht="14.4" customHeight="1" x14ac:dyDescent="0.3">
      <c r="A543" s="747" t="s">
        <v>577</v>
      </c>
      <c r="B543" s="748" t="s">
        <v>578</v>
      </c>
      <c r="C543" s="749" t="s">
        <v>604</v>
      </c>
      <c r="D543" s="750" t="s">
        <v>605</v>
      </c>
      <c r="E543" s="751">
        <v>50113001</v>
      </c>
      <c r="F543" s="750" t="s">
        <v>610</v>
      </c>
      <c r="G543" s="749" t="s">
        <v>611</v>
      </c>
      <c r="H543" s="749">
        <v>848560</v>
      </c>
      <c r="I543" s="749">
        <v>125752</v>
      </c>
      <c r="J543" s="749" t="s">
        <v>1282</v>
      </c>
      <c r="K543" s="749" t="s">
        <v>1283</v>
      </c>
      <c r="L543" s="752">
        <v>186.57000000000002</v>
      </c>
      <c r="M543" s="752">
        <v>2</v>
      </c>
      <c r="N543" s="753">
        <v>373.14000000000004</v>
      </c>
    </row>
    <row r="544" spans="1:14" ht="14.4" customHeight="1" x14ac:dyDescent="0.3">
      <c r="A544" s="747" t="s">
        <v>577</v>
      </c>
      <c r="B544" s="748" t="s">
        <v>578</v>
      </c>
      <c r="C544" s="749" t="s">
        <v>604</v>
      </c>
      <c r="D544" s="750" t="s">
        <v>605</v>
      </c>
      <c r="E544" s="751">
        <v>50113001</v>
      </c>
      <c r="F544" s="750" t="s">
        <v>610</v>
      </c>
      <c r="G544" s="749" t="s">
        <v>611</v>
      </c>
      <c r="H544" s="749">
        <v>129740</v>
      </c>
      <c r="I544" s="749">
        <v>29740</v>
      </c>
      <c r="J544" s="749" t="s">
        <v>1284</v>
      </c>
      <c r="K544" s="749" t="s">
        <v>947</v>
      </c>
      <c r="L544" s="752">
        <v>808.3</v>
      </c>
      <c r="M544" s="752">
        <v>1</v>
      </c>
      <c r="N544" s="753">
        <v>808.3</v>
      </c>
    </row>
    <row r="545" spans="1:14" ht="14.4" customHeight="1" x14ac:dyDescent="0.3">
      <c r="A545" s="747" t="s">
        <v>577</v>
      </c>
      <c r="B545" s="748" t="s">
        <v>578</v>
      </c>
      <c r="C545" s="749" t="s">
        <v>604</v>
      </c>
      <c r="D545" s="750" t="s">
        <v>605</v>
      </c>
      <c r="E545" s="751">
        <v>50113001</v>
      </c>
      <c r="F545" s="750" t="s">
        <v>610</v>
      </c>
      <c r="G545" s="749" t="s">
        <v>611</v>
      </c>
      <c r="H545" s="749">
        <v>214904</v>
      </c>
      <c r="I545" s="749">
        <v>214904</v>
      </c>
      <c r="J545" s="749" t="s">
        <v>970</v>
      </c>
      <c r="K545" s="749" t="s">
        <v>971</v>
      </c>
      <c r="L545" s="752">
        <v>81.96</v>
      </c>
      <c r="M545" s="752">
        <v>1</v>
      </c>
      <c r="N545" s="753">
        <v>81.96</v>
      </c>
    </row>
    <row r="546" spans="1:14" ht="14.4" customHeight="1" x14ac:dyDescent="0.3">
      <c r="A546" s="747" t="s">
        <v>577</v>
      </c>
      <c r="B546" s="748" t="s">
        <v>578</v>
      </c>
      <c r="C546" s="749" t="s">
        <v>604</v>
      </c>
      <c r="D546" s="750" t="s">
        <v>605</v>
      </c>
      <c r="E546" s="751">
        <v>50113001</v>
      </c>
      <c r="F546" s="750" t="s">
        <v>610</v>
      </c>
      <c r="G546" s="749" t="s">
        <v>611</v>
      </c>
      <c r="H546" s="749">
        <v>214906</v>
      </c>
      <c r="I546" s="749">
        <v>214906</v>
      </c>
      <c r="J546" s="749" t="s">
        <v>1285</v>
      </c>
      <c r="K546" s="749" t="s">
        <v>1286</v>
      </c>
      <c r="L546" s="752">
        <v>88.02</v>
      </c>
      <c r="M546" s="752">
        <v>1</v>
      </c>
      <c r="N546" s="753">
        <v>88.02</v>
      </c>
    </row>
    <row r="547" spans="1:14" ht="14.4" customHeight="1" x14ac:dyDescent="0.3">
      <c r="A547" s="747" t="s">
        <v>577</v>
      </c>
      <c r="B547" s="748" t="s">
        <v>578</v>
      </c>
      <c r="C547" s="749" t="s">
        <v>604</v>
      </c>
      <c r="D547" s="750" t="s">
        <v>605</v>
      </c>
      <c r="E547" s="751">
        <v>50113001</v>
      </c>
      <c r="F547" s="750" t="s">
        <v>610</v>
      </c>
      <c r="G547" s="749" t="s">
        <v>630</v>
      </c>
      <c r="H547" s="749">
        <v>169189</v>
      </c>
      <c r="I547" s="749">
        <v>69189</v>
      </c>
      <c r="J547" s="749" t="s">
        <v>972</v>
      </c>
      <c r="K547" s="749" t="s">
        <v>973</v>
      </c>
      <c r="L547" s="752">
        <v>61.249999999999993</v>
      </c>
      <c r="M547" s="752">
        <v>4</v>
      </c>
      <c r="N547" s="753">
        <v>244.99999999999997</v>
      </c>
    </row>
    <row r="548" spans="1:14" ht="14.4" customHeight="1" x14ac:dyDescent="0.3">
      <c r="A548" s="747" t="s">
        <v>577</v>
      </c>
      <c r="B548" s="748" t="s">
        <v>578</v>
      </c>
      <c r="C548" s="749" t="s">
        <v>604</v>
      </c>
      <c r="D548" s="750" t="s">
        <v>605</v>
      </c>
      <c r="E548" s="751">
        <v>50113001</v>
      </c>
      <c r="F548" s="750" t="s">
        <v>610</v>
      </c>
      <c r="G548" s="749" t="s">
        <v>630</v>
      </c>
      <c r="H548" s="749">
        <v>146692</v>
      </c>
      <c r="I548" s="749">
        <v>46692</v>
      </c>
      <c r="J548" s="749" t="s">
        <v>974</v>
      </c>
      <c r="K548" s="749" t="s">
        <v>975</v>
      </c>
      <c r="L548" s="752">
        <v>77.760000000000019</v>
      </c>
      <c r="M548" s="752">
        <v>1</v>
      </c>
      <c r="N548" s="753">
        <v>77.760000000000019</v>
      </c>
    </row>
    <row r="549" spans="1:14" ht="14.4" customHeight="1" x14ac:dyDescent="0.3">
      <c r="A549" s="747" t="s">
        <v>577</v>
      </c>
      <c r="B549" s="748" t="s">
        <v>578</v>
      </c>
      <c r="C549" s="749" t="s">
        <v>604</v>
      </c>
      <c r="D549" s="750" t="s">
        <v>605</v>
      </c>
      <c r="E549" s="751">
        <v>50113001</v>
      </c>
      <c r="F549" s="750" t="s">
        <v>610</v>
      </c>
      <c r="G549" s="749" t="s">
        <v>630</v>
      </c>
      <c r="H549" s="749">
        <v>147454</v>
      </c>
      <c r="I549" s="749">
        <v>147454</v>
      </c>
      <c r="J549" s="749" t="s">
        <v>976</v>
      </c>
      <c r="K549" s="749" t="s">
        <v>977</v>
      </c>
      <c r="L549" s="752">
        <v>92.84</v>
      </c>
      <c r="M549" s="752">
        <v>1</v>
      </c>
      <c r="N549" s="753">
        <v>92.84</v>
      </c>
    </row>
    <row r="550" spans="1:14" ht="14.4" customHeight="1" x14ac:dyDescent="0.3">
      <c r="A550" s="747" t="s">
        <v>577</v>
      </c>
      <c r="B550" s="748" t="s">
        <v>578</v>
      </c>
      <c r="C550" s="749" t="s">
        <v>604</v>
      </c>
      <c r="D550" s="750" t="s">
        <v>605</v>
      </c>
      <c r="E550" s="751">
        <v>50113001</v>
      </c>
      <c r="F550" s="750" t="s">
        <v>610</v>
      </c>
      <c r="G550" s="749" t="s">
        <v>611</v>
      </c>
      <c r="H550" s="749">
        <v>214598</v>
      </c>
      <c r="I550" s="749">
        <v>214598</v>
      </c>
      <c r="J550" s="749" t="s">
        <v>1287</v>
      </c>
      <c r="K550" s="749" t="s">
        <v>1288</v>
      </c>
      <c r="L550" s="752">
        <v>168.47000000000003</v>
      </c>
      <c r="M550" s="752">
        <v>4</v>
      </c>
      <c r="N550" s="753">
        <v>673.88000000000011</v>
      </c>
    </row>
    <row r="551" spans="1:14" ht="14.4" customHeight="1" x14ac:dyDescent="0.3">
      <c r="A551" s="747" t="s">
        <v>577</v>
      </c>
      <c r="B551" s="748" t="s">
        <v>578</v>
      </c>
      <c r="C551" s="749" t="s">
        <v>604</v>
      </c>
      <c r="D551" s="750" t="s">
        <v>605</v>
      </c>
      <c r="E551" s="751">
        <v>50113001</v>
      </c>
      <c r="F551" s="750" t="s">
        <v>610</v>
      </c>
      <c r="G551" s="749" t="s">
        <v>611</v>
      </c>
      <c r="H551" s="749">
        <v>152334</v>
      </c>
      <c r="I551" s="749">
        <v>52334</v>
      </c>
      <c r="J551" s="749" t="s">
        <v>696</v>
      </c>
      <c r="K551" s="749" t="s">
        <v>697</v>
      </c>
      <c r="L551" s="752">
        <v>259.47555555555556</v>
      </c>
      <c r="M551" s="752">
        <v>18</v>
      </c>
      <c r="N551" s="753">
        <v>4670.5600000000004</v>
      </c>
    </row>
    <row r="552" spans="1:14" ht="14.4" customHeight="1" x14ac:dyDescent="0.3">
      <c r="A552" s="747" t="s">
        <v>577</v>
      </c>
      <c r="B552" s="748" t="s">
        <v>578</v>
      </c>
      <c r="C552" s="749" t="s">
        <v>604</v>
      </c>
      <c r="D552" s="750" t="s">
        <v>605</v>
      </c>
      <c r="E552" s="751">
        <v>50113001</v>
      </c>
      <c r="F552" s="750" t="s">
        <v>610</v>
      </c>
      <c r="G552" s="749" t="s">
        <v>630</v>
      </c>
      <c r="H552" s="749">
        <v>213477</v>
      </c>
      <c r="I552" s="749">
        <v>213477</v>
      </c>
      <c r="J552" s="749" t="s">
        <v>698</v>
      </c>
      <c r="K552" s="749" t="s">
        <v>699</v>
      </c>
      <c r="L552" s="752">
        <v>3300</v>
      </c>
      <c r="M552" s="752">
        <v>25</v>
      </c>
      <c r="N552" s="753">
        <v>82500</v>
      </c>
    </row>
    <row r="553" spans="1:14" ht="14.4" customHeight="1" x14ac:dyDescent="0.3">
      <c r="A553" s="747" t="s">
        <v>577</v>
      </c>
      <c r="B553" s="748" t="s">
        <v>578</v>
      </c>
      <c r="C553" s="749" t="s">
        <v>604</v>
      </c>
      <c r="D553" s="750" t="s">
        <v>605</v>
      </c>
      <c r="E553" s="751">
        <v>50113001</v>
      </c>
      <c r="F553" s="750" t="s">
        <v>610</v>
      </c>
      <c r="G553" s="749" t="s">
        <v>630</v>
      </c>
      <c r="H553" s="749">
        <v>213487</v>
      </c>
      <c r="I553" s="749">
        <v>213487</v>
      </c>
      <c r="J553" s="749" t="s">
        <v>700</v>
      </c>
      <c r="K553" s="749" t="s">
        <v>701</v>
      </c>
      <c r="L553" s="752">
        <v>297.23857142857145</v>
      </c>
      <c r="M553" s="752">
        <v>7</v>
      </c>
      <c r="N553" s="753">
        <v>2080.67</v>
      </c>
    </row>
    <row r="554" spans="1:14" ht="14.4" customHeight="1" x14ac:dyDescent="0.3">
      <c r="A554" s="747" t="s">
        <v>577</v>
      </c>
      <c r="B554" s="748" t="s">
        <v>578</v>
      </c>
      <c r="C554" s="749" t="s">
        <v>604</v>
      </c>
      <c r="D554" s="750" t="s">
        <v>605</v>
      </c>
      <c r="E554" s="751">
        <v>50113001</v>
      </c>
      <c r="F554" s="750" t="s">
        <v>610</v>
      </c>
      <c r="G554" s="749" t="s">
        <v>630</v>
      </c>
      <c r="H554" s="749">
        <v>213489</v>
      </c>
      <c r="I554" s="749">
        <v>213489</v>
      </c>
      <c r="J554" s="749" t="s">
        <v>700</v>
      </c>
      <c r="K554" s="749" t="s">
        <v>982</v>
      </c>
      <c r="L554" s="752">
        <v>630.66000000000008</v>
      </c>
      <c r="M554" s="752">
        <v>5</v>
      </c>
      <c r="N554" s="753">
        <v>3153.3</v>
      </c>
    </row>
    <row r="555" spans="1:14" ht="14.4" customHeight="1" x14ac:dyDescent="0.3">
      <c r="A555" s="747" t="s">
        <v>577</v>
      </c>
      <c r="B555" s="748" t="s">
        <v>578</v>
      </c>
      <c r="C555" s="749" t="s">
        <v>604</v>
      </c>
      <c r="D555" s="750" t="s">
        <v>605</v>
      </c>
      <c r="E555" s="751">
        <v>50113001</v>
      </c>
      <c r="F555" s="750" t="s">
        <v>610</v>
      </c>
      <c r="G555" s="749" t="s">
        <v>630</v>
      </c>
      <c r="H555" s="749">
        <v>213494</v>
      </c>
      <c r="I555" s="749">
        <v>213494</v>
      </c>
      <c r="J555" s="749" t="s">
        <v>700</v>
      </c>
      <c r="K555" s="749" t="s">
        <v>983</v>
      </c>
      <c r="L555" s="752">
        <v>408.9497222728769</v>
      </c>
      <c r="M555" s="752">
        <v>11</v>
      </c>
      <c r="N555" s="753">
        <v>4498.4469450016459</v>
      </c>
    </row>
    <row r="556" spans="1:14" ht="14.4" customHeight="1" x14ac:dyDescent="0.3">
      <c r="A556" s="747" t="s">
        <v>577</v>
      </c>
      <c r="B556" s="748" t="s">
        <v>578</v>
      </c>
      <c r="C556" s="749" t="s">
        <v>604</v>
      </c>
      <c r="D556" s="750" t="s">
        <v>605</v>
      </c>
      <c r="E556" s="751">
        <v>50113001</v>
      </c>
      <c r="F556" s="750" t="s">
        <v>610</v>
      </c>
      <c r="G556" s="749" t="s">
        <v>579</v>
      </c>
      <c r="H556" s="749">
        <v>198219</v>
      </c>
      <c r="I556" s="749">
        <v>98219</v>
      </c>
      <c r="J556" s="749" t="s">
        <v>990</v>
      </c>
      <c r="K556" s="749" t="s">
        <v>703</v>
      </c>
      <c r="L556" s="752">
        <v>60.299999999999969</v>
      </c>
      <c r="M556" s="752">
        <v>2</v>
      </c>
      <c r="N556" s="753">
        <v>120.59999999999994</v>
      </c>
    </row>
    <row r="557" spans="1:14" ht="14.4" customHeight="1" x14ac:dyDescent="0.3">
      <c r="A557" s="747" t="s">
        <v>577</v>
      </c>
      <c r="B557" s="748" t="s">
        <v>578</v>
      </c>
      <c r="C557" s="749" t="s">
        <v>604</v>
      </c>
      <c r="D557" s="750" t="s">
        <v>605</v>
      </c>
      <c r="E557" s="751">
        <v>50113001</v>
      </c>
      <c r="F557" s="750" t="s">
        <v>610</v>
      </c>
      <c r="G557" s="749" t="s">
        <v>630</v>
      </c>
      <c r="H557" s="749">
        <v>214036</v>
      </c>
      <c r="I557" s="749">
        <v>214036</v>
      </c>
      <c r="J557" s="749" t="s">
        <v>1289</v>
      </c>
      <c r="K557" s="749" t="s">
        <v>1290</v>
      </c>
      <c r="L557" s="752">
        <v>40.411739130434789</v>
      </c>
      <c r="M557" s="752">
        <v>23</v>
      </c>
      <c r="N557" s="753">
        <v>929.47000000000014</v>
      </c>
    </row>
    <row r="558" spans="1:14" ht="14.4" customHeight="1" x14ac:dyDescent="0.3">
      <c r="A558" s="747" t="s">
        <v>577</v>
      </c>
      <c r="B558" s="748" t="s">
        <v>578</v>
      </c>
      <c r="C558" s="749" t="s">
        <v>604</v>
      </c>
      <c r="D558" s="750" t="s">
        <v>605</v>
      </c>
      <c r="E558" s="751">
        <v>50113001</v>
      </c>
      <c r="F558" s="750" t="s">
        <v>610</v>
      </c>
      <c r="G558" s="749" t="s">
        <v>579</v>
      </c>
      <c r="H558" s="749">
        <v>102133</v>
      </c>
      <c r="I558" s="749">
        <v>2133</v>
      </c>
      <c r="J558" s="749" t="s">
        <v>1291</v>
      </c>
      <c r="K558" s="749" t="s">
        <v>1292</v>
      </c>
      <c r="L558" s="752">
        <v>28.081978258471345</v>
      </c>
      <c r="M558" s="752">
        <v>115</v>
      </c>
      <c r="N558" s="753">
        <v>3229.4274997242046</v>
      </c>
    </row>
    <row r="559" spans="1:14" ht="14.4" customHeight="1" x14ac:dyDescent="0.3">
      <c r="A559" s="747" t="s">
        <v>577</v>
      </c>
      <c r="B559" s="748" t="s">
        <v>578</v>
      </c>
      <c r="C559" s="749" t="s">
        <v>604</v>
      </c>
      <c r="D559" s="750" t="s">
        <v>605</v>
      </c>
      <c r="E559" s="751">
        <v>50113001</v>
      </c>
      <c r="F559" s="750" t="s">
        <v>610</v>
      </c>
      <c r="G559" s="749" t="s">
        <v>611</v>
      </c>
      <c r="H559" s="749">
        <v>199333</v>
      </c>
      <c r="I559" s="749">
        <v>99333</v>
      </c>
      <c r="J559" s="749" t="s">
        <v>1293</v>
      </c>
      <c r="K559" s="749" t="s">
        <v>1294</v>
      </c>
      <c r="L559" s="752">
        <v>219.17315789473687</v>
      </c>
      <c r="M559" s="752">
        <v>19</v>
      </c>
      <c r="N559" s="753">
        <v>4164.2900000000009</v>
      </c>
    </row>
    <row r="560" spans="1:14" ht="14.4" customHeight="1" x14ac:dyDescent="0.3">
      <c r="A560" s="747" t="s">
        <v>577</v>
      </c>
      <c r="B560" s="748" t="s">
        <v>578</v>
      </c>
      <c r="C560" s="749" t="s">
        <v>604</v>
      </c>
      <c r="D560" s="750" t="s">
        <v>605</v>
      </c>
      <c r="E560" s="751">
        <v>50113001</v>
      </c>
      <c r="F560" s="750" t="s">
        <v>610</v>
      </c>
      <c r="G560" s="749" t="s">
        <v>611</v>
      </c>
      <c r="H560" s="749">
        <v>180988</v>
      </c>
      <c r="I560" s="749">
        <v>180988</v>
      </c>
      <c r="J560" s="749" t="s">
        <v>1295</v>
      </c>
      <c r="K560" s="749" t="s">
        <v>1296</v>
      </c>
      <c r="L560" s="752">
        <v>89.85</v>
      </c>
      <c r="M560" s="752">
        <v>1</v>
      </c>
      <c r="N560" s="753">
        <v>89.85</v>
      </c>
    </row>
    <row r="561" spans="1:14" ht="14.4" customHeight="1" x14ac:dyDescent="0.3">
      <c r="A561" s="747" t="s">
        <v>577</v>
      </c>
      <c r="B561" s="748" t="s">
        <v>578</v>
      </c>
      <c r="C561" s="749" t="s">
        <v>604</v>
      </c>
      <c r="D561" s="750" t="s">
        <v>605</v>
      </c>
      <c r="E561" s="751">
        <v>50113001</v>
      </c>
      <c r="F561" s="750" t="s">
        <v>610</v>
      </c>
      <c r="G561" s="749" t="s">
        <v>611</v>
      </c>
      <c r="H561" s="749">
        <v>111242</v>
      </c>
      <c r="I561" s="749">
        <v>11242</v>
      </c>
      <c r="J561" s="749" t="s">
        <v>993</v>
      </c>
      <c r="K561" s="749" t="s">
        <v>994</v>
      </c>
      <c r="L561" s="752">
        <v>113.64000000000003</v>
      </c>
      <c r="M561" s="752">
        <v>2</v>
      </c>
      <c r="N561" s="753">
        <v>227.28000000000006</v>
      </c>
    </row>
    <row r="562" spans="1:14" ht="14.4" customHeight="1" x14ac:dyDescent="0.3">
      <c r="A562" s="747" t="s">
        <v>577</v>
      </c>
      <c r="B562" s="748" t="s">
        <v>578</v>
      </c>
      <c r="C562" s="749" t="s">
        <v>604</v>
      </c>
      <c r="D562" s="750" t="s">
        <v>605</v>
      </c>
      <c r="E562" s="751">
        <v>50113001</v>
      </c>
      <c r="F562" s="750" t="s">
        <v>610</v>
      </c>
      <c r="G562" s="749" t="s">
        <v>611</v>
      </c>
      <c r="H562" s="749">
        <v>111243</v>
      </c>
      <c r="I562" s="749">
        <v>11243</v>
      </c>
      <c r="J562" s="749" t="s">
        <v>993</v>
      </c>
      <c r="K562" s="749" t="s">
        <v>995</v>
      </c>
      <c r="L562" s="752">
        <v>182.81999999999996</v>
      </c>
      <c r="M562" s="752">
        <v>1</v>
      </c>
      <c r="N562" s="753">
        <v>182.81999999999996</v>
      </c>
    </row>
    <row r="563" spans="1:14" ht="14.4" customHeight="1" x14ac:dyDescent="0.3">
      <c r="A563" s="747" t="s">
        <v>577</v>
      </c>
      <c r="B563" s="748" t="s">
        <v>578</v>
      </c>
      <c r="C563" s="749" t="s">
        <v>604</v>
      </c>
      <c r="D563" s="750" t="s">
        <v>605</v>
      </c>
      <c r="E563" s="751">
        <v>50113001</v>
      </c>
      <c r="F563" s="750" t="s">
        <v>610</v>
      </c>
      <c r="G563" s="749" t="s">
        <v>611</v>
      </c>
      <c r="H563" s="749">
        <v>111337</v>
      </c>
      <c r="I563" s="749">
        <v>52421</v>
      </c>
      <c r="J563" s="749" t="s">
        <v>1297</v>
      </c>
      <c r="K563" s="749" t="s">
        <v>1298</v>
      </c>
      <c r="L563" s="752">
        <v>74.439999999999984</v>
      </c>
      <c r="M563" s="752">
        <v>3</v>
      </c>
      <c r="N563" s="753">
        <v>223.31999999999994</v>
      </c>
    </row>
    <row r="564" spans="1:14" ht="14.4" customHeight="1" x14ac:dyDescent="0.3">
      <c r="A564" s="747" t="s">
        <v>577</v>
      </c>
      <c r="B564" s="748" t="s">
        <v>578</v>
      </c>
      <c r="C564" s="749" t="s">
        <v>604</v>
      </c>
      <c r="D564" s="750" t="s">
        <v>605</v>
      </c>
      <c r="E564" s="751">
        <v>50113001</v>
      </c>
      <c r="F564" s="750" t="s">
        <v>610</v>
      </c>
      <c r="G564" s="749" t="s">
        <v>611</v>
      </c>
      <c r="H564" s="749">
        <v>156779</v>
      </c>
      <c r="I564" s="749">
        <v>56779</v>
      </c>
      <c r="J564" s="749" t="s">
        <v>704</v>
      </c>
      <c r="K564" s="749" t="s">
        <v>705</v>
      </c>
      <c r="L564" s="752">
        <v>90.569999999999979</v>
      </c>
      <c r="M564" s="752">
        <v>1</v>
      </c>
      <c r="N564" s="753">
        <v>90.569999999999979</v>
      </c>
    </row>
    <row r="565" spans="1:14" ht="14.4" customHeight="1" x14ac:dyDescent="0.3">
      <c r="A565" s="747" t="s">
        <v>577</v>
      </c>
      <c r="B565" s="748" t="s">
        <v>578</v>
      </c>
      <c r="C565" s="749" t="s">
        <v>604</v>
      </c>
      <c r="D565" s="750" t="s">
        <v>605</v>
      </c>
      <c r="E565" s="751">
        <v>50113001</v>
      </c>
      <c r="F565" s="750" t="s">
        <v>610</v>
      </c>
      <c r="G565" s="749" t="s">
        <v>611</v>
      </c>
      <c r="H565" s="749">
        <v>12026</v>
      </c>
      <c r="I565" s="749">
        <v>12026</v>
      </c>
      <c r="J565" s="749" t="s">
        <v>998</v>
      </c>
      <c r="K565" s="749" t="s">
        <v>999</v>
      </c>
      <c r="L565" s="752">
        <v>24.550000000000008</v>
      </c>
      <c r="M565" s="752">
        <v>1</v>
      </c>
      <c r="N565" s="753">
        <v>24.550000000000008</v>
      </c>
    </row>
    <row r="566" spans="1:14" ht="14.4" customHeight="1" x14ac:dyDescent="0.3">
      <c r="A566" s="747" t="s">
        <v>577</v>
      </c>
      <c r="B566" s="748" t="s">
        <v>578</v>
      </c>
      <c r="C566" s="749" t="s">
        <v>604</v>
      </c>
      <c r="D566" s="750" t="s">
        <v>605</v>
      </c>
      <c r="E566" s="751">
        <v>50113001</v>
      </c>
      <c r="F566" s="750" t="s">
        <v>610</v>
      </c>
      <c r="G566" s="749" t="s">
        <v>611</v>
      </c>
      <c r="H566" s="749">
        <v>31915</v>
      </c>
      <c r="I566" s="749">
        <v>31915</v>
      </c>
      <c r="J566" s="749" t="s">
        <v>706</v>
      </c>
      <c r="K566" s="749" t="s">
        <v>707</v>
      </c>
      <c r="L566" s="752">
        <v>173.6899999797607</v>
      </c>
      <c r="M566" s="752">
        <v>150</v>
      </c>
      <c r="N566" s="753">
        <v>26053.499996964107</v>
      </c>
    </row>
    <row r="567" spans="1:14" ht="14.4" customHeight="1" x14ac:dyDescent="0.3">
      <c r="A567" s="747" t="s">
        <v>577</v>
      </c>
      <c r="B567" s="748" t="s">
        <v>578</v>
      </c>
      <c r="C567" s="749" t="s">
        <v>604</v>
      </c>
      <c r="D567" s="750" t="s">
        <v>605</v>
      </c>
      <c r="E567" s="751">
        <v>50113001</v>
      </c>
      <c r="F567" s="750" t="s">
        <v>610</v>
      </c>
      <c r="G567" s="749" t="s">
        <v>611</v>
      </c>
      <c r="H567" s="749">
        <v>47706</v>
      </c>
      <c r="I567" s="749">
        <v>47706</v>
      </c>
      <c r="J567" s="749" t="s">
        <v>1299</v>
      </c>
      <c r="K567" s="749" t="s">
        <v>707</v>
      </c>
      <c r="L567" s="752">
        <v>288.52999999999997</v>
      </c>
      <c r="M567" s="752">
        <v>1</v>
      </c>
      <c r="N567" s="753">
        <v>288.52999999999997</v>
      </c>
    </row>
    <row r="568" spans="1:14" ht="14.4" customHeight="1" x14ac:dyDescent="0.3">
      <c r="A568" s="747" t="s">
        <v>577</v>
      </c>
      <c r="B568" s="748" t="s">
        <v>578</v>
      </c>
      <c r="C568" s="749" t="s">
        <v>604</v>
      </c>
      <c r="D568" s="750" t="s">
        <v>605</v>
      </c>
      <c r="E568" s="751">
        <v>50113001</v>
      </c>
      <c r="F568" s="750" t="s">
        <v>610</v>
      </c>
      <c r="G568" s="749" t="s">
        <v>611</v>
      </c>
      <c r="H568" s="749">
        <v>102587</v>
      </c>
      <c r="I568" s="749">
        <v>2587</v>
      </c>
      <c r="J568" s="749" t="s">
        <v>1300</v>
      </c>
      <c r="K568" s="749" t="s">
        <v>1301</v>
      </c>
      <c r="L568" s="752">
        <v>151.04000000000002</v>
      </c>
      <c r="M568" s="752">
        <v>3</v>
      </c>
      <c r="N568" s="753">
        <v>453.12000000000006</v>
      </c>
    </row>
    <row r="569" spans="1:14" ht="14.4" customHeight="1" x14ac:dyDescent="0.3">
      <c r="A569" s="747" t="s">
        <v>577</v>
      </c>
      <c r="B569" s="748" t="s">
        <v>578</v>
      </c>
      <c r="C569" s="749" t="s">
        <v>604</v>
      </c>
      <c r="D569" s="750" t="s">
        <v>605</v>
      </c>
      <c r="E569" s="751">
        <v>50113001</v>
      </c>
      <c r="F569" s="750" t="s">
        <v>610</v>
      </c>
      <c r="G569" s="749" t="s">
        <v>611</v>
      </c>
      <c r="H569" s="749">
        <v>47244</v>
      </c>
      <c r="I569" s="749">
        <v>47244</v>
      </c>
      <c r="J569" s="749" t="s">
        <v>708</v>
      </c>
      <c r="K569" s="749" t="s">
        <v>707</v>
      </c>
      <c r="L569" s="752">
        <v>143</v>
      </c>
      <c r="M569" s="752">
        <v>29</v>
      </c>
      <c r="N569" s="753">
        <v>4147</v>
      </c>
    </row>
    <row r="570" spans="1:14" ht="14.4" customHeight="1" x14ac:dyDescent="0.3">
      <c r="A570" s="747" t="s">
        <v>577</v>
      </c>
      <c r="B570" s="748" t="s">
        <v>578</v>
      </c>
      <c r="C570" s="749" t="s">
        <v>604</v>
      </c>
      <c r="D570" s="750" t="s">
        <v>605</v>
      </c>
      <c r="E570" s="751">
        <v>50113001</v>
      </c>
      <c r="F570" s="750" t="s">
        <v>610</v>
      </c>
      <c r="G570" s="749" t="s">
        <v>611</v>
      </c>
      <c r="H570" s="749">
        <v>158249</v>
      </c>
      <c r="I570" s="749">
        <v>58249</v>
      </c>
      <c r="J570" s="749" t="s">
        <v>709</v>
      </c>
      <c r="K570" s="749" t="s">
        <v>579</v>
      </c>
      <c r="L570" s="752">
        <v>202.43999999999994</v>
      </c>
      <c r="M570" s="752">
        <v>3</v>
      </c>
      <c r="N570" s="753">
        <v>607.31999999999982</v>
      </c>
    </row>
    <row r="571" spans="1:14" ht="14.4" customHeight="1" x14ac:dyDescent="0.3">
      <c r="A571" s="747" t="s">
        <v>577</v>
      </c>
      <c r="B571" s="748" t="s">
        <v>578</v>
      </c>
      <c r="C571" s="749" t="s">
        <v>604</v>
      </c>
      <c r="D571" s="750" t="s">
        <v>605</v>
      </c>
      <c r="E571" s="751">
        <v>50113001</v>
      </c>
      <c r="F571" s="750" t="s">
        <v>610</v>
      </c>
      <c r="G571" s="749" t="s">
        <v>611</v>
      </c>
      <c r="H571" s="749">
        <v>106093</v>
      </c>
      <c r="I571" s="749">
        <v>6093</v>
      </c>
      <c r="J571" s="749" t="s">
        <v>1004</v>
      </c>
      <c r="K571" s="749" t="s">
        <v>1302</v>
      </c>
      <c r="L571" s="752">
        <v>172.84</v>
      </c>
      <c r="M571" s="752">
        <v>2</v>
      </c>
      <c r="N571" s="753">
        <v>345.68</v>
      </c>
    </row>
    <row r="572" spans="1:14" ht="14.4" customHeight="1" x14ac:dyDescent="0.3">
      <c r="A572" s="747" t="s">
        <v>577</v>
      </c>
      <c r="B572" s="748" t="s">
        <v>578</v>
      </c>
      <c r="C572" s="749" t="s">
        <v>604</v>
      </c>
      <c r="D572" s="750" t="s">
        <v>605</v>
      </c>
      <c r="E572" s="751">
        <v>50113001</v>
      </c>
      <c r="F572" s="750" t="s">
        <v>610</v>
      </c>
      <c r="G572" s="749" t="s">
        <v>611</v>
      </c>
      <c r="H572" s="749">
        <v>106092</v>
      </c>
      <c r="I572" s="749">
        <v>6092</v>
      </c>
      <c r="J572" s="749" t="s">
        <v>1303</v>
      </c>
      <c r="K572" s="749" t="s">
        <v>1304</v>
      </c>
      <c r="L572" s="752">
        <v>277.74999999999994</v>
      </c>
      <c r="M572" s="752">
        <v>1</v>
      </c>
      <c r="N572" s="753">
        <v>277.74999999999994</v>
      </c>
    </row>
    <row r="573" spans="1:14" ht="14.4" customHeight="1" x14ac:dyDescent="0.3">
      <c r="A573" s="747" t="s">
        <v>577</v>
      </c>
      <c r="B573" s="748" t="s">
        <v>578</v>
      </c>
      <c r="C573" s="749" t="s">
        <v>604</v>
      </c>
      <c r="D573" s="750" t="s">
        <v>605</v>
      </c>
      <c r="E573" s="751">
        <v>50113001</v>
      </c>
      <c r="F573" s="750" t="s">
        <v>610</v>
      </c>
      <c r="G573" s="749" t="s">
        <v>611</v>
      </c>
      <c r="H573" s="749">
        <v>115362</v>
      </c>
      <c r="I573" s="749">
        <v>146804</v>
      </c>
      <c r="J573" s="749" t="s">
        <v>1305</v>
      </c>
      <c r="K573" s="749" t="s">
        <v>1306</v>
      </c>
      <c r="L573" s="752">
        <v>167.82999999999993</v>
      </c>
      <c r="M573" s="752">
        <v>1</v>
      </c>
      <c r="N573" s="753">
        <v>167.82999999999993</v>
      </c>
    </row>
    <row r="574" spans="1:14" ht="14.4" customHeight="1" x14ac:dyDescent="0.3">
      <c r="A574" s="747" t="s">
        <v>577</v>
      </c>
      <c r="B574" s="748" t="s">
        <v>578</v>
      </c>
      <c r="C574" s="749" t="s">
        <v>604</v>
      </c>
      <c r="D574" s="750" t="s">
        <v>605</v>
      </c>
      <c r="E574" s="751">
        <v>50113001</v>
      </c>
      <c r="F574" s="750" t="s">
        <v>610</v>
      </c>
      <c r="G574" s="749" t="s">
        <v>611</v>
      </c>
      <c r="H574" s="749">
        <v>102538</v>
      </c>
      <c r="I574" s="749">
        <v>2538</v>
      </c>
      <c r="J574" s="749" t="s">
        <v>1307</v>
      </c>
      <c r="K574" s="749" t="s">
        <v>1308</v>
      </c>
      <c r="L574" s="752">
        <v>55.510000000000012</v>
      </c>
      <c r="M574" s="752">
        <v>3</v>
      </c>
      <c r="N574" s="753">
        <v>166.53000000000003</v>
      </c>
    </row>
    <row r="575" spans="1:14" ht="14.4" customHeight="1" x14ac:dyDescent="0.3">
      <c r="A575" s="747" t="s">
        <v>577</v>
      </c>
      <c r="B575" s="748" t="s">
        <v>578</v>
      </c>
      <c r="C575" s="749" t="s">
        <v>604</v>
      </c>
      <c r="D575" s="750" t="s">
        <v>605</v>
      </c>
      <c r="E575" s="751">
        <v>50113001</v>
      </c>
      <c r="F575" s="750" t="s">
        <v>610</v>
      </c>
      <c r="G575" s="749" t="s">
        <v>611</v>
      </c>
      <c r="H575" s="749">
        <v>155500</v>
      </c>
      <c r="I575" s="749">
        <v>55500</v>
      </c>
      <c r="J575" s="749" t="s">
        <v>1309</v>
      </c>
      <c r="K575" s="749" t="s">
        <v>1310</v>
      </c>
      <c r="L575" s="752">
        <v>63.49</v>
      </c>
      <c r="M575" s="752">
        <v>1</v>
      </c>
      <c r="N575" s="753">
        <v>63.49</v>
      </c>
    </row>
    <row r="576" spans="1:14" ht="14.4" customHeight="1" x14ac:dyDescent="0.3">
      <c r="A576" s="747" t="s">
        <v>577</v>
      </c>
      <c r="B576" s="748" t="s">
        <v>578</v>
      </c>
      <c r="C576" s="749" t="s">
        <v>604</v>
      </c>
      <c r="D576" s="750" t="s">
        <v>605</v>
      </c>
      <c r="E576" s="751">
        <v>50113001</v>
      </c>
      <c r="F576" s="750" t="s">
        <v>610</v>
      </c>
      <c r="G576" s="749" t="s">
        <v>611</v>
      </c>
      <c r="H576" s="749">
        <v>215606</v>
      </c>
      <c r="I576" s="749">
        <v>215606</v>
      </c>
      <c r="J576" s="749" t="s">
        <v>712</v>
      </c>
      <c r="K576" s="749" t="s">
        <v>1006</v>
      </c>
      <c r="L576" s="752">
        <v>72.380987605593049</v>
      </c>
      <c r="M576" s="752">
        <v>20</v>
      </c>
      <c r="N576" s="753">
        <v>1447.6197521118611</v>
      </c>
    </row>
    <row r="577" spans="1:14" ht="14.4" customHeight="1" x14ac:dyDescent="0.3">
      <c r="A577" s="747" t="s">
        <v>577</v>
      </c>
      <c r="B577" s="748" t="s">
        <v>578</v>
      </c>
      <c r="C577" s="749" t="s">
        <v>604</v>
      </c>
      <c r="D577" s="750" t="s">
        <v>605</v>
      </c>
      <c r="E577" s="751">
        <v>50113001</v>
      </c>
      <c r="F577" s="750" t="s">
        <v>610</v>
      </c>
      <c r="G577" s="749" t="s">
        <v>611</v>
      </c>
      <c r="H577" s="749">
        <v>109139</v>
      </c>
      <c r="I577" s="749">
        <v>176129</v>
      </c>
      <c r="J577" s="749" t="s">
        <v>1007</v>
      </c>
      <c r="K577" s="749" t="s">
        <v>1008</v>
      </c>
      <c r="L577" s="752">
        <v>659.69857142857131</v>
      </c>
      <c r="M577" s="752">
        <v>7</v>
      </c>
      <c r="N577" s="753">
        <v>4617.8899999999994</v>
      </c>
    </row>
    <row r="578" spans="1:14" ht="14.4" customHeight="1" x14ac:dyDescent="0.3">
      <c r="A578" s="747" t="s">
        <v>577</v>
      </c>
      <c r="B578" s="748" t="s">
        <v>578</v>
      </c>
      <c r="C578" s="749" t="s">
        <v>604</v>
      </c>
      <c r="D578" s="750" t="s">
        <v>605</v>
      </c>
      <c r="E578" s="751">
        <v>50113001</v>
      </c>
      <c r="F578" s="750" t="s">
        <v>610</v>
      </c>
      <c r="G578" s="749" t="s">
        <v>611</v>
      </c>
      <c r="H578" s="749">
        <v>193746</v>
      </c>
      <c r="I578" s="749">
        <v>93746</v>
      </c>
      <c r="J578" s="749" t="s">
        <v>1311</v>
      </c>
      <c r="K578" s="749" t="s">
        <v>1312</v>
      </c>
      <c r="L578" s="752">
        <v>374.09281660538937</v>
      </c>
      <c r="M578" s="752">
        <v>24</v>
      </c>
      <c r="N578" s="753">
        <v>8978.2275985293454</v>
      </c>
    </row>
    <row r="579" spans="1:14" ht="14.4" customHeight="1" x14ac:dyDescent="0.3">
      <c r="A579" s="747" t="s">
        <v>577</v>
      </c>
      <c r="B579" s="748" t="s">
        <v>578</v>
      </c>
      <c r="C579" s="749" t="s">
        <v>604</v>
      </c>
      <c r="D579" s="750" t="s">
        <v>605</v>
      </c>
      <c r="E579" s="751">
        <v>50113001</v>
      </c>
      <c r="F579" s="750" t="s">
        <v>610</v>
      </c>
      <c r="G579" s="749" t="s">
        <v>579</v>
      </c>
      <c r="H579" s="749">
        <v>103575</v>
      </c>
      <c r="I579" s="749">
        <v>3575</v>
      </c>
      <c r="J579" s="749" t="s">
        <v>714</v>
      </c>
      <c r="K579" s="749" t="s">
        <v>715</v>
      </c>
      <c r="L579" s="752">
        <v>66.32999999999997</v>
      </c>
      <c r="M579" s="752">
        <v>2</v>
      </c>
      <c r="N579" s="753">
        <v>132.65999999999994</v>
      </c>
    </row>
    <row r="580" spans="1:14" ht="14.4" customHeight="1" x14ac:dyDescent="0.3">
      <c r="A580" s="747" t="s">
        <v>577</v>
      </c>
      <c r="B580" s="748" t="s">
        <v>578</v>
      </c>
      <c r="C580" s="749" t="s">
        <v>604</v>
      </c>
      <c r="D580" s="750" t="s">
        <v>605</v>
      </c>
      <c r="E580" s="751">
        <v>50113001</v>
      </c>
      <c r="F580" s="750" t="s">
        <v>610</v>
      </c>
      <c r="G580" s="749" t="s">
        <v>611</v>
      </c>
      <c r="H580" s="749">
        <v>849045</v>
      </c>
      <c r="I580" s="749">
        <v>155938</v>
      </c>
      <c r="J580" s="749" t="s">
        <v>1313</v>
      </c>
      <c r="K580" s="749" t="s">
        <v>1314</v>
      </c>
      <c r="L580" s="752">
        <v>181.65000000000003</v>
      </c>
      <c r="M580" s="752">
        <v>2</v>
      </c>
      <c r="N580" s="753">
        <v>363.30000000000007</v>
      </c>
    </row>
    <row r="581" spans="1:14" ht="14.4" customHeight="1" x14ac:dyDescent="0.3">
      <c r="A581" s="747" t="s">
        <v>577</v>
      </c>
      <c r="B581" s="748" t="s">
        <v>578</v>
      </c>
      <c r="C581" s="749" t="s">
        <v>604</v>
      </c>
      <c r="D581" s="750" t="s">
        <v>605</v>
      </c>
      <c r="E581" s="751">
        <v>50113001</v>
      </c>
      <c r="F581" s="750" t="s">
        <v>610</v>
      </c>
      <c r="G581" s="749" t="s">
        <v>630</v>
      </c>
      <c r="H581" s="749">
        <v>100308</v>
      </c>
      <c r="I581" s="749">
        <v>100308</v>
      </c>
      <c r="J581" s="749" t="s">
        <v>716</v>
      </c>
      <c r="K581" s="749" t="s">
        <v>717</v>
      </c>
      <c r="L581" s="752">
        <v>63.04</v>
      </c>
      <c r="M581" s="752">
        <v>4</v>
      </c>
      <c r="N581" s="753">
        <v>252.16</v>
      </c>
    </row>
    <row r="582" spans="1:14" ht="14.4" customHeight="1" x14ac:dyDescent="0.3">
      <c r="A582" s="747" t="s">
        <v>577</v>
      </c>
      <c r="B582" s="748" t="s">
        <v>578</v>
      </c>
      <c r="C582" s="749" t="s">
        <v>604</v>
      </c>
      <c r="D582" s="750" t="s">
        <v>605</v>
      </c>
      <c r="E582" s="751">
        <v>50113001</v>
      </c>
      <c r="F582" s="750" t="s">
        <v>610</v>
      </c>
      <c r="G582" s="749" t="s">
        <v>611</v>
      </c>
      <c r="H582" s="749">
        <v>147193</v>
      </c>
      <c r="I582" s="749">
        <v>47193</v>
      </c>
      <c r="J582" s="749" t="s">
        <v>718</v>
      </c>
      <c r="K582" s="749" t="s">
        <v>719</v>
      </c>
      <c r="L582" s="752">
        <v>255.36170731707318</v>
      </c>
      <c r="M582" s="752">
        <v>41</v>
      </c>
      <c r="N582" s="753">
        <v>10469.83</v>
      </c>
    </row>
    <row r="583" spans="1:14" ht="14.4" customHeight="1" x14ac:dyDescent="0.3">
      <c r="A583" s="747" t="s">
        <v>577</v>
      </c>
      <c r="B583" s="748" t="s">
        <v>578</v>
      </c>
      <c r="C583" s="749" t="s">
        <v>604</v>
      </c>
      <c r="D583" s="750" t="s">
        <v>605</v>
      </c>
      <c r="E583" s="751">
        <v>50113001</v>
      </c>
      <c r="F583" s="750" t="s">
        <v>610</v>
      </c>
      <c r="G583" s="749" t="s">
        <v>611</v>
      </c>
      <c r="H583" s="749">
        <v>176205</v>
      </c>
      <c r="I583" s="749">
        <v>180825</v>
      </c>
      <c r="J583" s="749" t="s">
        <v>720</v>
      </c>
      <c r="K583" s="749" t="s">
        <v>665</v>
      </c>
      <c r="L583" s="752">
        <v>105.13499999999999</v>
      </c>
      <c r="M583" s="752">
        <v>8</v>
      </c>
      <c r="N583" s="753">
        <v>841.07999999999993</v>
      </c>
    </row>
    <row r="584" spans="1:14" ht="14.4" customHeight="1" x14ac:dyDescent="0.3">
      <c r="A584" s="747" t="s">
        <v>577</v>
      </c>
      <c r="B584" s="748" t="s">
        <v>578</v>
      </c>
      <c r="C584" s="749" t="s">
        <v>604</v>
      </c>
      <c r="D584" s="750" t="s">
        <v>605</v>
      </c>
      <c r="E584" s="751">
        <v>50113001</v>
      </c>
      <c r="F584" s="750" t="s">
        <v>610</v>
      </c>
      <c r="G584" s="749" t="s">
        <v>611</v>
      </c>
      <c r="H584" s="749">
        <v>216572</v>
      </c>
      <c r="I584" s="749">
        <v>216572</v>
      </c>
      <c r="J584" s="749" t="s">
        <v>723</v>
      </c>
      <c r="K584" s="749" t="s">
        <v>724</v>
      </c>
      <c r="L584" s="752">
        <v>36.369999999999997</v>
      </c>
      <c r="M584" s="752">
        <v>120</v>
      </c>
      <c r="N584" s="753">
        <v>4364.3999999999996</v>
      </c>
    </row>
    <row r="585" spans="1:14" ht="14.4" customHeight="1" x14ac:dyDescent="0.3">
      <c r="A585" s="747" t="s">
        <v>577</v>
      </c>
      <c r="B585" s="748" t="s">
        <v>578</v>
      </c>
      <c r="C585" s="749" t="s">
        <v>604</v>
      </c>
      <c r="D585" s="750" t="s">
        <v>605</v>
      </c>
      <c r="E585" s="751">
        <v>50113001</v>
      </c>
      <c r="F585" s="750" t="s">
        <v>610</v>
      </c>
      <c r="G585" s="749" t="s">
        <v>611</v>
      </c>
      <c r="H585" s="749">
        <v>124067</v>
      </c>
      <c r="I585" s="749">
        <v>124067</v>
      </c>
      <c r="J585" s="749" t="s">
        <v>723</v>
      </c>
      <c r="K585" s="749" t="s">
        <v>724</v>
      </c>
      <c r="L585" s="752">
        <v>36.53</v>
      </c>
      <c r="M585" s="752">
        <v>50</v>
      </c>
      <c r="N585" s="753">
        <v>1826.5</v>
      </c>
    </row>
    <row r="586" spans="1:14" ht="14.4" customHeight="1" x14ac:dyDescent="0.3">
      <c r="A586" s="747" t="s">
        <v>577</v>
      </c>
      <c r="B586" s="748" t="s">
        <v>578</v>
      </c>
      <c r="C586" s="749" t="s">
        <v>604</v>
      </c>
      <c r="D586" s="750" t="s">
        <v>605</v>
      </c>
      <c r="E586" s="751">
        <v>50113001</v>
      </c>
      <c r="F586" s="750" t="s">
        <v>610</v>
      </c>
      <c r="G586" s="749" t="s">
        <v>611</v>
      </c>
      <c r="H586" s="749">
        <v>100168</v>
      </c>
      <c r="I586" s="749">
        <v>168</v>
      </c>
      <c r="J586" s="749" t="s">
        <v>1009</v>
      </c>
      <c r="K586" s="749" t="s">
        <v>1010</v>
      </c>
      <c r="L586" s="752">
        <v>43.14</v>
      </c>
      <c r="M586" s="752">
        <v>2</v>
      </c>
      <c r="N586" s="753">
        <v>86.28</v>
      </c>
    </row>
    <row r="587" spans="1:14" ht="14.4" customHeight="1" x14ac:dyDescent="0.3">
      <c r="A587" s="747" t="s">
        <v>577</v>
      </c>
      <c r="B587" s="748" t="s">
        <v>578</v>
      </c>
      <c r="C587" s="749" t="s">
        <v>604</v>
      </c>
      <c r="D587" s="750" t="s">
        <v>605</v>
      </c>
      <c r="E587" s="751">
        <v>50113001</v>
      </c>
      <c r="F587" s="750" t="s">
        <v>610</v>
      </c>
      <c r="G587" s="749" t="s">
        <v>611</v>
      </c>
      <c r="H587" s="749">
        <v>395164</v>
      </c>
      <c r="I587" s="749">
        <v>0</v>
      </c>
      <c r="J587" s="749" t="s">
        <v>1315</v>
      </c>
      <c r="K587" s="749" t="s">
        <v>579</v>
      </c>
      <c r="L587" s="752">
        <v>316.97000000000003</v>
      </c>
      <c r="M587" s="752">
        <v>1</v>
      </c>
      <c r="N587" s="753">
        <v>316.97000000000003</v>
      </c>
    </row>
    <row r="588" spans="1:14" ht="14.4" customHeight="1" x14ac:dyDescent="0.3">
      <c r="A588" s="747" t="s">
        <v>577</v>
      </c>
      <c r="B588" s="748" t="s">
        <v>578</v>
      </c>
      <c r="C588" s="749" t="s">
        <v>604</v>
      </c>
      <c r="D588" s="750" t="s">
        <v>605</v>
      </c>
      <c r="E588" s="751">
        <v>50113001</v>
      </c>
      <c r="F588" s="750" t="s">
        <v>610</v>
      </c>
      <c r="G588" s="749" t="s">
        <v>611</v>
      </c>
      <c r="H588" s="749">
        <v>847630</v>
      </c>
      <c r="I588" s="749">
        <v>0</v>
      </c>
      <c r="J588" s="749" t="s">
        <v>1316</v>
      </c>
      <c r="K588" s="749" t="s">
        <v>579</v>
      </c>
      <c r="L588" s="752">
        <v>281.58999999999992</v>
      </c>
      <c r="M588" s="752">
        <v>1</v>
      </c>
      <c r="N588" s="753">
        <v>281.58999999999992</v>
      </c>
    </row>
    <row r="589" spans="1:14" ht="14.4" customHeight="1" x14ac:dyDescent="0.3">
      <c r="A589" s="747" t="s">
        <v>577</v>
      </c>
      <c r="B589" s="748" t="s">
        <v>578</v>
      </c>
      <c r="C589" s="749" t="s">
        <v>604</v>
      </c>
      <c r="D589" s="750" t="s">
        <v>605</v>
      </c>
      <c r="E589" s="751">
        <v>50113001</v>
      </c>
      <c r="F589" s="750" t="s">
        <v>610</v>
      </c>
      <c r="G589" s="749" t="s">
        <v>611</v>
      </c>
      <c r="H589" s="749">
        <v>51366</v>
      </c>
      <c r="I589" s="749">
        <v>51366</v>
      </c>
      <c r="J589" s="749" t="s">
        <v>725</v>
      </c>
      <c r="K589" s="749" t="s">
        <v>726</v>
      </c>
      <c r="L589" s="752">
        <v>171.59999982065577</v>
      </c>
      <c r="M589" s="752">
        <v>208</v>
      </c>
      <c r="N589" s="753">
        <v>35692.799962696401</v>
      </c>
    </row>
    <row r="590" spans="1:14" ht="14.4" customHeight="1" x14ac:dyDescent="0.3">
      <c r="A590" s="747" t="s">
        <v>577</v>
      </c>
      <c r="B590" s="748" t="s">
        <v>578</v>
      </c>
      <c r="C590" s="749" t="s">
        <v>604</v>
      </c>
      <c r="D590" s="750" t="s">
        <v>605</v>
      </c>
      <c r="E590" s="751">
        <v>50113001</v>
      </c>
      <c r="F590" s="750" t="s">
        <v>610</v>
      </c>
      <c r="G590" s="749" t="s">
        <v>611</v>
      </c>
      <c r="H590" s="749">
        <v>51367</v>
      </c>
      <c r="I590" s="749">
        <v>51367</v>
      </c>
      <c r="J590" s="749" t="s">
        <v>725</v>
      </c>
      <c r="K590" s="749" t="s">
        <v>1013</v>
      </c>
      <c r="L590" s="752">
        <v>92.949999875149203</v>
      </c>
      <c r="M590" s="752">
        <v>158</v>
      </c>
      <c r="N590" s="753">
        <v>14686.099980273573</v>
      </c>
    </row>
    <row r="591" spans="1:14" ht="14.4" customHeight="1" x14ac:dyDescent="0.3">
      <c r="A591" s="747" t="s">
        <v>577</v>
      </c>
      <c r="B591" s="748" t="s">
        <v>578</v>
      </c>
      <c r="C591" s="749" t="s">
        <v>604</v>
      </c>
      <c r="D591" s="750" t="s">
        <v>605</v>
      </c>
      <c r="E591" s="751">
        <v>50113001</v>
      </c>
      <c r="F591" s="750" t="s">
        <v>610</v>
      </c>
      <c r="G591" s="749" t="s">
        <v>611</v>
      </c>
      <c r="H591" s="749">
        <v>51383</v>
      </c>
      <c r="I591" s="749">
        <v>51383</v>
      </c>
      <c r="J591" s="749" t="s">
        <v>725</v>
      </c>
      <c r="K591" s="749" t="s">
        <v>727</v>
      </c>
      <c r="L591" s="752">
        <v>93.5</v>
      </c>
      <c r="M591" s="752">
        <v>49</v>
      </c>
      <c r="N591" s="753">
        <v>4581.5</v>
      </c>
    </row>
    <row r="592" spans="1:14" ht="14.4" customHeight="1" x14ac:dyDescent="0.3">
      <c r="A592" s="747" t="s">
        <v>577</v>
      </c>
      <c r="B592" s="748" t="s">
        <v>578</v>
      </c>
      <c r="C592" s="749" t="s">
        <v>604</v>
      </c>
      <c r="D592" s="750" t="s">
        <v>605</v>
      </c>
      <c r="E592" s="751">
        <v>50113001</v>
      </c>
      <c r="F592" s="750" t="s">
        <v>610</v>
      </c>
      <c r="G592" s="749" t="s">
        <v>611</v>
      </c>
      <c r="H592" s="749">
        <v>51384</v>
      </c>
      <c r="I592" s="749">
        <v>51384</v>
      </c>
      <c r="J592" s="749" t="s">
        <v>725</v>
      </c>
      <c r="K592" s="749" t="s">
        <v>1317</v>
      </c>
      <c r="L592" s="752">
        <v>192.4999986145595</v>
      </c>
      <c r="M592" s="752">
        <v>38</v>
      </c>
      <c r="N592" s="753">
        <v>7314.9999473532607</v>
      </c>
    </row>
    <row r="593" spans="1:14" ht="14.4" customHeight="1" x14ac:dyDescent="0.3">
      <c r="A593" s="747" t="s">
        <v>577</v>
      </c>
      <c r="B593" s="748" t="s">
        <v>578</v>
      </c>
      <c r="C593" s="749" t="s">
        <v>604</v>
      </c>
      <c r="D593" s="750" t="s">
        <v>605</v>
      </c>
      <c r="E593" s="751">
        <v>50113001</v>
      </c>
      <c r="F593" s="750" t="s">
        <v>610</v>
      </c>
      <c r="G593" s="749" t="s">
        <v>611</v>
      </c>
      <c r="H593" s="749">
        <v>132082</v>
      </c>
      <c r="I593" s="749">
        <v>32082</v>
      </c>
      <c r="J593" s="749" t="s">
        <v>728</v>
      </c>
      <c r="K593" s="749" t="s">
        <v>729</v>
      </c>
      <c r="L593" s="752">
        <v>82.49133333333333</v>
      </c>
      <c r="M593" s="752">
        <v>15</v>
      </c>
      <c r="N593" s="753">
        <v>1237.3699999999999</v>
      </c>
    </row>
    <row r="594" spans="1:14" ht="14.4" customHeight="1" x14ac:dyDescent="0.3">
      <c r="A594" s="747" t="s">
        <v>577</v>
      </c>
      <c r="B594" s="748" t="s">
        <v>578</v>
      </c>
      <c r="C594" s="749" t="s">
        <v>604</v>
      </c>
      <c r="D594" s="750" t="s">
        <v>605</v>
      </c>
      <c r="E594" s="751">
        <v>50113001</v>
      </c>
      <c r="F594" s="750" t="s">
        <v>610</v>
      </c>
      <c r="G594" s="749" t="s">
        <v>611</v>
      </c>
      <c r="H594" s="749">
        <v>849829</v>
      </c>
      <c r="I594" s="749">
        <v>162673</v>
      </c>
      <c r="J594" s="749" t="s">
        <v>1318</v>
      </c>
      <c r="K594" s="749" t="s">
        <v>1319</v>
      </c>
      <c r="L594" s="752">
        <v>55.810000000000016</v>
      </c>
      <c r="M594" s="752">
        <v>2</v>
      </c>
      <c r="N594" s="753">
        <v>111.62000000000003</v>
      </c>
    </row>
    <row r="595" spans="1:14" ht="14.4" customHeight="1" x14ac:dyDescent="0.3">
      <c r="A595" s="747" t="s">
        <v>577</v>
      </c>
      <c r="B595" s="748" t="s">
        <v>578</v>
      </c>
      <c r="C595" s="749" t="s">
        <v>604</v>
      </c>
      <c r="D595" s="750" t="s">
        <v>605</v>
      </c>
      <c r="E595" s="751">
        <v>50113001</v>
      </c>
      <c r="F595" s="750" t="s">
        <v>610</v>
      </c>
      <c r="G595" s="749" t="s">
        <v>611</v>
      </c>
      <c r="H595" s="749">
        <v>176501</v>
      </c>
      <c r="I595" s="749">
        <v>176501</v>
      </c>
      <c r="J595" s="749" t="s">
        <v>1320</v>
      </c>
      <c r="K595" s="749" t="s">
        <v>1321</v>
      </c>
      <c r="L595" s="752">
        <v>112.38000000000002</v>
      </c>
      <c r="M595" s="752">
        <v>1</v>
      </c>
      <c r="N595" s="753">
        <v>112.38000000000002</v>
      </c>
    </row>
    <row r="596" spans="1:14" ht="14.4" customHeight="1" x14ac:dyDescent="0.3">
      <c r="A596" s="747" t="s">
        <v>577</v>
      </c>
      <c r="B596" s="748" t="s">
        <v>578</v>
      </c>
      <c r="C596" s="749" t="s">
        <v>604</v>
      </c>
      <c r="D596" s="750" t="s">
        <v>605</v>
      </c>
      <c r="E596" s="751">
        <v>50113001</v>
      </c>
      <c r="F596" s="750" t="s">
        <v>610</v>
      </c>
      <c r="G596" s="749" t="s">
        <v>611</v>
      </c>
      <c r="H596" s="749">
        <v>120401</v>
      </c>
      <c r="I596" s="749">
        <v>20401</v>
      </c>
      <c r="J596" s="749" t="s">
        <v>1322</v>
      </c>
      <c r="K596" s="749" t="s">
        <v>1323</v>
      </c>
      <c r="L596" s="752">
        <v>74.89</v>
      </c>
      <c r="M596" s="752">
        <v>6</v>
      </c>
      <c r="N596" s="753">
        <v>449.34000000000003</v>
      </c>
    </row>
    <row r="597" spans="1:14" ht="14.4" customHeight="1" x14ac:dyDescent="0.3">
      <c r="A597" s="747" t="s">
        <v>577</v>
      </c>
      <c r="B597" s="748" t="s">
        <v>578</v>
      </c>
      <c r="C597" s="749" t="s">
        <v>604</v>
      </c>
      <c r="D597" s="750" t="s">
        <v>605</v>
      </c>
      <c r="E597" s="751">
        <v>50113001</v>
      </c>
      <c r="F597" s="750" t="s">
        <v>610</v>
      </c>
      <c r="G597" s="749" t="s">
        <v>611</v>
      </c>
      <c r="H597" s="749">
        <v>146117</v>
      </c>
      <c r="I597" s="749">
        <v>146117</v>
      </c>
      <c r="J597" s="749" t="s">
        <v>1324</v>
      </c>
      <c r="K597" s="749" t="s">
        <v>1321</v>
      </c>
      <c r="L597" s="752">
        <v>74.89</v>
      </c>
      <c r="M597" s="752">
        <v>1</v>
      </c>
      <c r="N597" s="753">
        <v>74.89</v>
      </c>
    </row>
    <row r="598" spans="1:14" ht="14.4" customHeight="1" x14ac:dyDescent="0.3">
      <c r="A598" s="747" t="s">
        <v>577</v>
      </c>
      <c r="B598" s="748" t="s">
        <v>578</v>
      </c>
      <c r="C598" s="749" t="s">
        <v>604</v>
      </c>
      <c r="D598" s="750" t="s">
        <v>605</v>
      </c>
      <c r="E598" s="751">
        <v>50113001</v>
      </c>
      <c r="F598" s="750" t="s">
        <v>610</v>
      </c>
      <c r="G598" s="749" t="s">
        <v>611</v>
      </c>
      <c r="H598" s="749">
        <v>146991</v>
      </c>
      <c r="I598" s="749">
        <v>46991</v>
      </c>
      <c r="J598" s="749" t="s">
        <v>730</v>
      </c>
      <c r="K598" s="749" t="s">
        <v>731</v>
      </c>
      <c r="L598" s="752">
        <v>138.83999999999997</v>
      </c>
      <c r="M598" s="752">
        <v>1</v>
      </c>
      <c r="N598" s="753">
        <v>138.83999999999997</v>
      </c>
    </row>
    <row r="599" spans="1:14" ht="14.4" customHeight="1" x14ac:dyDescent="0.3">
      <c r="A599" s="747" t="s">
        <v>577</v>
      </c>
      <c r="B599" s="748" t="s">
        <v>578</v>
      </c>
      <c r="C599" s="749" t="s">
        <v>604</v>
      </c>
      <c r="D599" s="750" t="s">
        <v>605</v>
      </c>
      <c r="E599" s="751">
        <v>50113001</v>
      </c>
      <c r="F599" s="750" t="s">
        <v>610</v>
      </c>
      <c r="G599" s="749" t="s">
        <v>611</v>
      </c>
      <c r="H599" s="749">
        <v>196696</v>
      </c>
      <c r="I599" s="749">
        <v>96696</v>
      </c>
      <c r="J599" s="749" t="s">
        <v>1325</v>
      </c>
      <c r="K599" s="749" t="s">
        <v>1326</v>
      </c>
      <c r="L599" s="752">
        <v>46.766666666666659</v>
      </c>
      <c r="M599" s="752">
        <v>3</v>
      </c>
      <c r="N599" s="753">
        <v>140.29999999999998</v>
      </c>
    </row>
    <row r="600" spans="1:14" ht="14.4" customHeight="1" x14ac:dyDescent="0.3">
      <c r="A600" s="747" t="s">
        <v>577</v>
      </c>
      <c r="B600" s="748" t="s">
        <v>578</v>
      </c>
      <c r="C600" s="749" t="s">
        <v>604</v>
      </c>
      <c r="D600" s="750" t="s">
        <v>605</v>
      </c>
      <c r="E600" s="751">
        <v>50113001</v>
      </c>
      <c r="F600" s="750" t="s">
        <v>610</v>
      </c>
      <c r="G600" s="749" t="s">
        <v>611</v>
      </c>
      <c r="H600" s="749">
        <v>193724</v>
      </c>
      <c r="I600" s="749">
        <v>93724</v>
      </c>
      <c r="J600" s="749" t="s">
        <v>1327</v>
      </c>
      <c r="K600" s="749" t="s">
        <v>1328</v>
      </c>
      <c r="L600" s="752">
        <v>67.989999999999981</v>
      </c>
      <c r="M600" s="752">
        <v>1</v>
      </c>
      <c r="N600" s="753">
        <v>67.989999999999981</v>
      </c>
    </row>
    <row r="601" spans="1:14" ht="14.4" customHeight="1" x14ac:dyDescent="0.3">
      <c r="A601" s="747" t="s">
        <v>577</v>
      </c>
      <c r="B601" s="748" t="s">
        <v>578</v>
      </c>
      <c r="C601" s="749" t="s">
        <v>604</v>
      </c>
      <c r="D601" s="750" t="s">
        <v>605</v>
      </c>
      <c r="E601" s="751">
        <v>50113001</v>
      </c>
      <c r="F601" s="750" t="s">
        <v>610</v>
      </c>
      <c r="G601" s="749" t="s">
        <v>611</v>
      </c>
      <c r="H601" s="749">
        <v>193723</v>
      </c>
      <c r="I601" s="749">
        <v>93723</v>
      </c>
      <c r="J601" s="749" t="s">
        <v>1329</v>
      </c>
      <c r="K601" s="749" t="s">
        <v>1330</v>
      </c>
      <c r="L601" s="752">
        <v>40.280000000000015</v>
      </c>
      <c r="M601" s="752">
        <v>6</v>
      </c>
      <c r="N601" s="753">
        <v>241.68000000000009</v>
      </c>
    </row>
    <row r="602" spans="1:14" ht="14.4" customHeight="1" x14ac:dyDescent="0.3">
      <c r="A602" s="747" t="s">
        <v>577</v>
      </c>
      <c r="B602" s="748" t="s">
        <v>578</v>
      </c>
      <c r="C602" s="749" t="s">
        <v>604</v>
      </c>
      <c r="D602" s="750" t="s">
        <v>605</v>
      </c>
      <c r="E602" s="751">
        <v>50113001</v>
      </c>
      <c r="F602" s="750" t="s">
        <v>610</v>
      </c>
      <c r="G602" s="749" t="s">
        <v>611</v>
      </c>
      <c r="H602" s="749">
        <v>100802</v>
      </c>
      <c r="I602" s="749">
        <v>0</v>
      </c>
      <c r="J602" s="749" t="s">
        <v>732</v>
      </c>
      <c r="K602" s="749" t="s">
        <v>733</v>
      </c>
      <c r="L602" s="752">
        <v>77.670209443583232</v>
      </c>
      <c r="M602" s="752">
        <v>339</v>
      </c>
      <c r="N602" s="753">
        <v>26330.201001374717</v>
      </c>
    </row>
    <row r="603" spans="1:14" ht="14.4" customHeight="1" x14ac:dyDescent="0.3">
      <c r="A603" s="747" t="s">
        <v>577</v>
      </c>
      <c r="B603" s="748" t="s">
        <v>578</v>
      </c>
      <c r="C603" s="749" t="s">
        <v>604</v>
      </c>
      <c r="D603" s="750" t="s">
        <v>605</v>
      </c>
      <c r="E603" s="751">
        <v>50113001</v>
      </c>
      <c r="F603" s="750" t="s">
        <v>610</v>
      </c>
      <c r="G603" s="749" t="s">
        <v>579</v>
      </c>
      <c r="H603" s="749">
        <v>145241</v>
      </c>
      <c r="I603" s="749">
        <v>45241</v>
      </c>
      <c r="J603" s="749" t="s">
        <v>1331</v>
      </c>
      <c r="K603" s="749" t="s">
        <v>1332</v>
      </c>
      <c r="L603" s="752">
        <v>276.10000000000002</v>
      </c>
      <c r="M603" s="752">
        <v>1</v>
      </c>
      <c r="N603" s="753">
        <v>276.10000000000002</v>
      </c>
    </row>
    <row r="604" spans="1:14" ht="14.4" customHeight="1" x14ac:dyDescent="0.3">
      <c r="A604" s="747" t="s">
        <v>577</v>
      </c>
      <c r="B604" s="748" t="s">
        <v>578</v>
      </c>
      <c r="C604" s="749" t="s">
        <v>604</v>
      </c>
      <c r="D604" s="750" t="s">
        <v>605</v>
      </c>
      <c r="E604" s="751">
        <v>50113001</v>
      </c>
      <c r="F604" s="750" t="s">
        <v>610</v>
      </c>
      <c r="G604" s="749" t="s">
        <v>611</v>
      </c>
      <c r="H604" s="749">
        <v>117189</v>
      </c>
      <c r="I604" s="749">
        <v>17189</v>
      </c>
      <c r="J604" s="749" t="s">
        <v>1022</v>
      </c>
      <c r="K604" s="749" t="s">
        <v>1023</v>
      </c>
      <c r="L604" s="752">
        <v>41.14</v>
      </c>
      <c r="M604" s="752">
        <v>2</v>
      </c>
      <c r="N604" s="753">
        <v>82.28</v>
      </c>
    </row>
    <row r="605" spans="1:14" ht="14.4" customHeight="1" x14ac:dyDescent="0.3">
      <c r="A605" s="747" t="s">
        <v>577</v>
      </c>
      <c r="B605" s="748" t="s">
        <v>578</v>
      </c>
      <c r="C605" s="749" t="s">
        <v>604</v>
      </c>
      <c r="D605" s="750" t="s">
        <v>605</v>
      </c>
      <c r="E605" s="751">
        <v>50113001</v>
      </c>
      <c r="F605" s="750" t="s">
        <v>610</v>
      </c>
      <c r="G605" s="749" t="s">
        <v>611</v>
      </c>
      <c r="H605" s="749">
        <v>102486</v>
      </c>
      <c r="I605" s="749">
        <v>2486</v>
      </c>
      <c r="J605" s="749" t="s">
        <v>734</v>
      </c>
      <c r="K605" s="749" t="s">
        <v>735</v>
      </c>
      <c r="L605" s="752">
        <v>115.26999999999998</v>
      </c>
      <c r="M605" s="752">
        <v>1</v>
      </c>
      <c r="N605" s="753">
        <v>115.26999999999998</v>
      </c>
    </row>
    <row r="606" spans="1:14" ht="14.4" customHeight="1" x14ac:dyDescent="0.3">
      <c r="A606" s="747" t="s">
        <v>577</v>
      </c>
      <c r="B606" s="748" t="s">
        <v>578</v>
      </c>
      <c r="C606" s="749" t="s">
        <v>604</v>
      </c>
      <c r="D606" s="750" t="s">
        <v>605</v>
      </c>
      <c r="E606" s="751">
        <v>50113001</v>
      </c>
      <c r="F606" s="750" t="s">
        <v>610</v>
      </c>
      <c r="G606" s="749" t="s">
        <v>611</v>
      </c>
      <c r="H606" s="749">
        <v>848725</v>
      </c>
      <c r="I606" s="749">
        <v>107677</v>
      </c>
      <c r="J606" s="749" t="s">
        <v>1333</v>
      </c>
      <c r="K606" s="749" t="s">
        <v>1334</v>
      </c>
      <c r="L606" s="752">
        <v>382.1099999999999</v>
      </c>
      <c r="M606" s="752">
        <v>18</v>
      </c>
      <c r="N606" s="753">
        <v>6877.9799999999987</v>
      </c>
    </row>
    <row r="607" spans="1:14" ht="14.4" customHeight="1" x14ac:dyDescent="0.3">
      <c r="A607" s="747" t="s">
        <v>577</v>
      </c>
      <c r="B607" s="748" t="s">
        <v>578</v>
      </c>
      <c r="C607" s="749" t="s">
        <v>604</v>
      </c>
      <c r="D607" s="750" t="s">
        <v>605</v>
      </c>
      <c r="E607" s="751">
        <v>50113001</v>
      </c>
      <c r="F607" s="750" t="s">
        <v>610</v>
      </c>
      <c r="G607" s="749" t="s">
        <v>611</v>
      </c>
      <c r="H607" s="749">
        <v>200935</v>
      </c>
      <c r="I607" s="749">
        <v>200935</v>
      </c>
      <c r="J607" s="749" t="s">
        <v>1335</v>
      </c>
      <c r="K607" s="749" t="s">
        <v>1336</v>
      </c>
      <c r="L607" s="752">
        <v>34.219999999999985</v>
      </c>
      <c r="M607" s="752">
        <v>2</v>
      </c>
      <c r="N607" s="753">
        <v>68.439999999999969</v>
      </c>
    </row>
    <row r="608" spans="1:14" ht="14.4" customHeight="1" x14ac:dyDescent="0.3">
      <c r="A608" s="747" t="s">
        <v>577</v>
      </c>
      <c r="B608" s="748" t="s">
        <v>578</v>
      </c>
      <c r="C608" s="749" t="s">
        <v>604</v>
      </c>
      <c r="D608" s="750" t="s">
        <v>605</v>
      </c>
      <c r="E608" s="751">
        <v>50113001</v>
      </c>
      <c r="F608" s="750" t="s">
        <v>610</v>
      </c>
      <c r="G608" s="749" t="s">
        <v>611</v>
      </c>
      <c r="H608" s="749">
        <v>100489</v>
      </c>
      <c r="I608" s="749">
        <v>489</v>
      </c>
      <c r="J608" s="749" t="s">
        <v>736</v>
      </c>
      <c r="K608" s="749" t="s">
        <v>737</v>
      </c>
      <c r="L608" s="752">
        <v>41.936000000000007</v>
      </c>
      <c r="M608" s="752">
        <v>15</v>
      </c>
      <c r="N608" s="753">
        <v>629.04000000000008</v>
      </c>
    </row>
    <row r="609" spans="1:14" ht="14.4" customHeight="1" x14ac:dyDescent="0.3">
      <c r="A609" s="747" t="s">
        <v>577</v>
      </c>
      <c r="B609" s="748" t="s">
        <v>578</v>
      </c>
      <c r="C609" s="749" t="s">
        <v>604</v>
      </c>
      <c r="D609" s="750" t="s">
        <v>605</v>
      </c>
      <c r="E609" s="751">
        <v>50113001</v>
      </c>
      <c r="F609" s="750" t="s">
        <v>610</v>
      </c>
      <c r="G609" s="749" t="s">
        <v>630</v>
      </c>
      <c r="H609" s="749">
        <v>169623</v>
      </c>
      <c r="I609" s="749">
        <v>169623</v>
      </c>
      <c r="J609" s="749" t="s">
        <v>1337</v>
      </c>
      <c r="K609" s="749" t="s">
        <v>1083</v>
      </c>
      <c r="L609" s="752">
        <v>61.564999999999984</v>
      </c>
      <c r="M609" s="752">
        <v>2</v>
      </c>
      <c r="N609" s="753">
        <v>123.12999999999997</v>
      </c>
    </row>
    <row r="610" spans="1:14" ht="14.4" customHeight="1" x14ac:dyDescent="0.3">
      <c r="A610" s="747" t="s">
        <v>577</v>
      </c>
      <c r="B610" s="748" t="s">
        <v>578</v>
      </c>
      <c r="C610" s="749" t="s">
        <v>604</v>
      </c>
      <c r="D610" s="750" t="s">
        <v>605</v>
      </c>
      <c r="E610" s="751">
        <v>50113001</v>
      </c>
      <c r="F610" s="750" t="s">
        <v>610</v>
      </c>
      <c r="G610" s="749" t="s">
        <v>611</v>
      </c>
      <c r="H610" s="749">
        <v>29938</v>
      </c>
      <c r="I610" s="749">
        <v>29938</v>
      </c>
      <c r="J610" s="749" t="s">
        <v>1338</v>
      </c>
      <c r="K610" s="749" t="s">
        <v>1339</v>
      </c>
      <c r="L610" s="752">
        <v>2064.9498446397838</v>
      </c>
      <c r="M610" s="752">
        <v>18</v>
      </c>
      <c r="N610" s="753">
        <v>37169.09720351611</v>
      </c>
    </row>
    <row r="611" spans="1:14" ht="14.4" customHeight="1" x14ac:dyDescent="0.3">
      <c r="A611" s="747" t="s">
        <v>577</v>
      </c>
      <c r="B611" s="748" t="s">
        <v>578</v>
      </c>
      <c r="C611" s="749" t="s">
        <v>604</v>
      </c>
      <c r="D611" s="750" t="s">
        <v>605</v>
      </c>
      <c r="E611" s="751">
        <v>50113001</v>
      </c>
      <c r="F611" s="750" t="s">
        <v>610</v>
      </c>
      <c r="G611" s="749" t="s">
        <v>630</v>
      </c>
      <c r="H611" s="749">
        <v>166759</v>
      </c>
      <c r="I611" s="749">
        <v>166759</v>
      </c>
      <c r="J611" s="749" t="s">
        <v>1340</v>
      </c>
      <c r="K611" s="749" t="s">
        <v>1341</v>
      </c>
      <c r="L611" s="752">
        <v>65.950000000000045</v>
      </c>
      <c r="M611" s="752">
        <v>1</v>
      </c>
      <c r="N611" s="753">
        <v>65.950000000000045</v>
      </c>
    </row>
    <row r="612" spans="1:14" ht="14.4" customHeight="1" x14ac:dyDescent="0.3">
      <c r="A612" s="747" t="s">
        <v>577</v>
      </c>
      <c r="B612" s="748" t="s">
        <v>578</v>
      </c>
      <c r="C612" s="749" t="s">
        <v>604</v>
      </c>
      <c r="D612" s="750" t="s">
        <v>605</v>
      </c>
      <c r="E612" s="751">
        <v>50113001</v>
      </c>
      <c r="F612" s="750" t="s">
        <v>610</v>
      </c>
      <c r="G612" s="749" t="s">
        <v>611</v>
      </c>
      <c r="H612" s="749">
        <v>930661</v>
      </c>
      <c r="I612" s="749">
        <v>0</v>
      </c>
      <c r="J612" s="749" t="s">
        <v>738</v>
      </c>
      <c r="K612" s="749" t="s">
        <v>579</v>
      </c>
      <c r="L612" s="752">
        <v>316.91662451205917</v>
      </c>
      <c r="M612" s="752">
        <v>13</v>
      </c>
      <c r="N612" s="753">
        <v>4119.916118656769</v>
      </c>
    </row>
    <row r="613" spans="1:14" ht="14.4" customHeight="1" x14ac:dyDescent="0.3">
      <c r="A613" s="747" t="s">
        <v>577</v>
      </c>
      <c r="B613" s="748" t="s">
        <v>578</v>
      </c>
      <c r="C613" s="749" t="s">
        <v>604</v>
      </c>
      <c r="D613" s="750" t="s">
        <v>605</v>
      </c>
      <c r="E613" s="751">
        <v>50113001</v>
      </c>
      <c r="F613" s="750" t="s">
        <v>610</v>
      </c>
      <c r="G613" s="749" t="s">
        <v>611</v>
      </c>
      <c r="H613" s="749">
        <v>930431</v>
      </c>
      <c r="I613" s="749">
        <v>1000</v>
      </c>
      <c r="J613" s="749" t="s">
        <v>1342</v>
      </c>
      <c r="K613" s="749" t="s">
        <v>579</v>
      </c>
      <c r="L613" s="752">
        <v>105.53258051757105</v>
      </c>
      <c r="M613" s="752">
        <v>9</v>
      </c>
      <c r="N613" s="753">
        <v>949.79322465813948</v>
      </c>
    </row>
    <row r="614" spans="1:14" ht="14.4" customHeight="1" x14ac:dyDescent="0.3">
      <c r="A614" s="747" t="s">
        <v>577</v>
      </c>
      <c r="B614" s="748" t="s">
        <v>578</v>
      </c>
      <c r="C614" s="749" t="s">
        <v>604</v>
      </c>
      <c r="D614" s="750" t="s">
        <v>605</v>
      </c>
      <c r="E614" s="751">
        <v>50113001</v>
      </c>
      <c r="F614" s="750" t="s">
        <v>610</v>
      </c>
      <c r="G614" s="749" t="s">
        <v>611</v>
      </c>
      <c r="H614" s="749">
        <v>930224</v>
      </c>
      <c r="I614" s="749">
        <v>0</v>
      </c>
      <c r="J614" s="749" t="s">
        <v>1343</v>
      </c>
      <c r="K614" s="749" t="s">
        <v>579</v>
      </c>
      <c r="L614" s="752">
        <v>80.961785843720548</v>
      </c>
      <c r="M614" s="752">
        <v>5</v>
      </c>
      <c r="N614" s="753">
        <v>404.80892921860277</v>
      </c>
    </row>
    <row r="615" spans="1:14" ht="14.4" customHeight="1" x14ac:dyDescent="0.3">
      <c r="A615" s="747" t="s">
        <v>577</v>
      </c>
      <c r="B615" s="748" t="s">
        <v>578</v>
      </c>
      <c r="C615" s="749" t="s">
        <v>604</v>
      </c>
      <c r="D615" s="750" t="s">
        <v>605</v>
      </c>
      <c r="E615" s="751">
        <v>50113001</v>
      </c>
      <c r="F615" s="750" t="s">
        <v>610</v>
      </c>
      <c r="G615" s="749" t="s">
        <v>611</v>
      </c>
      <c r="H615" s="749">
        <v>920056</v>
      </c>
      <c r="I615" s="749">
        <v>0</v>
      </c>
      <c r="J615" s="749" t="s">
        <v>1344</v>
      </c>
      <c r="K615" s="749" t="s">
        <v>579</v>
      </c>
      <c r="L615" s="752">
        <v>537.21470086780823</v>
      </c>
      <c r="M615" s="752">
        <v>7</v>
      </c>
      <c r="N615" s="753">
        <v>3760.5029060746574</v>
      </c>
    </row>
    <row r="616" spans="1:14" ht="14.4" customHeight="1" x14ac:dyDescent="0.3">
      <c r="A616" s="747" t="s">
        <v>577</v>
      </c>
      <c r="B616" s="748" t="s">
        <v>578</v>
      </c>
      <c r="C616" s="749" t="s">
        <v>604</v>
      </c>
      <c r="D616" s="750" t="s">
        <v>605</v>
      </c>
      <c r="E616" s="751">
        <v>50113001</v>
      </c>
      <c r="F616" s="750" t="s">
        <v>610</v>
      </c>
      <c r="G616" s="749" t="s">
        <v>611</v>
      </c>
      <c r="H616" s="749">
        <v>900441</v>
      </c>
      <c r="I616" s="749">
        <v>0</v>
      </c>
      <c r="J616" s="749" t="s">
        <v>1345</v>
      </c>
      <c r="K616" s="749" t="s">
        <v>1346</v>
      </c>
      <c r="L616" s="752">
        <v>162.14833333333331</v>
      </c>
      <c r="M616" s="752">
        <v>1</v>
      </c>
      <c r="N616" s="753">
        <v>162.14833333333331</v>
      </c>
    </row>
    <row r="617" spans="1:14" ht="14.4" customHeight="1" x14ac:dyDescent="0.3">
      <c r="A617" s="747" t="s">
        <v>577</v>
      </c>
      <c r="B617" s="748" t="s">
        <v>578</v>
      </c>
      <c r="C617" s="749" t="s">
        <v>604</v>
      </c>
      <c r="D617" s="750" t="s">
        <v>605</v>
      </c>
      <c r="E617" s="751">
        <v>50113001</v>
      </c>
      <c r="F617" s="750" t="s">
        <v>610</v>
      </c>
      <c r="G617" s="749" t="s">
        <v>611</v>
      </c>
      <c r="H617" s="749">
        <v>900321</v>
      </c>
      <c r="I617" s="749">
        <v>0</v>
      </c>
      <c r="J617" s="749" t="s">
        <v>1347</v>
      </c>
      <c r="K617" s="749" t="s">
        <v>579</v>
      </c>
      <c r="L617" s="752">
        <v>398.32302577060193</v>
      </c>
      <c r="M617" s="752">
        <v>1</v>
      </c>
      <c r="N617" s="753">
        <v>398.32302577060193</v>
      </c>
    </row>
    <row r="618" spans="1:14" ht="14.4" customHeight="1" x14ac:dyDescent="0.3">
      <c r="A618" s="747" t="s">
        <v>577</v>
      </c>
      <c r="B618" s="748" t="s">
        <v>578</v>
      </c>
      <c r="C618" s="749" t="s">
        <v>604</v>
      </c>
      <c r="D618" s="750" t="s">
        <v>605</v>
      </c>
      <c r="E618" s="751">
        <v>50113001</v>
      </c>
      <c r="F618" s="750" t="s">
        <v>610</v>
      </c>
      <c r="G618" s="749" t="s">
        <v>611</v>
      </c>
      <c r="H618" s="749">
        <v>843067</v>
      </c>
      <c r="I618" s="749">
        <v>0</v>
      </c>
      <c r="J618" s="749" t="s">
        <v>743</v>
      </c>
      <c r="K618" s="749" t="s">
        <v>579</v>
      </c>
      <c r="L618" s="752">
        <v>372.1476633112033</v>
      </c>
      <c r="M618" s="752">
        <v>6</v>
      </c>
      <c r="N618" s="753">
        <v>2232.8859798672197</v>
      </c>
    </row>
    <row r="619" spans="1:14" ht="14.4" customHeight="1" x14ac:dyDescent="0.3">
      <c r="A619" s="747" t="s">
        <v>577</v>
      </c>
      <c r="B619" s="748" t="s">
        <v>578</v>
      </c>
      <c r="C619" s="749" t="s">
        <v>604</v>
      </c>
      <c r="D619" s="750" t="s">
        <v>605</v>
      </c>
      <c r="E619" s="751">
        <v>50113001</v>
      </c>
      <c r="F619" s="750" t="s">
        <v>610</v>
      </c>
      <c r="G619" s="749" t="s">
        <v>611</v>
      </c>
      <c r="H619" s="749">
        <v>921319</v>
      </c>
      <c r="I619" s="749">
        <v>0</v>
      </c>
      <c r="J619" s="749" t="s">
        <v>1348</v>
      </c>
      <c r="K619" s="749" t="s">
        <v>579</v>
      </c>
      <c r="L619" s="752">
        <v>319.37422986535444</v>
      </c>
      <c r="M619" s="752">
        <v>1</v>
      </c>
      <c r="N619" s="753">
        <v>319.37422986535444</v>
      </c>
    </row>
    <row r="620" spans="1:14" ht="14.4" customHeight="1" x14ac:dyDescent="0.3">
      <c r="A620" s="747" t="s">
        <v>577</v>
      </c>
      <c r="B620" s="748" t="s">
        <v>578</v>
      </c>
      <c r="C620" s="749" t="s">
        <v>604</v>
      </c>
      <c r="D620" s="750" t="s">
        <v>605</v>
      </c>
      <c r="E620" s="751">
        <v>50113001</v>
      </c>
      <c r="F620" s="750" t="s">
        <v>610</v>
      </c>
      <c r="G620" s="749" t="s">
        <v>611</v>
      </c>
      <c r="H620" s="749">
        <v>990947</v>
      </c>
      <c r="I620" s="749">
        <v>0</v>
      </c>
      <c r="J620" s="749" t="s">
        <v>1349</v>
      </c>
      <c r="K620" s="749" t="s">
        <v>579</v>
      </c>
      <c r="L620" s="752">
        <v>1373.76</v>
      </c>
      <c r="M620" s="752">
        <v>2</v>
      </c>
      <c r="N620" s="753">
        <v>2747.52</v>
      </c>
    </row>
    <row r="621" spans="1:14" ht="14.4" customHeight="1" x14ac:dyDescent="0.3">
      <c r="A621" s="747" t="s">
        <v>577</v>
      </c>
      <c r="B621" s="748" t="s">
        <v>578</v>
      </c>
      <c r="C621" s="749" t="s">
        <v>604</v>
      </c>
      <c r="D621" s="750" t="s">
        <v>605</v>
      </c>
      <c r="E621" s="751">
        <v>50113001</v>
      </c>
      <c r="F621" s="750" t="s">
        <v>610</v>
      </c>
      <c r="G621" s="749" t="s">
        <v>579</v>
      </c>
      <c r="H621" s="749">
        <v>187906</v>
      </c>
      <c r="I621" s="749">
        <v>87906</v>
      </c>
      <c r="J621" s="749" t="s">
        <v>744</v>
      </c>
      <c r="K621" s="749" t="s">
        <v>745</v>
      </c>
      <c r="L621" s="752">
        <v>46.539999999999992</v>
      </c>
      <c r="M621" s="752">
        <v>3</v>
      </c>
      <c r="N621" s="753">
        <v>139.61999999999998</v>
      </c>
    </row>
    <row r="622" spans="1:14" ht="14.4" customHeight="1" x14ac:dyDescent="0.3">
      <c r="A622" s="747" t="s">
        <v>577</v>
      </c>
      <c r="B622" s="748" t="s">
        <v>578</v>
      </c>
      <c r="C622" s="749" t="s">
        <v>604</v>
      </c>
      <c r="D622" s="750" t="s">
        <v>605</v>
      </c>
      <c r="E622" s="751">
        <v>50113001</v>
      </c>
      <c r="F622" s="750" t="s">
        <v>610</v>
      </c>
      <c r="G622" s="749" t="s">
        <v>611</v>
      </c>
      <c r="H622" s="749">
        <v>840220</v>
      </c>
      <c r="I622" s="749">
        <v>0</v>
      </c>
      <c r="J622" s="749" t="s">
        <v>1026</v>
      </c>
      <c r="K622" s="749" t="s">
        <v>579</v>
      </c>
      <c r="L622" s="752">
        <v>218.2</v>
      </c>
      <c r="M622" s="752">
        <v>2</v>
      </c>
      <c r="N622" s="753">
        <v>436.4</v>
      </c>
    </row>
    <row r="623" spans="1:14" ht="14.4" customHeight="1" x14ac:dyDescent="0.3">
      <c r="A623" s="747" t="s">
        <v>577</v>
      </c>
      <c r="B623" s="748" t="s">
        <v>578</v>
      </c>
      <c r="C623" s="749" t="s">
        <v>604</v>
      </c>
      <c r="D623" s="750" t="s">
        <v>605</v>
      </c>
      <c r="E623" s="751">
        <v>50113001</v>
      </c>
      <c r="F623" s="750" t="s">
        <v>610</v>
      </c>
      <c r="G623" s="749" t="s">
        <v>611</v>
      </c>
      <c r="H623" s="749">
        <v>119571</v>
      </c>
      <c r="I623" s="749">
        <v>19571</v>
      </c>
      <c r="J623" s="749" t="s">
        <v>1350</v>
      </c>
      <c r="K623" s="749" t="s">
        <v>1351</v>
      </c>
      <c r="L623" s="752">
        <v>244.19999999999979</v>
      </c>
      <c r="M623" s="752">
        <v>1</v>
      </c>
      <c r="N623" s="753">
        <v>244.19999999999979</v>
      </c>
    </row>
    <row r="624" spans="1:14" ht="14.4" customHeight="1" x14ac:dyDescent="0.3">
      <c r="A624" s="747" t="s">
        <v>577</v>
      </c>
      <c r="B624" s="748" t="s">
        <v>578</v>
      </c>
      <c r="C624" s="749" t="s">
        <v>604</v>
      </c>
      <c r="D624" s="750" t="s">
        <v>605</v>
      </c>
      <c r="E624" s="751">
        <v>50113001</v>
      </c>
      <c r="F624" s="750" t="s">
        <v>610</v>
      </c>
      <c r="G624" s="749" t="s">
        <v>611</v>
      </c>
      <c r="H624" s="749">
        <v>109210</v>
      </c>
      <c r="I624" s="749">
        <v>9210</v>
      </c>
      <c r="J624" s="749" t="s">
        <v>1352</v>
      </c>
      <c r="K624" s="749" t="s">
        <v>1353</v>
      </c>
      <c r="L624" s="752">
        <v>294.18</v>
      </c>
      <c r="M624" s="752">
        <v>1</v>
      </c>
      <c r="N624" s="753">
        <v>294.18</v>
      </c>
    </row>
    <row r="625" spans="1:14" ht="14.4" customHeight="1" x14ac:dyDescent="0.3">
      <c r="A625" s="747" t="s">
        <v>577</v>
      </c>
      <c r="B625" s="748" t="s">
        <v>578</v>
      </c>
      <c r="C625" s="749" t="s">
        <v>604</v>
      </c>
      <c r="D625" s="750" t="s">
        <v>605</v>
      </c>
      <c r="E625" s="751">
        <v>50113001</v>
      </c>
      <c r="F625" s="750" t="s">
        <v>610</v>
      </c>
      <c r="G625" s="749" t="s">
        <v>630</v>
      </c>
      <c r="H625" s="749">
        <v>187425</v>
      </c>
      <c r="I625" s="749">
        <v>187425</v>
      </c>
      <c r="J625" s="749" t="s">
        <v>1029</v>
      </c>
      <c r="K625" s="749" t="s">
        <v>1030</v>
      </c>
      <c r="L625" s="752">
        <v>49.38</v>
      </c>
      <c r="M625" s="752">
        <v>1</v>
      </c>
      <c r="N625" s="753">
        <v>49.38</v>
      </c>
    </row>
    <row r="626" spans="1:14" ht="14.4" customHeight="1" x14ac:dyDescent="0.3">
      <c r="A626" s="747" t="s">
        <v>577</v>
      </c>
      <c r="B626" s="748" t="s">
        <v>578</v>
      </c>
      <c r="C626" s="749" t="s">
        <v>604</v>
      </c>
      <c r="D626" s="750" t="s">
        <v>605</v>
      </c>
      <c r="E626" s="751">
        <v>50113001</v>
      </c>
      <c r="F626" s="750" t="s">
        <v>610</v>
      </c>
      <c r="G626" s="749" t="s">
        <v>611</v>
      </c>
      <c r="H626" s="749">
        <v>188217</v>
      </c>
      <c r="I626" s="749">
        <v>88217</v>
      </c>
      <c r="J626" s="749" t="s">
        <v>748</v>
      </c>
      <c r="K626" s="749" t="s">
        <v>749</v>
      </c>
      <c r="L626" s="752">
        <v>126.91424673239267</v>
      </c>
      <c r="M626" s="752">
        <v>7</v>
      </c>
      <c r="N626" s="753">
        <v>888.39972712674864</v>
      </c>
    </row>
    <row r="627" spans="1:14" ht="14.4" customHeight="1" x14ac:dyDescent="0.3">
      <c r="A627" s="747" t="s">
        <v>577</v>
      </c>
      <c r="B627" s="748" t="s">
        <v>578</v>
      </c>
      <c r="C627" s="749" t="s">
        <v>604</v>
      </c>
      <c r="D627" s="750" t="s">
        <v>605</v>
      </c>
      <c r="E627" s="751">
        <v>50113001</v>
      </c>
      <c r="F627" s="750" t="s">
        <v>610</v>
      </c>
      <c r="G627" s="749" t="s">
        <v>611</v>
      </c>
      <c r="H627" s="749">
        <v>188219</v>
      </c>
      <c r="I627" s="749">
        <v>88219</v>
      </c>
      <c r="J627" s="749" t="s">
        <v>1031</v>
      </c>
      <c r="K627" s="749" t="s">
        <v>1032</v>
      </c>
      <c r="L627" s="752">
        <v>141.16999999999999</v>
      </c>
      <c r="M627" s="752">
        <v>12</v>
      </c>
      <c r="N627" s="753">
        <v>1694.04</v>
      </c>
    </row>
    <row r="628" spans="1:14" ht="14.4" customHeight="1" x14ac:dyDescent="0.3">
      <c r="A628" s="747" t="s">
        <v>577</v>
      </c>
      <c r="B628" s="748" t="s">
        <v>578</v>
      </c>
      <c r="C628" s="749" t="s">
        <v>604</v>
      </c>
      <c r="D628" s="750" t="s">
        <v>605</v>
      </c>
      <c r="E628" s="751">
        <v>50113001</v>
      </c>
      <c r="F628" s="750" t="s">
        <v>610</v>
      </c>
      <c r="G628" s="749" t="s">
        <v>630</v>
      </c>
      <c r="H628" s="749">
        <v>149909</v>
      </c>
      <c r="I628" s="749">
        <v>49909</v>
      </c>
      <c r="J628" s="749" t="s">
        <v>1354</v>
      </c>
      <c r="K628" s="749" t="s">
        <v>1355</v>
      </c>
      <c r="L628" s="752">
        <v>42.58</v>
      </c>
      <c r="M628" s="752">
        <v>2</v>
      </c>
      <c r="N628" s="753">
        <v>85.16</v>
      </c>
    </row>
    <row r="629" spans="1:14" ht="14.4" customHeight="1" x14ac:dyDescent="0.3">
      <c r="A629" s="747" t="s">
        <v>577</v>
      </c>
      <c r="B629" s="748" t="s">
        <v>578</v>
      </c>
      <c r="C629" s="749" t="s">
        <v>604</v>
      </c>
      <c r="D629" s="750" t="s">
        <v>605</v>
      </c>
      <c r="E629" s="751">
        <v>50113001</v>
      </c>
      <c r="F629" s="750" t="s">
        <v>610</v>
      </c>
      <c r="G629" s="749" t="s">
        <v>630</v>
      </c>
      <c r="H629" s="749">
        <v>149910</v>
      </c>
      <c r="I629" s="749">
        <v>49910</v>
      </c>
      <c r="J629" s="749" t="s">
        <v>1354</v>
      </c>
      <c r="K629" s="749" t="s">
        <v>1356</v>
      </c>
      <c r="L629" s="752">
        <v>98.59999999999998</v>
      </c>
      <c r="M629" s="752">
        <v>1</v>
      </c>
      <c r="N629" s="753">
        <v>98.59999999999998</v>
      </c>
    </row>
    <row r="630" spans="1:14" ht="14.4" customHeight="1" x14ac:dyDescent="0.3">
      <c r="A630" s="747" t="s">
        <v>577</v>
      </c>
      <c r="B630" s="748" t="s">
        <v>578</v>
      </c>
      <c r="C630" s="749" t="s">
        <v>604</v>
      </c>
      <c r="D630" s="750" t="s">
        <v>605</v>
      </c>
      <c r="E630" s="751">
        <v>50113001</v>
      </c>
      <c r="F630" s="750" t="s">
        <v>610</v>
      </c>
      <c r="G630" s="749" t="s">
        <v>579</v>
      </c>
      <c r="H630" s="749">
        <v>128216</v>
      </c>
      <c r="I630" s="749">
        <v>28216</v>
      </c>
      <c r="J630" s="749" t="s">
        <v>1357</v>
      </c>
      <c r="K630" s="749" t="s">
        <v>1358</v>
      </c>
      <c r="L630" s="752">
        <v>107.45</v>
      </c>
      <c r="M630" s="752">
        <v>1</v>
      </c>
      <c r="N630" s="753">
        <v>107.45</v>
      </c>
    </row>
    <row r="631" spans="1:14" ht="14.4" customHeight="1" x14ac:dyDescent="0.3">
      <c r="A631" s="747" t="s">
        <v>577</v>
      </c>
      <c r="B631" s="748" t="s">
        <v>578</v>
      </c>
      <c r="C631" s="749" t="s">
        <v>604</v>
      </c>
      <c r="D631" s="750" t="s">
        <v>605</v>
      </c>
      <c r="E631" s="751">
        <v>50113001</v>
      </c>
      <c r="F631" s="750" t="s">
        <v>610</v>
      </c>
      <c r="G631" s="749" t="s">
        <v>611</v>
      </c>
      <c r="H631" s="749">
        <v>186393</v>
      </c>
      <c r="I631" s="749">
        <v>86393</v>
      </c>
      <c r="J631" s="749" t="s">
        <v>754</v>
      </c>
      <c r="K631" s="749" t="s">
        <v>755</v>
      </c>
      <c r="L631" s="752">
        <v>51.670000000000016</v>
      </c>
      <c r="M631" s="752">
        <v>1</v>
      </c>
      <c r="N631" s="753">
        <v>51.670000000000016</v>
      </c>
    </row>
    <row r="632" spans="1:14" ht="14.4" customHeight="1" x14ac:dyDescent="0.3">
      <c r="A632" s="747" t="s">
        <v>577</v>
      </c>
      <c r="B632" s="748" t="s">
        <v>578</v>
      </c>
      <c r="C632" s="749" t="s">
        <v>604</v>
      </c>
      <c r="D632" s="750" t="s">
        <v>605</v>
      </c>
      <c r="E632" s="751">
        <v>50113001</v>
      </c>
      <c r="F632" s="750" t="s">
        <v>610</v>
      </c>
      <c r="G632" s="749" t="s">
        <v>611</v>
      </c>
      <c r="H632" s="749">
        <v>117992</v>
      </c>
      <c r="I632" s="749">
        <v>17992</v>
      </c>
      <c r="J632" s="749" t="s">
        <v>754</v>
      </c>
      <c r="K632" s="749" t="s">
        <v>1039</v>
      </c>
      <c r="L632" s="752">
        <v>94.049999999999983</v>
      </c>
      <c r="M632" s="752">
        <v>4</v>
      </c>
      <c r="N632" s="753">
        <v>376.19999999999993</v>
      </c>
    </row>
    <row r="633" spans="1:14" ht="14.4" customHeight="1" x14ac:dyDescent="0.3">
      <c r="A633" s="747" t="s">
        <v>577</v>
      </c>
      <c r="B633" s="748" t="s">
        <v>578</v>
      </c>
      <c r="C633" s="749" t="s">
        <v>604</v>
      </c>
      <c r="D633" s="750" t="s">
        <v>605</v>
      </c>
      <c r="E633" s="751">
        <v>50113001</v>
      </c>
      <c r="F633" s="750" t="s">
        <v>610</v>
      </c>
      <c r="G633" s="749" t="s">
        <v>611</v>
      </c>
      <c r="H633" s="749">
        <v>100498</v>
      </c>
      <c r="I633" s="749">
        <v>498</v>
      </c>
      <c r="J633" s="749" t="s">
        <v>756</v>
      </c>
      <c r="K633" s="749" t="s">
        <v>757</v>
      </c>
      <c r="L633" s="752">
        <v>96.496285153794361</v>
      </c>
      <c r="M633" s="752">
        <v>54</v>
      </c>
      <c r="N633" s="753">
        <v>5210.7993983048955</v>
      </c>
    </row>
    <row r="634" spans="1:14" ht="14.4" customHeight="1" x14ac:dyDescent="0.3">
      <c r="A634" s="747" t="s">
        <v>577</v>
      </c>
      <c r="B634" s="748" t="s">
        <v>578</v>
      </c>
      <c r="C634" s="749" t="s">
        <v>604</v>
      </c>
      <c r="D634" s="750" t="s">
        <v>605</v>
      </c>
      <c r="E634" s="751">
        <v>50113001</v>
      </c>
      <c r="F634" s="750" t="s">
        <v>610</v>
      </c>
      <c r="G634" s="749" t="s">
        <v>611</v>
      </c>
      <c r="H634" s="749">
        <v>100499</v>
      </c>
      <c r="I634" s="749">
        <v>499</v>
      </c>
      <c r="J634" s="749" t="s">
        <v>756</v>
      </c>
      <c r="K634" s="749" t="s">
        <v>758</v>
      </c>
      <c r="L634" s="752">
        <v>100.17000000000002</v>
      </c>
      <c r="M634" s="752">
        <v>3</v>
      </c>
      <c r="N634" s="753">
        <v>300.51000000000005</v>
      </c>
    </row>
    <row r="635" spans="1:14" ht="14.4" customHeight="1" x14ac:dyDescent="0.3">
      <c r="A635" s="747" t="s">
        <v>577</v>
      </c>
      <c r="B635" s="748" t="s">
        <v>578</v>
      </c>
      <c r="C635" s="749" t="s">
        <v>604</v>
      </c>
      <c r="D635" s="750" t="s">
        <v>605</v>
      </c>
      <c r="E635" s="751">
        <v>50113001</v>
      </c>
      <c r="F635" s="750" t="s">
        <v>610</v>
      </c>
      <c r="G635" s="749" t="s">
        <v>611</v>
      </c>
      <c r="H635" s="749">
        <v>166555</v>
      </c>
      <c r="I635" s="749">
        <v>66555</v>
      </c>
      <c r="J635" s="749" t="s">
        <v>1040</v>
      </c>
      <c r="K635" s="749" t="s">
        <v>1041</v>
      </c>
      <c r="L635" s="752">
        <v>117.41000000000003</v>
      </c>
      <c r="M635" s="752">
        <v>1</v>
      </c>
      <c r="N635" s="753">
        <v>117.41000000000003</v>
      </c>
    </row>
    <row r="636" spans="1:14" ht="14.4" customHeight="1" x14ac:dyDescent="0.3">
      <c r="A636" s="747" t="s">
        <v>577</v>
      </c>
      <c r="B636" s="748" t="s">
        <v>578</v>
      </c>
      <c r="C636" s="749" t="s">
        <v>604</v>
      </c>
      <c r="D636" s="750" t="s">
        <v>605</v>
      </c>
      <c r="E636" s="751">
        <v>50113001</v>
      </c>
      <c r="F636" s="750" t="s">
        <v>610</v>
      </c>
      <c r="G636" s="749" t="s">
        <v>611</v>
      </c>
      <c r="H636" s="749">
        <v>102439</v>
      </c>
      <c r="I636" s="749">
        <v>2439</v>
      </c>
      <c r="J636" s="749" t="s">
        <v>1159</v>
      </c>
      <c r="K636" s="749" t="s">
        <v>1160</v>
      </c>
      <c r="L636" s="752">
        <v>275.31</v>
      </c>
      <c r="M636" s="752">
        <v>1</v>
      </c>
      <c r="N636" s="753">
        <v>275.31</v>
      </c>
    </row>
    <row r="637" spans="1:14" ht="14.4" customHeight="1" x14ac:dyDescent="0.3">
      <c r="A637" s="747" t="s">
        <v>577</v>
      </c>
      <c r="B637" s="748" t="s">
        <v>578</v>
      </c>
      <c r="C637" s="749" t="s">
        <v>604</v>
      </c>
      <c r="D637" s="750" t="s">
        <v>605</v>
      </c>
      <c r="E637" s="751">
        <v>50113001</v>
      </c>
      <c r="F637" s="750" t="s">
        <v>610</v>
      </c>
      <c r="G637" s="749" t="s">
        <v>611</v>
      </c>
      <c r="H637" s="749">
        <v>102546</v>
      </c>
      <c r="I637" s="749">
        <v>2546</v>
      </c>
      <c r="J637" s="749" t="s">
        <v>1359</v>
      </c>
      <c r="K637" s="749" t="s">
        <v>1090</v>
      </c>
      <c r="L637" s="752">
        <v>64.983031353342426</v>
      </c>
      <c r="M637" s="752">
        <v>89</v>
      </c>
      <c r="N637" s="753">
        <v>5783.4897904474756</v>
      </c>
    </row>
    <row r="638" spans="1:14" ht="14.4" customHeight="1" x14ac:dyDescent="0.3">
      <c r="A638" s="747" t="s">
        <v>577</v>
      </c>
      <c r="B638" s="748" t="s">
        <v>578</v>
      </c>
      <c r="C638" s="749" t="s">
        <v>604</v>
      </c>
      <c r="D638" s="750" t="s">
        <v>605</v>
      </c>
      <c r="E638" s="751">
        <v>50113001</v>
      </c>
      <c r="F638" s="750" t="s">
        <v>610</v>
      </c>
      <c r="G638" s="749" t="s">
        <v>611</v>
      </c>
      <c r="H638" s="749">
        <v>102547</v>
      </c>
      <c r="I638" s="749">
        <v>2547</v>
      </c>
      <c r="J638" s="749" t="s">
        <v>1359</v>
      </c>
      <c r="K638" s="749" t="s">
        <v>1360</v>
      </c>
      <c r="L638" s="752">
        <v>45.465797101449276</v>
      </c>
      <c r="M638" s="752">
        <v>69</v>
      </c>
      <c r="N638" s="753">
        <v>3137.14</v>
      </c>
    </row>
    <row r="639" spans="1:14" ht="14.4" customHeight="1" x14ac:dyDescent="0.3">
      <c r="A639" s="747" t="s">
        <v>577</v>
      </c>
      <c r="B639" s="748" t="s">
        <v>578</v>
      </c>
      <c r="C639" s="749" t="s">
        <v>604</v>
      </c>
      <c r="D639" s="750" t="s">
        <v>605</v>
      </c>
      <c r="E639" s="751">
        <v>50113001</v>
      </c>
      <c r="F639" s="750" t="s">
        <v>610</v>
      </c>
      <c r="G639" s="749" t="s">
        <v>611</v>
      </c>
      <c r="H639" s="749">
        <v>225168</v>
      </c>
      <c r="I639" s="749">
        <v>225168</v>
      </c>
      <c r="J639" s="749" t="s">
        <v>1359</v>
      </c>
      <c r="K639" s="749" t="s">
        <v>1090</v>
      </c>
      <c r="L639" s="752">
        <v>65.38</v>
      </c>
      <c r="M639" s="752">
        <v>8</v>
      </c>
      <c r="N639" s="753">
        <v>523.04</v>
      </c>
    </row>
    <row r="640" spans="1:14" ht="14.4" customHeight="1" x14ac:dyDescent="0.3">
      <c r="A640" s="747" t="s">
        <v>577</v>
      </c>
      <c r="B640" s="748" t="s">
        <v>578</v>
      </c>
      <c r="C640" s="749" t="s">
        <v>604</v>
      </c>
      <c r="D640" s="750" t="s">
        <v>605</v>
      </c>
      <c r="E640" s="751">
        <v>50113001</v>
      </c>
      <c r="F640" s="750" t="s">
        <v>610</v>
      </c>
      <c r="G640" s="749" t="s">
        <v>630</v>
      </c>
      <c r="H640" s="749">
        <v>201290</v>
      </c>
      <c r="I640" s="749">
        <v>201290</v>
      </c>
      <c r="J640" s="749" t="s">
        <v>1042</v>
      </c>
      <c r="K640" s="749" t="s">
        <v>847</v>
      </c>
      <c r="L640" s="752">
        <v>24.749982674545063</v>
      </c>
      <c r="M640" s="752">
        <v>1</v>
      </c>
      <c r="N640" s="753">
        <v>24.749982674545063</v>
      </c>
    </row>
    <row r="641" spans="1:14" ht="14.4" customHeight="1" x14ac:dyDescent="0.3">
      <c r="A641" s="747" t="s">
        <v>577</v>
      </c>
      <c r="B641" s="748" t="s">
        <v>578</v>
      </c>
      <c r="C641" s="749" t="s">
        <v>604</v>
      </c>
      <c r="D641" s="750" t="s">
        <v>605</v>
      </c>
      <c r="E641" s="751">
        <v>50113001</v>
      </c>
      <c r="F641" s="750" t="s">
        <v>610</v>
      </c>
      <c r="G641" s="749" t="s">
        <v>611</v>
      </c>
      <c r="H641" s="749">
        <v>102684</v>
      </c>
      <c r="I641" s="749">
        <v>2684</v>
      </c>
      <c r="J641" s="749" t="s">
        <v>759</v>
      </c>
      <c r="K641" s="749" t="s">
        <v>761</v>
      </c>
      <c r="L641" s="752">
        <v>73.790000000000006</v>
      </c>
      <c r="M641" s="752">
        <v>2</v>
      </c>
      <c r="N641" s="753">
        <v>147.58000000000001</v>
      </c>
    </row>
    <row r="642" spans="1:14" ht="14.4" customHeight="1" x14ac:dyDescent="0.3">
      <c r="A642" s="747" t="s">
        <v>577</v>
      </c>
      <c r="B642" s="748" t="s">
        <v>578</v>
      </c>
      <c r="C642" s="749" t="s">
        <v>604</v>
      </c>
      <c r="D642" s="750" t="s">
        <v>605</v>
      </c>
      <c r="E642" s="751">
        <v>50113001</v>
      </c>
      <c r="F642" s="750" t="s">
        <v>610</v>
      </c>
      <c r="G642" s="749" t="s">
        <v>611</v>
      </c>
      <c r="H642" s="749">
        <v>100502</v>
      </c>
      <c r="I642" s="749">
        <v>502</v>
      </c>
      <c r="J642" s="749" t="s">
        <v>759</v>
      </c>
      <c r="K642" s="749" t="s">
        <v>760</v>
      </c>
      <c r="L642" s="752">
        <v>223.80450000000002</v>
      </c>
      <c r="M642" s="752">
        <v>20</v>
      </c>
      <c r="N642" s="753">
        <v>4476.09</v>
      </c>
    </row>
    <row r="643" spans="1:14" ht="14.4" customHeight="1" x14ac:dyDescent="0.3">
      <c r="A643" s="747" t="s">
        <v>577</v>
      </c>
      <c r="B643" s="748" t="s">
        <v>578</v>
      </c>
      <c r="C643" s="749" t="s">
        <v>604</v>
      </c>
      <c r="D643" s="750" t="s">
        <v>605</v>
      </c>
      <c r="E643" s="751">
        <v>50113001</v>
      </c>
      <c r="F643" s="750" t="s">
        <v>610</v>
      </c>
      <c r="G643" s="749" t="s">
        <v>630</v>
      </c>
      <c r="H643" s="749">
        <v>127738</v>
      </c>
      <c r="I643" s="749">
        <v>127738</v>
      </c>
      <c r="J643" s="749" t="s">
        <v>1361</v>
      </c>
      <c r="K643" s="749" t="s">
        <v>1362</v>
      </c>
      <c r="L643" s="752">
        <v>95.370000257319802</v>
      </c>
      <c r="M643" s="752">
        <v>239</v>
      </c>
      <c r="N643" s="753">
        <v>22793.430061499432</v>
      </c>
    </row>
    <row r="644" spans="1:14" ht="14.4" customHeight="1" x14ac:dyDescent="0.3">
      <c r="A644" s="747" t="s">
        <v>577</v>
      </c>
      <c r="B644" s="748" t="s">
        <v>578</v>
      </c>
      <c r="C644" s="749" t="s">
        <v>604</v>
      </c>
      <c r="D644" s="750" t="s">
        <v>605</v>
      </c>
      <c r="E644" s="751">
        <v>50113001</v>
      </c>
      <c r="F644" s="750" t="s">
        <v>610</v>
      </c>
      <c r="G644" s="749" t="s">
        <v>611</v>
      </c>
      <c r="H644" s="749">
        <v>218109</v>
      </c>
      <c r="I644" s="749">
        <v>218109</v>
      </c>
      <c r="J644" s="749" t="s">
        <v>1363</v>
      </c>
      <c r="K644" s="749" t="s">
        <v>1364</v>
      </c>
      <c r="L644" s="752">
        <v>143.43</v>
      </c>
      <c r="M644" s="752">
        <v>1</v>
      </c>
      <c r="N644" s="753">
        <v>143.43</v>
      </c>
    </row>
    <row r="645" spans="1:14" ht="14.4" customHeight="1" x14ac:dyDescent="0.3">
      <c r="A645" s="747" t="s">
        <v>577</v>
      </c>
      <c r="B645" s="748" t="s">
        <v>578</v>
      </c>
      <c r="C645" s="749" t="s">
        <v>604</v>
      </c>
      <c r="D645" s="750" t="s">
        <v>605</v>
      </c>
      <c r="E645" s="751">
        <v>50113001</v>
      </c>
      <c r="F645" s="750" t="s">
        <v>610</v>
      </c>
      <c r="G645" s="749" t="s">
        <v>579</v>
      </c>
      <c r="H645" s="749">
        <v>102592</v>
      </c>
      <c r="I645" s="749">
        <v>2592</v>
      </c>
      <c r="J645" s="749" t="s">
        <v>1365</v>
      </c>
      <c r="K645" s="749" t="s">
        <v>1366</v>
      </c>
      <c r="L645" s="752">
        <v>63.049999999999969</v>
      </c>
      <c r="M645" s="752">
        <v>1</v>
      </c>
      <c r="N645" s="753">
        <v>63.049999999999969</v>
      </c>
    </row>
    <row r="646" spans="1:14" ht="14.4" customHeight="1" x14ac:dyDescent="0.3">
      <c r="A646" s="747" t="s">
        <v>577</v>
      </c>
      <c r="B646" s="748" t="s">
        <v>578</v>
      </c>
      <c r="C646" s="749" t="s">
        <v>604</v>
      </c>
      <c r="D646" s="750" t="s">
        <v>605</v>
      </c>
      <c r="E646" s="751">
        <v>50113001</v>
      </c>
      <c r="F646" s="750" t="s">
        <v>610</v>
      </c>
      <c r="G646" s="749" t="s">
        <v>579</v>
      </c>
      <c r="H646" s="749">
        <v>101710</v>
      </c>
      <c r="I646" s="749">
        <v>1710</v>
      </c>
      <c r="J646" s="749" t="s">
        <v>1043</v>
      </c>
      <c r="K646" s="749" t="s">
        <v>1044</v>
      </c>
      <c r="L646" s="752">
        <v>65.91</v>
      </c>
      <c r="M646" s="752">
        <v>2</v>
      </c>
      <c r="N646" s="753">
        <v>131.82</v>
      </c>
    </row>
    <row r="647" spans="1:14" ht="14.4" customHeight="1" x14ac:dyDescent="0.3">
      <c r="A647" s="747" t="s">
        <v>577</v>
      </c>
      <c r="B647" s="748" t="s">
        <v>578</v>
      </c>
      <c r="C647" s="749" t="s">
        <v>604</v>
      </c>
      <c r="D647" s="750" t="s">
        <v>605</v>
      </c>
      <c r="E647" s="751">
        <v>50113001</v>
      </c>
      <c r="F647" s="750" t="s">
        <v>610</v>
      </c>
      <c r="G647" s="749" t="s">
        <v>611</v>
      </c>
      <c r="H647" s="749">
        <v>142451</v>
      </c>
      <c r="I647" s="749">
        <v>42451</v>
      </c>
      <c r="J647" s="749" t="s">
        <v>1367</v>
      </c>
      <c r="K647" s="749" t="s">
        <v>1368</v>
      </c>
      <c r="L647" s="752">
        <v>473.50000000000011</v>
      </c>
      <c r="M647" s="752">
        <v>2</v>
      </c>
      <c r="N647" s="753">
        <v>947.00000000000023</v>
      </c>
    </row>
    <row r="648" spans="1:14" ht="14.4" customHeight="1" x14ac:dyDescent="0.3">
      <c r="A648" s="747" t="s">
        <v>577</v>
      </c>
      <c r="B648" s="748" t="s">
        <v>578</v>
      </c>
      <c r="C648" s="749" t="s">
        <v>604</v>
      </c>
      <c r="D648" s="750" t="s">
        <v>605</v>
      </c>
      <c r="E648" s="751">
        <v>50113001</v>
      </c>
      <c r="F648" s="750" t="s">
        <v>610</v>
      </c>
      <c r="G648" s="749" t="s">
        <v>611</v>
      </c>
      <c r="H648" s="749">
        <v>118566</v>
      </c>
      <c r="I648" s="749">
        <v>18566</v>
      </c>
      <c r="J648" s="749" t="s">
        <v>1369</v>
      </c>
      <c r="K648" s="749" t="s">
        <v>1370</v>
      </c>
      <c r="L648" s="752">
        <v>967.06999999999994</v>
      </c>
      <c r="M648" s="752">
        <v>1</v>
      </c>
      <c r="N648" s="753">
        <v>967.06999999999994</v>
      </c>
    </row>
    <row r="649" spans="1:14" ht="14.4" customHeight="1" x14ac:dyDescent="0.3">
      <c r="A649" s="747" t="s">
        <v>577</v>
      </c>
      <c r="B649" s="748" t="s">
        <v>578</v>
      </c>
      <c r="C649" s="749" t="s">
        <v>604</v>
      </c>
      <c r="D649" s="750" t="s">
        <v>605</v>
      </c>
      <c r="E649" s="751">
        <v>50113001</v>
      </c>
      <c r="F649" s="750" t="s">
        <v>610</v>
      </c>
      <c r="G649" s="749" t="s">
        <v>611</v>
      </c>
      <c r="H649" s="749">
        <v>118563</v>
      </c>
      <c r="I649" s="749">
        <v>18563</v>
      </c>
      <c r="J649" s="749" t="s">
        <v>1045</v>
      </c>
      <c r="K649" s="749" t="s">
        <v>1046</v>
      </c>
      <c r="L649" s="752">
        <v>489.98666666666685</v>
      </c>
      <c r="M649" s="752">
        <v>6</v>
      </c>
      <c r="N649" s="753">
        <v>2939.920000000001</v>
      </c>
    </row>
    <row r="650" spans="1:14" ht="14.4" customHeight="1" x14ac:dyDescent="0.3">
      <c r="A650" s="747" t="s">
        <v>577</v>
      </c>
      <c r="B650" s="748" t="s">
        <v>578</v>
      </c>
      <c r="C650" s="749" t="s">
        <v>604</v>
      </c>
      <c r="D650" s="750" t="s">
        <v>605</v>
      </c>
      <c r="E650" s="751">
        <v>50113001</v>
      </c>
      <c r="F650" s="750" t="s">
        <v>610</v>
      </c>
      <c r="G650" s="749" t="s">
        <v>611</v>
      </c>
      <c r="H650" s="749">
        <v>196187</v>
      </c>
      <c r="I650" s="749">
        <v>96187</v>
      </c>
      <c r="J650" s="749" t="s">
        <v>1371</v>
      </c>
      <c r="K650" s="749" t="s">
        <v>1372</v>
      </c>
      <c r="L650" s="752">
        <v>61.119999999999983</v>
      </c>
      <c r="M650" s="752">
        <v>1</v>
      </c>
      <c r="N650" s="753">
        <v>61.119999999999983</v>
      </c>
    </row>
    <row r="651" spans="1:14" ht="14.4" customHeight="1" x14ac:dyDescent="0.3">
      <c r="A651" s="747" t="s">
        <v>577</v>
      </c>
      <c r="B651" s="748" t="s">
        <v>578</v>
      </c>
      <c r="C651" s="749" t="s">
        <v>604</v>
      </c>
      <c r="D651" s="750" t="s">
        <v>605</v>
      </c>
      <c r="E651" s="751">
        <v>50113001</v>
      </c>
      <c r="F651" s="750" t="s">
        <v>610</v>
      </c>
      <c r="G651" s="749" t="s">
        <v>611</v>
      </c>
      <c r="H651" s="749">
        <v>121793</v>
      </c>
      <c r="I651" s="749">
        <v>21793</v>
      </c>
      <c r="J651" s="749" t="s">
        <v>1373</v>
      </c>
      <c r="K651" s="749" t="s">
        <v>1374</v>
      </c>
      <c r="L651" s="752">
        <v>102.49000000000002</v>
      </c>
      <c r="M651" s="752">
        <v>1</v>
      </c>
      <c r="N651" s="753">
        <v>102.49000000000002</v>
      </c>
    </row>
    <row r="652" spans="1:14" ht="14.4" customHeight="1" x14ac:dyDescent="0.3">
      <c r="A652" s="747" t="s">
        <v>577</v>
      </c>
      <c r="B652" s="748" t="s">
        <v>578</v>
      </c>
      <c r="C652" s="749" t="s">
        <v>604</v>
      </c>
      <c r="D652" s="750" t="s">
        <v>605</v>
      </c>
      <c r="E652" s="751">
        <v>50113001</v>
      </c>
      <c r="F652" s="750" t="s">
        <v>610</v>
      </c>
      <c r="G652" s="749" t="s">
        <v>611</v>
      </c>
      <c r="H652" s="749">
        <v>101127</v>
      </c>
      <c r="I652" s="749">
        <v>1127</v>
      </c>
      <c r="J652" s="749" t="s">
        <v>1375</v>
      </c>
      <c r="K652" s="749" t="s">
        <v>1376</v>
      </c>
      <c r="L652" s="752">
        <v>91.61</v>
      </c>
      <c r="M652" s="752">
        <v>8</v>
      </c>
      <c r="N652" s="753">
        <v>732.88</v>
      </c>
    </row>
    <row r="653" spans="1:14" ht="14.4" customHeight="1" x14ac:dyDescent="0.3">
      <c r="A653" s="747" t="s">
        <v>577</v>
      </c>
      <c r="B653" s="748" t="s">
        <v>578</v>
      </c>
      <c r="C653" s="749" t="s">
        <v>604</v>
      </c>
      <c r="D653" s="750" t="s">
        <v>605</v>
      </c>
      <c r="E653" s="751">
        <v>50113001</v>
      </c>
      <c r="F653" s="750" t="s">
        <v>610</v>
      </c>
      <c r="G653" s="749" t="s">
        <v>579</v>
      </c>
      <c r="H653" s="749">
        <v>223159</v>
      </c>
      <c r="I653" s="749">
        <v>103391</v>
      </c>
      <c r="J653" s="749" t="s">
        <v>1049</v>
      </c>
      <c r="K653" s="749" t="s">
        <v>1050</v>
      </c>
      <c r="L653" s="752">
        <v>74.5</v>
      </c>
      <c r="M653" s="752">
        <v>2</v>
      </c>
      <c r="N653" s="753">
        <v>149</v>
      </c>
    </row>
    <row r="654" spans="1:14" ht="14.4" customHeight="1" x14ac:dyDescent="0.3">
      <c r="A654" s="747" t="s">
        <v>577</v>
      </c>
      <c r="B654" s="748" t="s">
        <v>578</v>
      </c>
      <c r="C654" s="749" t="s">
        <v>604</v>
      </c>
      <c r="D654" s="750" t="s">
        <v>605</v>
      </c>
      <c r="E654" s="751">
        <v>50113001</v>
      </c>
      <c r="F654" s="750" t="s">
        <v>610</v>
      </c>
      <c r="G654" s="749" t="s">
        <v>611</v>
      </c>
      <c r="H654" s="749">
        <v>843905</v>
      </c>
      <c r="I654" s="749">
        <v>103391</v>
      </c>
      <c r="J654" s="749" t="s">
        <v>1049</v>
      </c>
      <c r="K654" s="749" t="s">
        <v>1050</v>
      </c>
      <c r="L654" s="752">
        <v>73.010000000000005</v>
      </c>
      <c r="M654" s="752">
        <v>1</v>
      </c>
      <c r="N654" s="753">
        <v>73.010000000000005</v>
      </c>
    </row>
    <row r="655" spans="1:14" ht="14.4" customHeight="1" x14ac:dyDescent="0.3">
      <c r="A655" s="747" t="s">
        <v>577</v>
      </c>
      <c r="B655" s="748" t="s">
        <v>578</v>
      </c>
      <c r="C655" s="749" t="s">
        <v>604</v>
      </c>
      <c r="D655" s="750" t="s">
        <v>605</v>
      </c>
      <c r="E655" s="751">
        <v>50113001</v>
      </c>
      <c r="F655" s="750" t="s">
        <v>610</v>
      </c>
      <c r="G655" s="749" t="s">
        <v>611</v>
      </c>
      <c r="H655" s="749">
        <v>157525</v>
      </c>
      <c r="I655" s="749">
        <v>57525</v>
      </c>
      <c r="J655" s="749" t="s">
        <v>1377</v>
      </c>
      <c r="K655" s="749" t="s">
        <v>1378</v>
      </c>
      <c r="L655" s="752">
        <v>97.875000000000014</v>
      </c>
      <c r="M655" s="752">
        <v>4</v>
      </c>
      <c r="N655" s="753">
        <v>391.50000000000006</v>
      </c>
    </row>
    <row r="656" spans="1:14" ht="14.4" customHeight="1" x14ac:dyDescent="0.3">
      <c r="A656" s="747" t="s">
        <v>577</v>
      </c>
      <c r="B656" s="748" t="s">
        <v>578</v>
      </c>
      <c r="C656" s="749" t="s">
        <v>604</v>
      </c>
      <c r="D656" s="750" t="s">
        <v>605</v>
      </c>
      <c r="E656" s="751">
        <v>50113001</v>
      </c>
      <c r="F656" s="750" t="s">
        <v>610</v>
      </c>
      <c r="G656" s="749" t="s">
        <v>630</v>
      </c>
      <c r="H656" s="749">
        <v>188498</v>
      </c>
      <c r="I656" s="749">
        <v>88498</v>
      </c>
      <c r="J656" s="749" t="s">
        <v>1379</v>
      </c>
      <c r="K656" s="749" t="s">
        <v>1380</v>
      </c>
      <c r="L656" s="752">
        <v>210.46000000000009</v>
      </c>
      <c r="M656" s="752">
        <v>1</v>
      </c>
      <c r="N656" s="753">
        <v>210.46000000000009</v>
      </c>
    </row>
    <row r="657" spans="1:14" ht="14.4" customHeight="1" x14ac:dyDescent="0.3">
      <c r="A657" s="747" t="s">
        <v>577</v>
      </c>
      <c r="B657" s="748" t="s">
        <v>578</v>
      </c>
      <c r="C657" s="749" t="s">
        <v>604</v>
      </c>
      <c r="D657" s="750" t="s">
        <v>605</v>
      </c>
      <c r="E657" s="751">
        <v>50113001</v>
      </c>
      <c r="F657" s="750" t="s">
        <v>610</v>
      </c>
      <c r="G657" s="749" t="s">
        <v>611</v>
      </c>
      <c r="H657" s="749">
        <v>194763</v>
      </c>
      <c r="I657" s="749">
        <v>94763</v>
      </c>
      <c r="J657" s="749" t="s">
        <v>1381</v>
      </c>
      <c r="K657" s="749" t="s">
        <v>1382</v>
      </c>
      <c r="L657" s="752">
        <v>83.8</v>
      </c>
      <c r="M657" s="752">
        <v>1</v>
      </c>
      <c r="N657" s="753">
        <v>83.8</v>
      </c>
    </row>
    <row r="658" spans="1:14" ht="14.4" customHeight="1" x14ac:dyDescent="0.3">
      <c r="A658" s="747" t="s">
        <v>577</v>
      </c>
      <c r="B658" s="748" t="s">
        <v>578</v>
      </c>
      <c r="C658" s="749" t="s">
        <v>604</v>
      </c>
      <c r="D658" s="750" t="s">
        <v>605</v>
      </c>
      <c r="E658" s="751">
        <v>50113001</v>
      </c>
      <c r="F658" s="750" t="s">
        <v>610</v>
      </c>
      <c r="G658" s="749" t="s">
        <v>611</v>
      </c>
      <c r="H658" s="749">
        <v>109415</v>
      </c>
      <c r="I658" s="749">
        <v>119683</v>
      </c>
      <c r="J658" s="749" t="s">
        <v>1383</v>
      </c>
      <c r="K658" s="749" t="s">
        <v>1384</v>
      </c>
      <c r="L658" s="752">
        <v>66.192916666666662</v>
      </c>
      <c r="M658" s="752">
        <v>24</v>
      </c>
      <c r="N658" s="753">
        <v>1588.6299999999999</v>
      </c>
    </row>
    <row r="659" spans="1:14" ht="14.4" customHeight="1" x14ac:dyDescent="0.3">
      <c r="A659" s="747" t="s">
        <v>577</v>
      </c>
      <c r="B659" s="748" t="s">
        <v>578</v>
      </c>
      <c r="C659" s="749" t="s">
        <v>604</v>
      </c>
      <c r="D659" s="750" t="s">
        <v>605</v>
      </c>
      <c r="E659" s="751">
        <v>50113001</v>
      </c>
      <c r="F659" s="750" t="s">
        <v>610</v>
      </c>
      <c r="G659" s="749" t="s">
        <v>611</v>
      </c>
      <c r="H659" s="749">
        <v>849253</v>
      </c>
      <c r="I659" s="749">
        <v>141763</v>
      </c>
      <c r="J659" s="749" t="s">
        <v>764</v>
      </c>
      <c r="K659" s="749" t="s">
        <v>765</v>
      </c>
      <c r="L659" s="752">
        <v>81.33</v>
      </c>
      <c r="M659" s="752">
        <v>2</v>
      </c>
      <c r="N659" s="753">
        <v>162.66</v>
      </c>
    </row>
    <row r="660" spans="1:14" ht="14.4" customHeight="1" x14ac:dyDescent="0.3">
      <c r="A660" s="747" t="s">
        <v>577</v>
      </c>
      <c r="B660" s="748" t="s">
        <v>578</v>
      </c>
      <c r="C660" s="749" t="s">
        <v>604</v>
      </c>
      <c r="D660" s="750" t="s">
        <v>605</v>
      </c>
      <c r="E660" s="751">
        <v>50113001</v>
      </c>
      <c r="F660" s="750" t="s">
        <v>610</v>
      </c>
      <c r="G660" s="749" t="s">
        <v>611</v>
      </c>
      <c r="H660" s="749">
        <v>171031</v>
      </c>
      <c r="I660" s="749">
        <v>171031</v>
      </c>
      <c r="J660" s="749" t="s">
        <v>1385</v>
      </c>
      <c r="K660" s="749" t="s">
        <v>1386</v>
      </c>
      <c r="L660" s="752">
        <v>84.72999999999999</v>
      </c>
      <c r="M660" s="752">
        <v>3</v>
      </c>
      <c r="N660" s="753">
        <v>254.18999999999997</v>
      </c>
    </row>
    <row r="661" spans="1:14" ht="14.4" customHeight="1" x14ac:dyDescent="0.3">
      <c r="A661" s="747" t="s">
        <v>577</v>
      </c>
      <c r="B661" s="748" t="s">
        <v>578</v>
      </c>
      <c r="C661" s="749" t="s">
        <v>604</v>
      </c>
      <c r="D661" s="750" t="s">
        <v>605</v>
      </c>
      <c r="E661" s="751">
        <v>50113001</v>
      </c>
      <c r="F661" s="750" t="s">
        <v>610</v>
      </c>
      <c r="G661" s="749" t="s">
        <v>611</v>
      </c>
      <c r="H661" s="749">
        <v>100513</v>
      </c>
      <c r="I661" s="749">
        <v>513</v>
      </c>
      <c r="J661" s="749" t="s">
        <v>1051</v>
      </c>
      <c r="K661" s="749" t="s">
        <v>757</v>
      </c>
      <c r="L661" s="752">
        <v>56.93763287845961</v>
      </c>
      <c r="M661" s="752">
        <v>228</v>
      </c>
      <c r="N661" s="753">
        <v>12981.780296288791</v>
      </c>
    </row>
    <row r="662" spans="1:14" ht="14.4" customHeight="1" x14ac:dyDescent="0.3">
      <c r="A662" s="747" t="s">
        <v>577</v>
      </c>
      <c r="B662" s="748" t="s">
        <v>578</v>
      </c>
      <c r="C662" s="749" t="s">
        <v>604</v>
      </c>
      <c r="D662" s="750" t="s">
        <v>605</v>
      </c>
      <c r="E662" s="751">
        <v>50113001</v>
      </c>
      <c r="F662" s="750" t="s">
        <v>610</v>
      </c>
      <c r="G662" s="749" t="s">
        <v>611</v>
      </c>
      <c r="H662" s="749">
        <v>100527</v>
      </c>
      <c r="I662" s="749">
        <v>527</v>
      </c>
      <c r="J662" s="749" t="s">
        <v>766</v>
      </c>
      <c r="K662" s="749" t="s">
        <v>767</v>
      </c>
      <c r="L662" s="752">
        <v>120.84999999999998</v>
      </c>
      <c r="M662" s="752">
        <v>1</v>
      </c>
      <c r="N662" s="753">
        <v>120.84999999999998</v>
      </c>
    </row>
    <row r="663" spans="1:14" ht="14.4" customHeight="1" x14ac:dyDescent="0.3">
      <c r="A663" s="747" t="s">
        <v>577</v>
      </c>
      <c r="B663" s="748" t="s">
        <v>578</v>
      </c>
      <c r="C663" s="749" t="s">
        <v>604</v>
      </c>
      <c r="D663" s="750" t="s">
        <v>605</v>
      </c>
      <c r="E663" s="751">
        <v>50113001</v>
      </c>
      <c r="F663" s="750" t="s">
        <v>610</v>
      </c>
      <c r="G663" s="749" t="s">
        <v>579</v>
      </c>
      <c r="H663" s="749">
        <v>53761</v>
      </c>
      <c r="I663" s="749">
        <v>53761</v>
      </c>
      <c r="J663" s="749" t="s">
        <v>1387</v>
      </c>
      <c r="K663" s="749" t="s">
        <v>1054</v>
      </c>
      <c r="L663" s="752">
        <v>94.250000000000028</v>
      </c>
      <c r="M663" s="752">
        <v>1</v>
      </c>
      <c r="N663" s="753">
        <v>94.250000000000028</v>
      </c>
    </row>
    <row r="664" spans="1:14" ht="14.4" customHeight="1" x14ac:dyDescent="0.3">
      <c r="A664" s="747" t="s">
        <v>577</v>
      </c>
      <c r="B664" s="748" t="s">
        <v>578</v>
      </c>
      <c r="C664" s="749" t="s">
        <v>604</v>
      </c>
      <c r="D664" s="750" t="s">
        <v>605</v>
      </c>
      <c r="E664" s="751">
        <v>50113001</v>
      </c>
      <c r="F664" s="750" t="s">
        <v>610</v>
      </c>
      <c r="G664" s="749" t="s">
        <v>630</v>
      </c>
      <c r="H664" s="749">
        <v>112572</v>
      </c>
      <c r="I664" s="749">
        <v>112572</v>
      </c>
      <c r="J664" s="749" t="s">
        <v>1053</v>
      </c>
      <c r="K664" s="749" t="s">
        <v>1054</v>
      </c>
      <c r="L664" s="752">
        <v>64.86999999999999</v>
      </c>
      <c r="M664" s="752">
        <v>1</v>
      </c>
      <c r="N664" s="753">
        <v>64.86999999999999</v>
      </c>
    </row>
    <row r="665" spans="1:14" ht="14.4" customHeight="1" x14ac:dyDescent="0.3">
      <c r="A665" s="747" t="s">
        <v>577</v>
      </c>
      <c r="B665" s="748" t="s">
        <v>578</v>
      </c>
      <c r="C665" s="749" t="s">
        <v>604</v>
      </c>
      <c r="D665" s="750" t="s">
        <v>605</v>
      </c>
      <c r="E665" s="751">
        <v>50113001</v>
      </c>
      <c r="F665" s="750" t="s">
        <v>610</v>
      </c>
      <c r="G665" s="749" t="s">
        <v>611</v>
      </c>
      <c r="H665" s="749">
        <v>110086</v>
      </c>
      <c r="I665" s="749">
        <v>10086</v>
      </c>
      <c r="J665" s="749" t="s">
        <v>768</v>
      </c>
      <c r="K665" s="749" t="s">
        <v>769</v>
      </c>
      <c r="L665" s="752">
        <v>1592.7999999999995</v>
      </c>
      <c r="M665" s="752">
        <v>11</v>
      </c>
      <c r="N665" s="753">
        <v>17520.799999999996</v>
      </c>
    </row>
    <row r="666" spans="1:14" ht="14.4" customHeight="1" x14ac:dyDescent="0.3">
      <c r="A666" s="747" t="s">
        <v>577</v>
      </c>
      <c r="B666" s="748" t="s">
        <v>578</v>
      </c>
      <c r="C666" s="749" t="s">
        <v>604</v>
      </c>
      <c r="D666" s="750" t="s">
        <v>605</v>
      </c>
      <c r="E666" s="751">
        <v>50113001</v>
      </c>
      <c r="F666" s="750" t="s">
        <v>610</v>
      </c>
      <c r="G666" s="749" t="s">
        <v>630</v>
      </c>
      <c r="H666" s="749">
        <v>191788</v>
      </c>
      <c r="I666" s="749">
        <v>91788</v>
      </c>
      <c r="J666" s="749" t="s">
        <v>770</v>
      </c>
      <c r="K666" s="749" t="s">
        <v>771</v>
      </c>
      <c r="L666" s="752">
        <v>19.499999999999989</v>
      </c>
      <c r="M666" s="752">
        <v>2</v>
      </c>
      <c r="N666" s="753">
        <v>38.999999999999979</v>
      </c>
    </row>
    <row r="667" spans="1:14" ht="14.4" customHeight="1" x14ac:dyDescent="0.3">
      <c r="A667" s="747" t="s">
        <v>577</v>
      </c>
      <c r="B667" s="748" t="s">
        <v>578</v>
      </c>
      <c r="C667" s="749" t="s">
        <v>604</v>
      </c>
      <c r="D667" s="750" t="s">
        <v>605</v>
      </c>
      <c r="E667" s="751">
        <v>50113001</v>
      </c>
      <c r="F667" s="750" t="s">
        <v>610</v>
      </c>
      <c r="G667" s="749" t="s">
        <v>611</v>
      </c>
      <c r="H667" s="749">
        <v>188860</v>
      </c>
      <c r="I667" s="749">
        <v>154078</v>
      </c>
      <c r="J667" s="749" t="s">
        <v>1055</v>
      </c>
      <c r="K667" s="749" t="s">
        <v>1056</v>
      </c>
      <c r="L667" s="752">
        <v>837.56376830847069</v>
      </c>
      <c r="M667" s="752">
        <v>11</v>
      </c>
      <c r="N667" s="753">
        <v>9213.2014513931772</v>
      </c>
    </row>
    <row r="668" spans="1:14" ht="14.4" customHeight="1" x14ac:dyDescent="0.3">
      <c r="A668" s="747" t="s">
        <v>577</v>
      </c>
      <c r="B668" s="748" t="s">
        <v>578</v>
      </c>
      <c r="C668" s="749" t="s">
        <v>604</v>
      </c>
      <c r="D668" s="750" t="s">
        <v>605</v>
      </c>
      <c r="E668" s="751">
        <v>50113001</v>
      </c>
      <c r="F668" s="750" t="s">
        <v>610</v>
      </c>
      <c r="G668" s="749" t="s">
        <v>611</v>
      </c>
      <c r="H668" s="749">
        <v>104307</v>
      </c>
      <c r="I668" s="749">
        <v>4307</v>
      </c>
      <c r="J668" s="749" t="s">
        <v>1388</v>
      </c>
      <c r="K668" s="749" t="s">
        <v>1389</v>
      </c>
      <c r="L668" s="752">
        <v>352.15290322580648</v>
      </c>
      <c r="M668" s="752">
        <v>186</v>
      </c>
      <c r="N668" s="753">
        <v>65500.44000000001</v>
      </c>
    </row>
    <row r="669" spans="1:14" ht="14.4" customHeight="1" x14ac:dyDescent="0.3">
      <c r="A669" s="747" t="s">
        <v>577</v>
      </c>
      <c r="B669" s="748" t="s">
        <v>578</v>
      </c>
      <c r="C669" s="749" t="s">
        <v>604</v>
      </c>
      <c r="D669" s="750" t="s">
        <v>605</v>
      </c>
      <c r="E669" s="751">
        <v>50113001</v>
      </c>
      <c r="F669" s="750" t="s">
        <v>610</v>
      </c>
      <c r="G669" s="749" t="s">
        <v>611</v>
      </c>
      <c r="H669" s="749">
        <v>501544</v>
      </c>
      <c r="I669" s="749">
        <v>0</v>
      </c>
      <c r="J669" s="749" t="s">
        <v>1390</v>
      </c>
      <c r="K669" s="749" t="s">
        <v>1391</v>
      </c>
      <c r="L669" s="752">
        <v>330</v>
      </c>
      <c r="M669" s="752">
        <v>20</v>
      </c>
      <c r="N669" s="753">
        <v>6600</v>
      </c>
    </row>
    <row r="670" spans="1:14" ht="14.4" customHeight="1" x14ac:dyDescent="0.3">
      <c r="A670" s="747" t="s">
        <v>577</v>
      </c>
      <c r="B670" s="748" t="s">
        <v>578</v>
      </c>
      <c r="C670" s="749" t="s">
        <v>604</v>
      </c>
      <c r="D670" s="750" t="s">
        <v>605</v>
      </c>
      <c r="E670" s="751">
        <v>50113001</v>
      </c>
      <c r="F670" s="750" t="s">
        <v>610</v>
      </c>
      <c r="G670" s="749" t="s">
        <v>611</v>
      </c>
      <c r="H670" s="749">
        <v>100536</v>
      </c>
      <c r="I670" s="749">
        <v>536</v>
      </c>
      <c r="J670" s="749" t="s">
        <v>1392</v>
      </c>
      <c r="K670" s="749" t="s">
        <v>613</v>
      </c>
      <c r="L670" s="752">
        <v>135.55881720430108</v>
      </c>
      <c r="M670" s="752">
        <v>930</v>
      </c>
      <c r="N670" s="753">
        <v>126069.7</v>
      </c>
    </row>
    <row r="671" spans="1:14" ht="14.4" customHeight="1" x14ac:dyDescent="0.3">
      <c r="A671" s="747" t="s">
        <v>577</v>
      </c>
      <c r="B671" s="748" t="s">
        <v>578</v>
      </c>
      <c r="C671" s="749" t="s">
        <v>604</v>
      </c>
      <c r="D671" s="750" t="s">
        <v>605</v>
      </c>
      <c r="E671" s="751">
        <v>50113001</v>
      </c>
      <c r="F671" s="750" t="s">
        <v>610</v>
      </c>
      <c r="G671" s="749" t="s">
        <v>611</v>
      </c>
      <c r="H671" s="749">
        <v>216963</v>
      </c>
      <c r="I671" s="749">
        <v>216963</v>
      </c>
      <c r="J671" s="749" t="s">
        <v>776</v>
      </c>
      <c r="K671" s="749" t="s">
        <v>777</v>
      </c>
      <c r="L671" s="752">
        <v>111.9</v>
      </c>
      <c r="M671" s="752">
        <v>1</v>
      </c>
      <c r="N671" s="753">
        <v>111.9</v>
      </c>
    </row>
    <row r="672" spans="1:14" ht="14.4" customHeight="1" x14ac:dyDescent="0.3">
      <c r="A672" s="747" t="s">
        <v>577</v>
      </c>
      <c r="B672" s="748" t="s">
        <v>578</v>
      </c>
      <c r="C672" s="749" t="s">
        <v>604</v>
      </c>
      <c r="D672" s="750" t="s">
        <v>605</v>
      </c>
      <c r="E672" s="751">
        <v>50113001</v>
      </c>
      <c r="F672" s="750" t="s">
        <v>610</v>
      </c>
      <c r="G672" s="749" t="s">
        <v>630</v>
      </c>
      <c r="H672" s="749">
        <v>107981</v>
      </c>
      <c r="I672" s="749">
        <v>7981</v>
      </c>
      <c r="J672" s="749" t="s">
        <v>778</v>
      </c>
      <c r="K672" s="749" t="s">
        <v>781</v>
      </c>
      <c r="L672" s="752">
        <v>53.066666666666684</v>
      </c>
      <c r="M672" s="752">
        <v>18</v>
      </c>
      <c r="N672" s="753">
        <v>955.20000000000027</v>
      </c>
    </row>
    <row r="673" spans="1:14" ht="14.4" customHeight="1" x14ac:dyDescent="0.3">
      <c r="A673" s="747" t="s">
        <v>577</v>
      </c>
      <c r="B673" s="748" t="s">
        <v>578</v>
      </c>
      <c r="C673" s="749" t="s">
        <v>604</v>
      </c>
      <c r="D673" s="750" t="s">
        <v>605</v>
      </c>
      <c r="E673" s="751">
        <v>50113001</v>
      </c>
      <c r="F673" s="750" t="s">
        <v>610</v>
      </c>
      <c r="G673" s="749" t="s">
        <v>630</v>
      </c>
      <c r="H673" s="749">
        <v>155823</v>
      </c>
      <c r="I673" s="749">
        <v>55823</v>
      </c>
      <c r="J673" s="749" t="s">
        <v>778</v>
      </c>
      <c r="K673" s="749" t="s">
        <v>779</v>
      </c>
      <c r="L673" s="752">
        <v>36.493467463004244</v>
      </c>
      <c r="M673" s="752">
        <v>64</v>
      </c>
      <c r="N673" s="753">
        <v>2335.5819176322716</v>
      </c>
    </row>
    <row r="674" spans="1:14" ht="14.4" customHeight="1" x14ac:dyDescent="0.3">
      <c r="A674" s="747" t="s">
        <v>577</v>
      </c>
      <c r="B674" s="748" t="s">
        <v>578</v>
      </c>
      <c r="C674" s="749" t="s">
        <v>604</v>
      </c>
      <c r="D674" s="750" t="s">
        <v>605</v>
      </c>
      <c r="E674" s="751">
        <v>50113001</v>
      </c>
      <c r="F674" s="750" t="s">
        <v>610</v>
      </c>
      <c r="G674" s="749" t="s">
        <v>630</v>
      </c>
      <c r="H674" s="749">
        <v>155824</v>
      </c>
      <c r="I674" s="749">
        <v>55824</v>
      </c>
      <c r="J674" s="749" t="s">
        <v>778</v>
      </c>
      <c r="K674" s="749" t="s">
        <v>780</v>
      </c>
      <c r="L674" s="752">
        <v>53.886188159141689</v>
      </c>
      <c r="M674" s="752">
        <v>78</v>
      </c>
      <c r="N674" s="753">
        <v>4203.1226764130515</v>
      </c>
    </row>
    <row r="675" spans="1:14" ht="14.4" customHeight="1" x14ac:dyDescent="0.3">
      <c r="A675" s="747" t="s">
        <v>577</v>
      </c>
      <c r="B675" s="748" t="s">
        <v>578</v>
      </c>
      <c r="C675" s="749" t="s">
        <v>604</v>
      </c>
      <c r="D675" s="750" t="s">
        <v>605</v>
      </c>
      <c r="E675" s="751">
        <v>50113001</v>
      </c>
      <c r="F675" s="750" t="s">
        <v>610</v>
      </c>
      <c r="G675" s="749" t="s">
        <v>611</v>
      </c>
      <c r="H675" s="749">
        <v>162579</v>
      </c>
      <c r="I675" s="749">
        <v>162579</v>
      </c>
      <c r="J675" s="749" t="s">
        <v>782</v>
      </c>
      <c r="K675" s="749" t="s">
        <v>783</v>
      </c>
      <c r="L675" s="752">
        <v>45.815000000000005</v>
      </c>
      <c r="M675" s="752">
        <v>36</v>
      </c>
      <c r="N675" s="753">
        <v>1649.3400000000001</v>
      </c>
    </row>
    <row r="676" spans="1:14" ht="14.4" customHeight="1" x14ac:dyDescent="0.3">
      <c r="A676" s="747" t="s">
        <v>577</v>
      </c>
      <c r="B676" s="748" t="s">
        <v>578</v>
      </c>
      <c r="C676" s="749" t="s">
        <v>604</v>
      </c>
      <c r="D676" s="750" t="s">
        <v>605</v>
      </c>
      <c r="E676" s="751">
        <v>50113001</v>
      </c>
      <c r="F676" s="750" t="s">
        <v>610</v>
      </c>
      <c r="G676" s="749" t="s">
        <v>611</v>
      </c>
      <c r="H676" s="749">
        <v>100874</v>
      </c>
      <c r="I676" s="749">
        <v>874</v>
      </c>
      <c r="J676" s="749" t="s">
        <v>786</v>
      </c>
      <c r="K676" s="749" t="s">
        <v>787</v>
      </c>
      <c r="L676" s="752">
        <v>47.533985765124562</v>
      </c>
      <c r="M676" s="752">
        <v>281</v>
      </c>
      <c r="N676" s="753">
        <v>13357.050000000003</v>
      </c>
    </row>
    <row r="677" spans="1:14" ht="14.4" customHeight="1" x14ac:dyDescent="0.3">
      <c r="A677" s="747" t="s">
        <v>577</v>
      </c>
      <c r="B677" s="748" t="s">
        <v>578</v>
      </c>
      <c r="C677" s="749" t="s">
        <v>604</v>
      </c>
      <c r="D677" s="750" t="s">
        <v>605</v>
      </c>
      <c r="E677" s="751">
        <v>50113001</v>
      </c>
      <c r="F677" s="750" t="s">
        <v>610</v>
      </c>
      <c r="G677" s="749" t="s">
        <v>611</v>
      </c>
      <c r="H677" s="749">
        <v>100876</v>
      </c>
      <c r="I677" s="749">
        <v>876</v>
      </c>
      <c r="J677" s="749" t="s">
        <v>788</v>
      </c>
      <c r="K677" s="749" t="s">
        <v>787</v>
      </c>
      <c r="L677" s="752">
        <v>66.33</v>
      </c>
      <c r="M677" s="752">
        <v>25</v>
      </c>
      <c r="N677" s="753">
        <v>1658.25</v>
      </c>
    </row>
    <row r="678" spans="1:14" ht="14.4" customHeight="1" x14ac:dyDescent="0.3">
      <c r="A678" s="747" t="s">
        <v>577</v>
      </c>
      <c r="B678" s="748" t="s">
        <v>578</v>
      </c>
      <c r="C678" s="749" t="s">
        <v>604</v>
      </c>
      <c r="D678" s="750" t="s">
        <v>605</v>
      </c>
      <c r="E678" s="751">
        <v>50113001</v>
      </c>
      <c r="F678" s="750" t="s">
        <v>610</v>
      </c>
      <c r="G678" s="749" t="s">
        <v>611</v>
      </c>
      <c r="H678" s="749">
        <v>184700</v>
      </c>
      <c r="I678" s="749">
        <v>84700</v>
      </c>
      <c r="J678" s="749" t="s">
        <v>1393</v>
      </c>
      <c r="K678" s="749" t="s">
        <v>1394</v>
      </c>
      <c r="L678" s="752">
        <v>112.28000000000003</v>
      </c>
      <c r="M678" s="752">
        <v>1</v>
      </c>
      <c r="N678" s="753">
        <v>112.28000000000003</v>
      </c>
    </row>
    <row r="679" spans="1:14" ht="14.4" customHeight="1" x14ac:dyDescent="0.3">
      <c r="A679" s="747" t="s">
        <v>577</v>
      </c>
      <c r="B679" s="748" t="s">
        <v>578</v>
      </c>
      <c r="C679" s="749" t="s">
        <v>604</v>
      </c>
      <c r="D679" s="750" t="s">
        <v>605</v>
      </c>
      <c r="E679" s="751">
        <v>50113001</v>
      </c>
      <c r="F679" s="750" t="s">
        <v>610</v>
      </c>
      <c r="G679" s="749" t="s">
        <v>611</v>
      </c>
      <c r="H679" s="749">
        <v>102420</v>
      </c>
      <c r="I679" s="749">
        <v>2420</v>
      </c>
      <c r="J679" s="749" t="s">
        <v>1395</v>
      </c>
      <c r="K679" s="749" t="s">
        <v>1396</v>
      </c>
      <c r="L679" s="752">
        <v>96.8</v>
      </c>
      <c r="M679" s="752">
        <v>2</v>
      </c>
      <c r="N679" s="753">
        <v>193.6</v>
      </c>
    </row>
    <row r="680" spans="1:14" ht="14.4" customHeight="1" x14ac:dyDescent="0.3">
      <c r="A680" s="747" t="s">
        <v>577</v>
      </c>
      <c r="B680" s="748" t="s">
        <v>578</v>
      </c>
      <c r="C680" s="749" t="s">
        <v>604</v>
      </c>
      <c r="D680" s="750" t="s">
        <v>605</v>
      </c>
      <c r="E680" s="751">
        <v>50113001</v>
      </c>
      <c r="F680" s="750" t="s">
        <v>610</v>
      </c>
      <c r="G680" s="749" t="s">
        <v>630</v>
      </c>
      <c r="H680" s="749">
        <v>850729</v>
      </c>
      <c r="I680" s="749">
        <v>157875</v>
      </c>
      <c r="J680" s="749" t="s">
        <v>1397</v>
      </c>
      <c r="K680" s="749" t="s">
        <v>1398</v>
      </c>
      <c r="L680" s="752">
        <v>277.04827586206892</v>
      </c>
      <c r="M680" s="752">
        <v>29</v>
      </c>
      <c r="N680" s="753">
        <v>8034.3999999999987</v>
      </c>
    </row>
    <row r="681" spans="1:14" ht="14.4" customHeight="1" x14ac:dyDescent="0.3">
      <c r="A681" s="747" t="s">
        <v>577</v>
      </c>
      <c r="B681" s="748" t="s">
        <v>578</v>
      </c>
      <c r="C681" s="749" t="s">
        <v>604</v>
      </c>
      <c r="D681" s="750" t="s">
        <v>605</v>
      </c>
      <c r="E681" s="751">
        <v>50113001</v>
      </c>
      <c r="F681" s="750" t="s">
        <v>610</v>
      </c>
      <c r="G681" s="749" t="s">
        <v>611</v>
      </c>
      <c r="H681" s="749">
        <v>104343</v>
      </c>
      <c r="I681" s="749">
        <v>4343</v>
      </c>
      <c r="J681" s="749" t="s">
        <v>1399</v>
      </c>
      <c r="K681" s="749" t="s">
        <v>1400</v>
      </c>
      <c r="L681" s="752">
        <v>29.786666666666651</v>
      </c>
      <c r="M681" s="752">
        <v>6</v>
      </c>
      <c r="N681" s="753">
        <v>178.71999999999991</v>
      </c>
    </row>
    <row r="682" spans="1:14" ht="14.4" customHeight="1" x14ac:dyDescent="0.3">
      <c r="A682" s="747" t="s">
        <v>577</v>
      </c>
      <c r="B682" s="748" t="s">
        <v>578</v>
      </c>
      <c r="C682" s="749" t="s">
        <v>604</v>
      </c>
      <c r="D682" s="750" t="s">
        <v>605</v>
      </c>
      <c r="E682" s="751">
        <v>50113001</v>
      </c>
      <c r="F682" s="750" t="s">
        <v>610</v>
      </c>
      <c r="G682" s="749" t="s">
        <v>611</v>
      </c>
      <c r="H682" s="749">
        <v>848950</v>
      </c>
      <c r="I682" s="749">
        <v>155148</v>
      </c>
      <c r="J682" s="749" t="s">
        <v>791</v>
      </c>
      <c r="K682" s="749" t="s">
        <v>793</v>
      </c>
      <c r="L682" s="752">
        <v>20.04</v>
      </c>
      <c r="M682" s="752">
        <v>6</v>
      </c>
      <c r="N682" s="753">
        <v>120.24</v>
      </c>
    </row>
    <row r="683" spans="1:14" ht="14.4" customHeight="1" x14ac:dyDescent="0.3">
      <c r="A683" s="747" t="s">
        <v>577</v>
      </c>
      <c r="B683" s="748" t="s">
        <v>578</v>
      </c>
      <c r="C683" s="749" t="s">
        <v>604</v>
      </c>
      <c r="D683" s="750" t="s">
        <v>605</v>
      </c>
      <c r="E683" s="751">
        <v>50113001</v>
      </c>
      <c r="F683" s="750" t="s">
        <v>610</v>
      </c>
      <c r="G683" s="749" t="s">
        <v>611</v>
      </c>
      <c r="H683" s="749">
        <v>849941</v>
      </c>
      <c r="I683" s="749">
        <v>162142</v>
      </c>
      <c r="J683" s="749" t="s">
        <v>791</v>
      </c>
      <c r="K683" s="749" t="s">
        <v>792</v>
      </c>
      <c r="L683" s="752">
        <v>28.627589776553968</v>
      </c>
      <c r="M683" s="752">
        <v>54</v>
      </c>
      <c r="N683" s="753">
        <v>1545.8898479339143</v>
      </c>
    </row>
    <row r="684" spans="1:14" ht="14.4" customHeight="1" x14ac:dyDescent="0.3">
      <c r="A684" s="747" t="s">
        <v>577</v>
      </c>
      <c r="B684" s="748" t="s">
        <v>578</v>
      </c>
      <c r="C684" s="749" t="s">
        <v>604</v>
      </c>
      <c r="D684" s="750" t="s">
        <v>605</v>
      </c>
      <c r="E684" s="751">
        <v>50113001</v>
      </c>
      <c r="F684" s="750" t="s">
        <v>610</v>
      </c>
      <c r="G684" s="749" t="s">
        <v>611</v>
      </c>
      <c r="H684" s="749">
        <v>130229</v>
      </c>
      <c r="I684" s="749">
        <v>30229</v>
      </c>
      <c r="J684" s="749" t="s">
        <v>1401</v>
      </c>
      <c r="K684" s="749" t="s">
        <v>1402</v>
      </c>
      <c r="L684" s="752">
        <v>142.35</v>
      </c>
      <c r="M684" s="752">
        <v>2</v>
      </c>
      <c r="N684" s="753">
        <v>284.7</v>
      </c>
    </row>
    <row r="685" spans="1:14" ht="14.4" customHeight="1" x14ac:dyDescent="0.3">
      <c r="A685" s="747" t="s">
        <v>577</v>
      </c>
      <c r="B685" s="748" t="s">
        <v>578</v>
      </c>
      <c r="C685" s="749" t="s">
        <v>604</v>
      </c>
      <c r="D685" s="750" t="s">
        <v>605</v>
      </c>
      <c r="E685" s="751">
        <v>50113001</v>
      </c>
      <c r="F685" s="750" t="s">
        <v>610</v>
      </c>
      <c r="G685" s="749" t="s">
        <v>611</v>
      </c>
      <c r="H685" s="749">
        <v>166101</v>
      </c>
      <c r="I685" s="749">
        <v>66101</v>
      </c>
      <c r="J685" s="749" t="s">
        <v>1403</v>
      </c>
      <c r="K685" s="749" t="s">
        <v>1404</v>
      </c>
      <c r="L685" s="752">
        <v>66.990000000000009</v>
      </c>
      <c r="M685" s="752">
        <v>1</v>
      </c>
      <c r="N685" s="753">
        <v>66.990000000000009</v>
      </c>
    </row>
    <row r="686" spans="1:14" ht="14.4" customHeight="1" x14ac:dyDescent="0.3">
      <c r="A686" s="747" t="s">
        <v>577</v>
      </c>
      <c r="B686" s="748" t="s">
        <v>578</v>
      </c>
      <c r="C686" s="749" t="s">
        <v>604</v>
      </c>
      <c r="D686" s="750" t="s">
        <v>605</v>
      </c>
      <c r="E686" s="751">
        <v>50113001</v>
      </c>
      <c r="F686" s="750" t="s">
        <v>610</v>
      </c>
      <c r="G686" s="749" t="s">
        <v>611</v>
      </c>
      <c r="H686" s="749">
        <v>155911</v>
      </c>
      <c r="I686" s="749">
        <v>55911</v>
      </c>
      <c r="J686" s="749" t="s">
        <v>794</v>
      </c>
      <c r="K686" s="749" t="s">
        <v>795</v>
      </c>
      <c r="L686" s="752">
        <v>35.455833333333345</v>
      </c>
      <c r="M686" s="752">
        <v>36</v>
      </c>
      <c r="N686" s="753">
        <v>1276.4100000000003</v>
      </c>
    </row>
    <row r="687" spans="1:14" ht="14.4" customHeight="1" x14ac:dyDescent="0.3">
      <c r="A687" s="747" t="s">
        <v>577</v>
      </c>
      <c r="B687" s="748" t="s">
        <v>578</v>
      </c>
      <c r="C687" s="749" t="s">
        <v>604</v>
      </c>
      <c r="D687" s="750" t="s">
        <v>605</v>
      </c>
      <c r="E687" s="751">
        <v>50113001</v>
      </c>
      <c r="F687" s="750" t="s">
        <v>610</v>
      </c>
      <c r="G687" s="749" t="s">
        <v>611</v>
      </c>
      <c r="H687" s="749">
        <v>209048</v>
      </c>
      <c r="I687" s="749">
        <v>209048</v>
      </c>
      <c r="J687" s="749" t="s">
        <v>1405</v>
      </c>
      <c r="K687" s="749" t="s">
        <v>1406</v>
      </c>
      <c r="L687" s="752">
        <v>45379.79</v>
      </c>
      <c r="M687" s="752">
        <v>1</v>
      </c>
      <c r="N687" s="753">
        <v>45379.79</v>
      </c>
    </row>
    <row r="688" spans="1:14" ht="14.4" customHeight="1" x14ac:dyDescent="0.3">
      <c r="A688" s="747" t="s">
        <v>577</v>
      </c>
      <c r="B688" s="748" t="s">
        <v>578</v>
      </c>
      <c r="C688" s="749" t="s">
        <v>604</v>
      </c>
      <c r="D688" s="750" t="s">
        <v>605</v>
      </c>
      <c r="E688" s="751">
        <v>50113001</v>
      </c>
      <c r="F688" s="750" t="s">
        <v>610</v>
      </c>
      <c r="G688" s="749" t="s">
        <v>630</v>
      </c>
      <c r="H688" s="749">
        <v>210565</v>
      </c>
      <c r="I688" s="749">
        <v>210565</v>
      </c>
      <c r="J688" s="749" t="s">
        <v>1064</v>
      </c>
      <c r="K688" s="749" t="s">
        <v>1065</v>
      </c>
      <c r="L688" s="752">
        <v>224.97000000000003</v>
      </c>
      <c r="M688" s="752">
        <v>2</v>
      </c>
      <c r="N688" s="753">
        <v>449.94000000000005</v>
      </c>
    </row>
    <row r="689" spans="1:14" ht="14.4" customHeight="1" x14ac:dyDescent="0.3">
      <c r="A689" s="747" t="s">
        <v>577</v>
      </c>
      <c r="B689" s="748" t="s">
        <v>578</v>
      </c>
      <c r="C689" s="749" t="s">
        <v>604</v>
      </c>
      <c r="D689" s="750" t="s">
        <v>605</v>
      </c>
      <c r="E689" s="751">
        <v>50113001</v>
      </c>
      <c r="F689" s="750" t="s">
        <v>610</v>
      </c>
      <c r="G689" s="749" t="s">
        <v>630</v>
      </c>
      <c r="H689" s="749">
        <v>210541</v>
      </c>
      <c r="I689" s="749">
        <v>210541</v>
      </c>
      <c r="J689" s="749" t="s">
        <v>1407</v>
      </c>
      <c r="K689" s="749" t="s">
        <v>1408</v>
      </c>
      <c r="L689" s="752">
        <v>112.04899405681043</v>
      </c>
      <c r="M689" s="752">
        <v>2</v>
      </c>
      <c r="N689" s="753">
        <v>224.09798811362086</v>
      </c>
    </row>
    <row r="690" spans="1:14" ht="14.4" customHeight="1" x14ac:dyDescent="0.3">
      <c r="A690" s="747" t="s">
        <v>577</v>
      </c>
      <c r="B690" s="748" t="s">
        <v>578</v>
      </c>
      <c r="C690" s="749" t="s">
        <v>604</v>
      </c>
      <c r="D690" s="750" t="s">
        <v>605</v>
      </c>
      <c r="E690" s="751">
        <v>50113001</v>
      </c>
      <c r="F690" s="750" t="s">
        <v>610</v>
      </c>
      <c r="G690" s="749" t="s">
        <v>630</v>
      </c>
      <c r="H690" s="749">
        <v>210544</v>
      </c>
      <c r="I690" s="749">
        <v>210544</v>
      </c>
      <c r="J690" s="749" t="s">
        <v>1407</v>
      </c>
      <c r="K690" s="749" t="s">
        <v>1409</v>
      </c>
      <c r="L690" s="752">
        <v>457.42000000000013</v>
      </c>
      <c r="M690" s="752">
        <v>1</v>
      </c>
      <c r="N690" s="753">
        <v>457.42000000000013</v>
      </c>
    </row>
    <row r="691" spans="1:14" ht="14.4" customHeight="1" x14ac:dyDescent="0.3">
      <c r="A691" s="747" t="s">
        <v>577</v>
      </c>
      <c r="B691" s="748" t="s">
        <v>578</v>
      </c>
      <c r="C691" s="749" t="s">
        <v>604</v>
      </c>
      <c r="D691" s="750" t="s">
        <v>605</v>
      </c>
      <c r="E691" s="751">
        <v>50113001</v>
      </c>
      <c r="F691" s="750" t="s">
        <v>610</v>
      </c>
      <c r="G691" s="749" t="s">
        <v>579</v>
      </c>
      <c r="H691" s="749">
        <v>211472</v>
      </c>
      <c r="I691" s="749">
        <v>211472</v>
      </c>
      <c r="J691" s="749" t="s">
        <v>1410</v>
      </c>
      <c r="K691" s="749" t="s">
        <v>1411</v>
      </c>
      <c r="L691" s="752">
        <v>226.17</v>
      </c>
      <c r="M691" s="752">
        <v>1</v>
      </c>
      <c r="N691" s="753">
        <v>226.17</v>
      </c>
    </row>
    <row r="692" spans="1:14" ht="14.4" customHeight="1" x14ac:dyDescent="0.3">
      <c r="A692" s="747" t="s">
        <v>577</v>
      </c>
      <c r="B692" s="748" t="s">
        <v>578</v>
      </c>
      <c r="C692" s="749" t="s">
        <v>604</v>
      </c>
      <c r="D692" s="750" t="s">
        <v>605</v>
      </c>
      <c r="E692" s="751">
        <v>50113001</v>
      </c>
      <c r="F692" s="750" t="s">
        <v>610</v>
      </c>
      <c r="G692" s="749" t="s">
        <v>630</v>
      </c>
      <c r="H692" s="749">
        <v>846980</v>
      </c>
      <c r="I692" s="749">
        <v>124129</v>
      </c>
      <c r="J692" s="749" t="s">
        <v>1412</v>
      </c>
      <c r="K692" s="749" t="s">
        <v>847</v>
      </c>
      <c r="L692" s="752">
        <v>254.25</v>
      </c>
      <c r="M692" s="752">
        <v>3</v>
      </c>
      <c r="N692" s="753">
        <v>762.75</v>
      </c>
    </row>
    <row r="693" spans="1:14" ht="14.4" customHeight="1" x14ac:dyDescent="0.3">
      <c r="A693" s="747" t="s">
        <v>577</v>
      </c>
      <c r="B693" s="748" t="s">
        <v>578</v>
      </c>
      <c r="C693" s="749" t="s">
        <v>604</v>
      </c>
      <c r="D693" s="750" t="s">
        <v>605</v>
      </c>
      <c r="E693" s="751">
        <v>50113001</v>
      </c>
      <c r="F693" s="750" t="s">
        <v>610</v>
      </c>
      <c r="G693" s="749" t="s">
        <v>630</v>
      </c>
      <c r="H693" s="749">
        <v>846823</v>
      </c>
      <c r="I693" s="749">
        <v>124101</v>
      </c>
      <c r="J693" s="749" t="s">
        <v>1413</v>
      </c>
      <c r="K693" s="749" t="s">
        <v>847</v>
      </c>
      <c r="L693" s="752">
        <v>185.26</v>
      </c>
      <c r="M693" s="752">
        <v>2</v>
      </c>
      <c r="N693" s="753">
        <v>370.52</v>
      </c>
    </row>
    <row r="694" spans="1:14" ht="14.4" customHeight="1" x14ac:dyDescent="0.3">
      <c r="A694" s="747" t="s">
        <v>577</v>
      </c>
      <c r="B694" s="748" t="s">
        <v>578</v>
      </c>
      <c r="C694" s="749" t="s">
        <v>604</v>
      </c>
      <c r="D694" s="750" t="s">
        <v>605</v>
      </c>
      <c r="E694" s="751">
        <v>50113001</v>
      </c>
      <c r="F694" s="750" t="s">
        <v>610</v>
      </c>
      <c r="G694" s="749" t="s">
        <v>630</v>
      </c>
      <c r="H694" s="749">
        <v>846824</v>
      </c>
      <c r="I694" s="749">
        <v>124087</v>
      </c>
      <c r="J694" s="749" t="s">
        <v>1066</v>
      </c>
      <c r="K694" s="749" t="s">
        <v>847</v>
      </c>
      <c r="L694" s="752">
        <v>158.97999999999999</v>
      </c>
      <c r="M694" s="752">
        <v>1</v>
      </c>
      <c r="N694" s="753">
        <v>158.97999999999999</v>
      </c>
    </row>
    <row r="695" spans="1:14" ht="14.4" customHeight="1" x14ac:dyDescent="0.3">
      <c r="A695" s="747" t="s">
        <v>577</v>
      </c>
      <c r="B695" s="748" t="s">
        <v>578</v>
      </c>
      <c r="C695" s="749" t="s">
        <v>604</v>
      </c>
      <c r="D695" s="750" t="s">
        <v>605</v>
      </c>
      <c r="E695" s="751">
        <v>50113001</v>
      </c>
      <c r="F695" s="750" t="s">
        <v>610</v>
      </c>
      <c r="G695" s="749" t="s">
        <v>630</v>
      </c>
      <c r="H695" s="749">
        <v>845220</v>
      </c>
      <c r="I695" s="749">
        <v>101211</v>
      </c>
      <c r="J695" s="749" t="s">
        <v>1068</v>
      </c>
      <c r="K695" s="749" t="s">
        <v>1070</v>
      </c>
      <c r="L695" s="752">
        <v>219.59000000000003</v>
      </c>
      <c r="M695" s="752">
        <v>3</v>
      </c>
      <c r="N695" s="753">
        <v>658.7700000000001</v>
      </c>
    </row>
    <row r="696" spans="1:14" ht="14.4" customHeight="1" x14ac:dyDescent="0.3">
      <c r="A696" s="747" t="s">
        <v>577</v>
      </c>
      <c r="B696" s="748" t="s">
        <v>578</v>
      </c>
      <c r="C696" s="749" t="s">
        <v>604</v>
      </c>
      <c r="D696" s="750" t="s">
        <v>605</v>
      </c>
      <c r="E696" s="751">
        <v>50113001</v>
      </c>
      <c r="F696" s="750" t="s">
        <v>610</v>
      </c>
      <c r="G696" s="749" t="s">
        <v>630</v>
      </c>
      <c r="H696" s="749">
        <v>849831</v>
      </c>
      <c r="I696" s="749">
        <v>162008</v>
      </c>
      <c r="J696" s="749" t="s">
        <v>1414</v>
      </c>
      <c r="K696" s="749" t="s">
        <v>801</v>
      </c>
      <c r="L696" s="752">
        <v>170.85</v>
      </c>
      <c r="M696" s="752">
        <v>3</v>
      </c>
      <c r="N696" s="753">
        <v>512.54999999999995</v>
      </c>
    </row>
    <row r="697" spans="1:14" ht="14.4" customHeight="1" x14ac:dyDescent="0.3">
      <c r="A697" s="747" t="s">
        <v>577</v>
      </c>
      <c r="B697" s="748" t="s">
        <v>578</v>
      </c>
      <c r="C697" s="749" t="s">
        <v>604</v>
      </c>
      <c r="D697" s="750" t="s">
        <v>605</v>
      </c>
      <c r="E697" s="751">
        <v>50113001</v>
      </c>
      <c r="F697" s="750" t="s">
        <v>610</v>
      </c>
      <c r="G697" s="749" t="s">
        <v>630</v>
      </c>
      <c r="H697" s="749">
        <v>844738</v>
      </c>
      <c r="I697" s="749">
        <v>101227</v>
      </c>
      <c r="J697" s="749" t="s">
        <v>1415</v>
      </c>
      <c r="K697" s="749" t="s">
        <v>1083</v>
      </c>
      <c r="L697" s="752">
        <v>162.79</v>
      </c>
      <c r="M697" s="752">
        <v>3</v>
      </c>
      <c r="N697" s="753">
        <v>488.37</v>
      </c>
    </row>
    <row r="698" spans="1:14" ht="14.4" customHeight="1" x14ac:dyDescent="0.3">
      <c r="A698" s="747" t="s">
        <v>577</v>
      </c>
      <c r="B698" s="748" t="s">
        <v>578</v>
      </c>
      <c r="C698" s="749" t="s">
        <v>604</v>
      </c>
      <c r="D698" s="750" t="s">
        <v>605</v>
      </c>
      <c r="E698" s="751">
        <v>50113001</v>
      </c>
      <c r="F698" s="750" t="s">
        <v>610</v>
      </c>
      <c r="G698" s="749" t="s">
        <v>579</v>
      </c>
      <c r="H698" s="749">
        <v>125978</v>
      </c>
      <c r="I698" s="749">
        <v>25978</v>
      </c>
      <c r="J698" s="749" t="s">
        <v>1416</v>
      </c>
      <c r="K698" s="749" t="s">
        <v>1417</v>
      </c>
      <c r="L698" s="752">
        <v>830.47</v>
      </c>
      <c r="M698" s="752">
        <v>1</v>
      </c>
      <c r="N698" s="753">
        <v>830.47</v>
      </c>
    </row>
    <row r="699" spans="1:14" ht="14.4" customHeight="1" x14ac:dyDescent="0.3">
      <c r="A699" s="747" t="s">
        <v>577</v>
      </c>
      <c r="B699" s="748" t="s">
        <v>578</v>
      </c>
      <c r="C699" s="749" t="s">
        <v>604</v>
      </c>
      <c r="D699" s="750" t="s">
        <v>605</v>
      </c>
      <c r="E699" s="751">
        <v>50113001</v>
      </c>
      <c r="F699" s="750" t="s">
        <v>610</v>
      </c>
      <c r="G699" s="749" t="s">
        <v>579</v>
      </c>
      <c r="H699" s="749">
        <v>118175</v>
      </c>
      <c r="I699" s="749">
        <v>18175</v>
      </c>
      <c r="J699" s="749" t="s">
        <v>1418</v>
      </c>
      <c r="K699" s="749" t="s">
        <v>1419</v>
      </c>
      <c r="L699" s="752">
        <v>851.4</v>
      </c>
      <c r="M699" s="752">
        <v>2</v>
      </c>
      <c r="N699" s="753">
        <v>1702.8</v>
      </c>
    </row>
    <row r="700" spans="1:14" ht="14.4" customHeight="1" x14ac:dyDescent="0.3">
      <c r="A700" s="747" t="s">
        <v>577</v>
      </c>
      <c r="B700" s="748" t="s">
        <v>578</v>
      </c>
      <c r="C700" s="749" t="s">
        <v>604</v>
      </c>
      <c r="D700" s="750" t="s">
        <v>605</v>
      </c>
      <c r="E700" s="751">
        <v>50113001</v>
      </c>
      <c r="F700" s="750" t="s">
        <v>610</v>
      </c>
      <c r="G700" s="749" t="s">
        <v>611</v>
      </c>
      <c r="H700" s="749">
        <v>849310</v>
      </c>
      <c r="I700" s="749">
        <v>126689</v>
      </c>
      <c r="J700" s="749" t="s">
        <v>1420</v>
      </c>
      <c r="K700" s="749" t="s">
        <v>1421</v>
      </c>
      <c r="L700" s="752">
        <v>218.9</v>
      </c>
      <c r="M700" s="752">
        <v>12</v>
      </c>
      <c r="N700" s="753">
        <v>2626.8</v>
      </c>
    </row>
    <row r="701" spans="1:14" ht="14.4" customHeight="1" x14ac:dyDescent="0.3">
      <c r="A701" s="747" t="s">
        <v>577</v>
      </c>
      <c r="B701" s="748" t="s">
        <v>578</v>
      </c>
      <c r="C701" s="749" t="s">
        <v>604</v>
      </c>
      <c r="D701" s="750" t="s">
        <v>605</v>
      </c>
      <c r="E701" s="751">
        <v>50113001</v>
      </c>
      <c r="F701" s="750" t="s">
        <v>610</v>
      </c>
      <c r="G701" s="749" t="s">
        <v>611</v>
      </c>
      <c r="H701" s="749">
        <v>129027</v>
      </c>
      <c r="I701" s="749">
        <v>129027</v>
      </c>
      <c r="J701" s="749" t="s">
        <v>1422</v>
      </c>
      <c r="K701" s="749" t="s">
        <v>1423</v>
      </c>
      <c r="L701" s="752">
        <v>841.5</v>
      </c>
      <c r="M701" s="752">
        <v>19</v>
      </c>
      <c r="N701" s="753">
        <v>15988.5</v>
      </c>
    </row>
    <row r="702" spans="1:14" ht="14.4" customHeight="1" x14ac:dyDescent="0.3">
      <c r="A702" s="747" t="s">
        <v>577</v>
      </c>
      <c r="B702" s="748" t="s">
        <v>578</v>
      </c>
      <c r="C702" s="749" t="s">
        <v>604</v>
      </c>
      <c r="D702" s="750" t="s">
        <v>605</v>
      </c>
      <c r="E702" s="751">
        <v>50113001</v>
      </c>
      <c r="F702" s="750" t="s">
        <v>610</v>
      </c>
      <c r="G702" s="749" t="s">
        <v>630</v>
      </c>
      <c r="H702" s="749">
        <v>178689</v>
      </c>
      <c r="I702" s="749">
        <v>178689</v>
      </c>
      <c r="J702" s="749" t="s">
        <v>1424</v>
      </c>
      <c r="K702" s="749" t="s">
        <v>1425</v>
      </c>
      <c r="L702" s="752">
        <v>98.10499999999999</v>
      </c>
      <c r="M702" s="752">
        <v>2</v>
      </c>
      <c r="N702" s="753">
        <v>196.20999999999998</v>
      </c>
    </row>
    <row r="703" spans="1:14" ht="14.4" customHeight="1" x14ac:dyDescent="0.3">
      <c r="A703" s="747" t="s">
        <v>577</v>
      </c>
      <c r="B703" s="748" t="s">
        <v>578</v>
      </c>
      <c r="C703" s="749" t="s">
        <v>604</v>
      </c>
      <c r="D703" s="750" t="s">
        <v>605</v>
      </c>
      <c r="E703" s="751">
        <v>50113001</v>
      </c>
      <c r="F703" s="750" t="s">
        <v>610</v>
      </c>
      <c r="G703" s="749" t="s">
        <v>611</v>
      </c>
      <c r="H703" s="749">
        <v>104207</v>
      </c>
      <c r="I703" s="749">
        <v>4207</v>
      </c>
      <c r="J703" s="749" t="s">
        <v>1071</v>
      </c>
      <c r="K703" s="749" t="s">
        <v>1072</v>
      </c>
      <c r="L703" s="752">
        <v>39.79999999999999</v>
      </c>
      <c r="M703" s="752">
        <v>1</v>
      </c>
      <c r="N703" s="753">
        <v>39.79999999999999</v>
      </c>
    </row>
    <row r="704" spans="1:14" ht="14.4" customHeight="1" x14ac:dyDescent="0.3">
      <c r="A704" s="747" t="s">
        <v>577</v>
      </c>
      <c r="B704" s="748" t="s">
        <v>578</v>
      </c>
      <c r="C704" s="749" t="s">
        <v>604</v>
      </c>
      <c r="D704" s="750" t="s">
        <v>605</v>
      </c>
      <c r="E704" s="751">
        <v>50113001</v>
      </c>
      <c r="F704" s="750" t="s">
        <v>610</v>
      </c>
      <c r="G704" s="749" t="s">
        <v>630</v>
      </c>
      <c r="H704" s="749">
        <v>130652</v>
      </c>
      <c r="I704" s="749">
        <v>30652</v>
      </c>
      <c r="J704" s="749" t="s">
        <v>1077</v>
      </c>
      <c r="K704" s="749" t="s">
        <v>1005</v>
      </c>
      <c r="L704" s="752">
        <v>104.15123929131371</v>
      </c>
      <c r="M704" s="752">
        <v>16</v>
      </c>
      <c r="N704" s="753">
        <v>1666.4198286610194</v>
      </c>
    </row>
    <row r="705" spans="1:14" ht="14.4" customHeight="1" x14ac:dyDescent="0.3">
      <c r="A705" s="747" t="s">
        <v>577</v>
      </c>
      <c r="B705" s="748" t="s">
        <v>578</v>
      </c>
      <c r="C705" s="749" t="s">
        <v>604</v>
      </c>
      <c r="D705" s="750" t="s">
        <v>605</v>
      </c>
      <c r="E705" s="751">
        <v>50113001</v>
      </c>
      <c r="F705" s="750" t="s">
        <v>610</v>
      </c>
      <c r="G705" s="749" t="s">
        <v>611</v>
      </c>
      <c r="H705" s="749">
        <v>118304</v>
      </c>
      <c r="I705" s="749">
        <v>18304</v>
      </c>
      <c r="J705" s="749" t="s">
        <v>804</v>
      </c>
      <c r="K705" s="749" t="s">
        <v>1426</v>
      </c>
      <c r="L705" s="752">
        <v>185.61066864916825</v>
      </c>
      <c r="M705" s="752">
        <v>24</v>
      </c>
      <c r="N705" s="753">
        <v>4454.6560475800379</v>
      </c>
    </row>
    <row r="706" spans="1:14" ht="14.4" customHeight="1" x14ac:dyDescent="0.3">
      <c r="A706" s="747" t="s">
        <v>577</v>
      </c>
      <c r="B706" s="748" t="s">
        <v>578</v>
      </c>
      <c r="C706" s="749" t="s">
        <v>604</v>
      </c>
      <c r="D706" s="750" t="s">
        <v>605</v>
      </c>
      <c r="E706" s="751">
        <v>50113001</v>
      </c>
      <c r="F706" s="750" t="s">
        <v>610</v>
      </c>
      <c r="G706" s="749" t="s">
        <v>611</v>
      </c>
      <c r="H706" s="749">
        <v>118305</v>
      </c>
      <c r="I706" s="749">
        <v>18305</v>
      </c>
      <c r="J706" s="749" t="s">
        <v>804</v>
      </c>
      <c r="K706" s="749" t="s">
        <v>805</v>
      </c>
      <c r="L706" s="752">
        <v>241.99999969297448</v>
      </c>
      <c r="M706" s="752">
        <v>263</v>
      </c>
      <c r="N706" s="753">
        <v>63645.999919252288</v>
      </c>
    </row>
    <row r="707" spans="1:14" ht="14.4" customHeight="1" x14ac:dyDescent="0.3">
      <c r="A707" s="747" t="s">
        <v>577</v>
      </c>
      <c r="B707" s="748" t="s">
        <v>578</v>
      </c>
      <c r="C707" s="749" t="s">
        <v>604</v>
      </c>
      <c r="D707" s="750" t="s">
        <v>605</v>
      </c>
      <c r="E707" s="751">
        <v>50113001</v>
      </c>
      <c r="F707" s="750" t="s">
        <v>610</v>
      </c>
      <c r="G707" s="749" t="s">
        <v>579</v>
      </c>
      <c r="H707" s="749">
        <v>147740</v>
      </c>
      <c r="I707" s="749">
        <v>47740</v>
      </c>
      <c r="J707" s="749" t="s">
        <v>1427</v>
      </c>
      <c r="K707" s="749" t="s">
        <v>1069</v>
      </c>
      <c r="L707" s="752">
        <v>36.453333333333326</v>
      </c>
      <c r="M707" s="752">
        <v>3</v>
      </c>
      <c r="N707" s="753">
        <v>109.35999999999999</v>
      </c>
    </row>
    <row r="708" spans="1:14" ht="14.4" customHeight="1" x14ac:dyDescent="0.3">
      <c r="A708" s="747" t="s">
        <v>577</v>
      </c>
      <c r="B708" s="748" t="s">
        <v>578</v>
      </c>
      <c r="C708" s="749" t="s">
        <v>604</v>
      </c>
      <c r="D708" s="750" t="s">
        <v>605</v>
      </c>
      <c r="E708" s="751">
        <v>50113001</v>
      </c>
      <c r="F708" s="750" t="s">
        <v>610</v>
      </c>
      <c r="G708" s="749" t="s">
        <v>611</v>
      </c>
      <c r="H708" s="749">
        <v>114989</v>
      </c>
      <c r="I708" s="749">
        <v>14989</v>
      </c>
      <c r="J708" s="749" t="s">
        <v>1428</v>
      </c>
      <c r="K708" s="749" t="s">
        <v>1429</v>
      </c>
      <c r="L708" s="752">
        <v>86.862500000000026</v>
      </c>
      <c r="M708" s="752">
        <v>4</v>
      </c>
      <c r="N708" s="753">
        <v>347.4500000000001</v>
      </c>
    </row>
    <row r="709" spans="1:14" ht="14.4" customHeight="1" x14ac:dyDescent="0.3">
      <c r="A709" s="747" t="s">
        <v>577</v>
      </c>
      <c r="B709" s="748" t="s">
        <v>578</v>
      </c>
      <c r="C709" s="749" t="s">
        <v>604</v>
      </c>
      <c r="D709" s="750" t="s">
        <v>605</v>
      </c>
      <c r="E709" s="751">
        <v>50113001</v>
      </c>
      <c r="F709" s="750" t="s">
        <v>610</v>
      </c>
      <c r="G709" s="749" t="s">
        <v>611</v>
      </c>
      <c r="H709" s="749">
        <v>114958</v>
      </c>
      <c r="I709" s="749">
        <v>14958</v>
      </c>
      <c r="J709" s="749" t="s">
        <v>1430</v>
      </c>
      <c r="K709" s="749" t="s">
        <v>1431</v>
      </c>
      <c r="L709" s="752">
        <v>33.11</v>
      </c>
      <c r="M709" s="752">
        <v>1</v>
      </c>
      <c r="N709" s="753">
        <v>33.11</v>
      </c>
    </row>
    <row r="710" spans="1:14" ht="14.4" customHeight="1" x14ac:dyDescent="0.3">
      <c r="A710" s="747" t="s">
        <v>577</v>
      </c>
      <c r="B710" s="748" t="s">
        <v>578</v>
      </c>
      <c r="C710" s="749" t="s">
        <v>604</v>
      </c>
      <c r="D710" s="750" t="s">
        <v>605</v>
      </c>
      <c r="E710" s="751">
        <v>50113001</v>
      </c>
      <c r="F710" s="750" t="s">
        <v>610</v>
      </c>
      <c r="G710" s="749" t="s">
        <v>611</v>
      </c>
      <c r="H710" s="749">
        <v>183251</v>
      </c>
      <c r="I710" s="749">
        <v>172015</v>
      </c>
      <c r="J710" s="749" t="s">
        <v>1432</v>
      </c>
      <c r="K710" s="749" t="s">
        <v>1433</v>
      </c>
      <c r="L710" s="752">
        <v>111.19</v>
      </c>
      <c r="M710" s="752">
        <v>1</v>
      </c>
      <c r="N710" s="753">
        <v>111.19</v>
      </c>
    </row>
    <row r="711" spans="1:14" ht="14.4" customHeight="1" x14ac:dyDescent="0.3">
      <c r="A711" s="747" t="s">
        <v>577</v>
      </c>
      <c r="B711" s="748" t="s">
        <v>578</v>
      </c>
      <c r="C711" s="749" t="s">
        <v>604</v>
      </c>
      <c r="D711" s="750" t="s">
        <v>605</v>
      </c>
      <c r="E711" s="751">
        <v>50113001</v>
      </c>
      <c r="F711" s="750" t="s">
        <v>610</v>
      </c>
      <c r="G711" s="749" t="s">
        <v>630</v>
      </c>
      <c r="H711" s="749">
        <v>215904</v>
      </c>
      <c r="I711" s="749">
        <v>215904</v>
      </c>
      <c r="J711" s="749" t="s">
        <v>1434</v>
      </c>
      <c r="K711" s="749" t="s">
        <v>1435</v>
      </c>
      <c r="L711" s="752">
        <v>119.32</v>
      </c>
      <c r="M711" s="752">
        <v>1</v>
      </c>
      <c r="N711" s="753">
        <v>119.32</v>
      </c>
    </row>
    <row r="712" spans="1:14" ht="14.4" customHeight="1" x14ac:dyDescent="0.3">
      <c r="A712" s="747" t="s">
        <v>577</v>
      </c>
      <c r="B712" s="748" t="s">
        <v>578</v>
      </c>
      <c r="C712" s="749" t="s">
        <v>604</v>
      </c>
      <c r="D712" s="750" t="s">
        <v>605</v>
      </c>
      <c r="E712" s="751">
        <v>50113001</v>
      </c>
      <c r="F712" s="750" t="s">
        <v>610</v>
      </c>
      <c r="G712" s="749" t="s">
        <v>611</v>
      </c>
      <c r="H712" s="749">
        <v>100812</v>
      </c>
      <c r="I712" s="749">
        <v>812</v>
      </c>
      <c r="J712" s="749" t="s">
        <v>1085</v>
      </c>
      <c r="K712" s="749" t="s">
        <v>1086</v>
      </c>
      <c r="L712" s="752">
        <v>63.280000000000044</v>
      </c>
      <c r="M712" s="752">
        <v>5</v>
      </c>
      <c r="N712" s="753">
        <v>316.4000000000002</v>
      </c>
    </row>
    <row r="713" spans="1:14" ht="14.4" customHeight="1" x14ac:dyDescent="0.3">
      <c r="A713" s="747" t="s">
        <v>577</v>
      </c>
      <c r="B713" s="748" t="s">
        <v>578</v>
      </c>
      <c r="C713" s="749" t="s">
        <v>604</v>
      </c>
      <c r="D713" s="750" t="s">
        <v>605</v>
      </c>
      <c r="E713" s="751">
        <v>50113001</v>
      </c>
      <c r="F713" s="750" t="s">
        <v>610</v>
      </c>
      <c r="G713" s="749" t="s">
        <v>611</v>
      </c>
      <c r="H713" s="749">
        <v>58159</v>
      </c>
      <c r="I713" s="749">
        <v>58159</v>
      </c>
      <c r="J713" s="749" t="s">
        <v>808</v>
      </c>
      <c r="K713" s="749" t="s">
        <v>809</v>
      </c>
      <c r="L713" s="752">
        <v>66.211428571428584</v>
      </c>
      <c r="M713" s="752">
        <v>7</v>
      </c>
      <c r="N713" s="753">
        <v>463.48000000000008</v>
      </c>
    </row>
    <row r="714" spans="1:14" ht="14.4" customHeight="1" x14ac:dyDescent="0.3">
      <c r="A714" s="747" t="s">
        <v>577</v>
      </c>
      <c r="B714" s="748" t="s">
        <v>578</v>
      </c>
      <c r="C714" s="749" t="s">
        <v>604</v>
      </c>
      <c r="D714" s="750" t="s">
        <v>605</v>
      </c>
      <c r="E714" s="751">
        <v>50113001</v>
      </c>
      <c r="F714" s="750" t="s">
        <v>610</v>
      </c>
      <c r="G714" s="749" t="s">
        <v>611</v>
      </c>
      <c r="H714" s="749">
        <v>180058</v>
      </c>
      <c r="I714" s="749">
        <v>80058</v>
      </c>
      <c r="J714" s="749" t="s">
        <v>1436</v>
      </c>
      <c r="K714" s="749" t="s">
        <v>1437</v>
      </c>
      <c r="L714" s="752">
        <v>123.42</v>
      </c>
      <c r="M714" s="752">
        <v>3</v>
      </c>
      <c r="N714" s="753">
        <v>370.26</v>
      </c>
    </row>
    <row r="715" spans="1:14" ht="14.4" customHeight="1" x14ac:dyDescent="0.3">
      <c r="A715" s="747" t="s">
        <v>577</v>
      </c>
      <c r="B715" s="748" t="s">
        <v>578</v>
      </c>
      <c r="C715" s="749" t="s">
        <v>604</v>
      </c>
      <c r="D715" s="750" t="s">
        <v>605</v>
      </c>
      <c r="E715" s="751">
        <v>50113001</v>
      </c>
      <c r="F715" s="750" t="s">
        <v>610</v>
      </c>
      <c r="G715" s="749" t="s">
        <v>611</v>
      </c>
      <c r="H715" s="749">
        <v>175868</v>
      </c>
      <c r="I715" s="749">
        <v>75868</v>
      </c>
      <c r="J715" s="749" t="s">
        <v>1438</v>
      </c>
      <c r="K715" s="749" t="s">
        <v>1012</v>
      </c>
      <c r="L715" s="752">
        <v>148.25</v>
      </c>
      <c r="M715" s="752">
        <v>1</v>
      </c>
      <c r="N715" s="753">
        <v>148.25</v>
      </c>
    </row>
    <row r="716" spans="1:14" ht="14.4" customHeight="1" x14ac:dyDescent="0.3">
      <c r="A716" s="747" t="s">
        <v>577</v>
      </c>
      <c r="B716" s="748" t="s">
        <v>578</v>
      </c>
      <c r="C716" s="749" t="s">
        <v>604</v>
      </c>
      <c r="D716" s="750" t="s">
        <v>605</v>
      </c>
      <c r="E716" s="751">
        <v>50113001</v>
      </c>
      <c r="F716" s="750" t="s">
        <v>610</v>
      </c>
      <c r="G716" s="749" t="s">
        <v>630</v>
      </c>
      <c r="H716" s="749">
        <v>191922</v>
      </c>
      <c r="I716" s="749">
        <v>191922</v>
      </c>
      <c r="J716" s="749" t="s">
        <v>812</v>
      </c>
      <c r="K716" s="749" t="s">
        <v>813</v>
      </c>
      <c r="L716" s="752">
        <v>93.070000000000007</v>
      </c>
      <c r="M716" s="752">
        <v>1</v>
      </c>
      <c r="N716" s="753">
        <v>93.070000000000007</v>
      </c>
    </row>
    <row r="717" spans="1:14" ht="14.4" customHeight="1" x14ac:dyDescent="0.3">
      <c r="A717" s="747" t="s">
        <v>577</v>
      </c>
      <c r="B717" s="748" t="s">
        <v>578</v>
      </c>
      <c r="C717" s="749" t="s">
        <v>604</v>
      </c>
      <c r="D717" s="750" t="s">
        <v>605</v>
      </c>
      <c r="E717" s="751">
        <v>50113001</v>
      </c>
      <c r="F717" s="750" t="s">
        <v>610</v>
      </c>
      <c r="G717" s="749" t="s">
        <v>611</v>
      </c>
      <c r="H717" s="749">
        <v>208207</v>
      </c>
      <c r="I717" s="749">
        <v>208207</v>
      </c>
      <c r="J717" s="749" t="s">
        <v>814</v>
      </c>
      <c r="K717" s="749" t="s">
        <v>815</v>
      </c>
      <c r="L717" s="752">
        <v>81.65000000000002</v>
      </c>
      <c r="M717" s="752">
        <v>1</v>
      </c>
      <c r="N717" s="753">
        <v>81.65000000000002</v>
      </c>
    </row>
    <row r="718" spans="1:14" ht="14.4" customHeight="1" x14ac:dyDescent="0.3">
      <c r="A718" s="747" t="s">
        <v>577</v>
      </c>
      <c r="B718" s="748" t="s">
        <v>578</v>
      </c>
      <c r="C718" s="749" t="s">
        <v>604</v>
      </c>
      <c r="D718" s="750" t="s">
        <v>605</v>
      </c>
      <c r="E718" s="751">
        <v>50113001</v>
      </c>
      <c r="F718" s="750" t="s">
        <v>610</v>
      </c>
      <c r="G718" s="749" t="s">
        <v>611</v>
      </c>
      <c r="H718" s="749">
        <v>116051</v>
      </c>
      <c r="I718" s="749">
        <v>16051</v>
      </c>
      <c r="J718" s="749" t="s">
        <v>1093</v>
      </c>
      <c r="K718" s="749" t="s">
        <v>1094</v>
      </c>
      <c r="L718" s="752">
        <v>57.92</v>
      </c>
      <c r="M718" s="752">
        <v>1</v>
      </c>
      <c r="N718" s="753">
        <v>57.92</v>
      </c>
    </row>
    <row r="719" spans="1:14" ht="14.4" customHeight="1" x14ac:dyDescent="0.3">
      <c r="A719" s="747" t="s">
        <v>577</v>
      </c>
      <c r="B719" s="748" t="s">
        <v>578</v>
      </c>
      <c r="C719" s="749" t="s">
        <v>604</v>
      </c>
      <c r="D719" s="750" t="s">
        <v>605</v>
      </c>
      <c r="E719" s="751">
        <v>50113001</v>
      </c>
      <c r="F719" s="750" t="s">
        <v>610</v>
      </c>
      <c r="G719" s="749" t="s">
        <v>611</v>
      </c>
      <c r="H719" s="749">
        <v>203012</v>
      </c>
      <c r="I719" s="749">
        <v>203012</v>
      </c>
      <c r="J719" s="749" t="s">
        <v>1439</v>
      </c>
      <c r="K719" s="749" t="s">
        <v>1440</v>
      </c>
      <c r="L719" s="752">
        <v>203.28</v>
      </c>
      <c r="M719" s="752">
        <v>1</v>
      </c>
      <c r="N719" s="753">
        <v>203.28</v>
      </c>
    </row>
    <row r="720" spans="1:14" ht="14.4" customHeight="1" x14ac:dyDescent="0.3">
      <c r="A720" s="747" t="s">
        <v>577</v>
      </c>
      <c r="B720" s="748" t="s">
        <v>578</v>
      </c>
      <c r="C720" s="749" t="s">
        <v>604</v>
      </c>
      <c r="D720" s="750" t="s">
        <v>605</v>
      </c>
      <c r="E720" s="751">
        <v>50113001</v>
      </c>
      <c r="F720" s="750" t="s">
        <v>610</v>
      </c>
      <c r="G720" s="749" t="s">
        <v>630</v>
      </c>
      <c r="H720" s="749">
        <v>194882</v>
      </c>
      <c r="I720" s="749">
        <v>94882</v>
      </c>
      <c r="J720" s="749" t="s">
        <v>816</v>
      </c>
      <c r="K720" s="749" t="s">
        <v>1441</v>
      </c>
      <c r="L720" s="752">
        <v>142.54000000000002</v>
      </c>
      <c r="M720" s="752">
        <v>24</v>
      </c>
      <c r="N720" s="753">
        <v>3420.9600000000005</v>
      </c>
    </row>
    <row r="721" spans="1:14" ht="14.4" customHeight="1" x14ac:dyDescent="0.3">
      <c r="A721" s="747" t="s">
        <v>577</v>
      </c>
      <c r="B721" s="748" t="s">
        <v>578</v>
      </c>
      <c r="C721" s="749" t="s">
        <v>604</v>
      </c>
      <c r="D721" s="750" t="s">
        <v>605</v>
      </c>
      <c r="E721" s="751">
        <v>50113001</v>
      </c>
      <c r="F721" s="750" t="s">
        <v>610</v>
      </c>
      <c r="G721" s="749" t="s">
        <v>630</v>
      </c>
      <c r="H721" s="749">
        <v>109709</v>
      </c>
      <c r="I721" s="749">
        <v>9709</v>
      </c>
      <c r="J721" s="749" t="s">
        <v>816</v>
      </c>
      <c r="K721" s="749" t="s">
        <v>817</v>
      </c>
      <c r="L721" s="752">
        <v>77.766666666666666</v>
      </c>
      <c r="M721" s="752">
        <v>6</v>
      </c>
      <c r="N721" s="753">
        <v>466.6</v>
      </c>
    </row>
    <row r="722" spans="1:14" ht="14.4" customHeight="1" x14ac:dyDescent="0.3">
      <c r="A722" s="747" t="s">
        <v>577</v>
      </c>
      <c r="B722" s="748" t="s">
        <v>578</v>
      </c>
      <c r="C722" s="749" t="s">
        <v>604</v>
      </c>
      <c r="D722" s="750" t="s">
        <v>605</v>
      </c>
      <c r="E722" s="751">
        <v>50113001</v>
      </c>
      <c r="F722" s="750" t="s">
        <v>610</v>
      </c>
      <c r="G722" s="749" t="s">
        <v>630</v>
      </c>
      <c r="H722" s="749">
        <v>109711</v>
      </c>
      <c r="I722" s="749">
        <v>9711</v>
      </c>
      <c r="J722" s="749" t="s">
        <v>816</v>
      </c>
      <c r="K722" s="749" t="s">
        <v>1442</v>
      </c>
      <c r="L722" s="752">
        <v>170.5</v>
      </c>
      <c r="M722" s="752">
        <v>39</v>
      </c>
      <c r="N722" s="753">
        <v>6649.5</v>
      </c>
    </row>
    <row r="723" spans="1:14" ht="14.4" customHeight="1" x14ac:dyDescent="0.3">
      <c r="A723" s="747" t="s">
        <v>577</v>
      </c>
      <c r="B723" s="748" t="s">
        <v>578</v>
      </c>
      <c r="C723" s="749" t="s">
        <v>604</v>
      </c>
      <c r="D723" s="750" t="s">
        <v>605</v>
      </c>
      <c r="E723" s="751">
        <v>50113001</v>
      </c>
      <c r="F723" s="750" t="s">
        <v>610</v>
      </c>
      <c r="G723" s="749" t="s">
        <v>630</v>
      </c>
      <c r="H723" s="749">
        <v>109712</v>
      </c>
      <c r="I723" s="749">
        <v>9712</v>
      </c>
      <c r="J723" s="749" t="s">
        <v>816</v>
      </c>
      <c r="K723" s="749" t="s">
        <v>1443</v>
      </c>
      <c r="L723" s="752">
        <v>255.00834999999995</v>
      </c>
      <c r="M723" s="752">
        <v>200</v>
      </c>
      <c r="N723" s="753">
        <v>51001.669999999991</v>
      </c>
    </row>
    <row r="724" spans="1:14" ht="14.4" customHeight="1" x14ac:dyDescent="0.3">
      <c r="A724" s="747" t="s">
        <v>577</v>
      </c>
      <c r="B724" s="748" t="s">
        <v>578</v>
      </c>
      <c r="C724" s="749" t="s">
        <v>604</v>
      </c>
      <c r="D724" s="750" t="s">
        <v>605</v>
      </c>
      <c r="E724" s="751">
        <v>50113001</v>
      </c>
      <c r="F724" s="750" t="s">
        <v>610</v>
      </c>
      <c r="G724" s="749" t="s">
        <v>611</v>
      </c>
      <c r="H724" s="749">
        <v>194852</v>
      </c>
      <c r="I724" s="749">
        <v>94852</v>
      </c>
      <c r="J724" s="749" t="s">
        <v>1444</v>
      </c>
      <c r="K724" s="749" t="s">
        <v>1445</v>
      </c>
      <c r="L724" s="752">
        <v>1037.75</v>
      </c>
      <c r="M724" s="752">
        <v>10</v>
      </c>
      <c r="N724" s="753">
        <v>10377.5</v>
      </c>
    </row>
    <row r="725" spans="1:14" ht="14.4" customHeight="1" x14ac:dyDescent="0.3">
      <c r="A725" s="747" t="s">
        <v>577</v>
      </c>
      <c r="B725" s="748" t="s">
        <v>578</v>
      </c>
      <c r="C725" s="749" t="s">
        <v>604</v>
      </c>
      <c r="D725" s="750" t="s">
        <v>605</v>
      </c>
      <c r="E725" s="751">
        <v>50113001</v>
      </c>
      <c r="F725" s="750" t="s">
        <v>610</v>
      </c>
      <c r="G725" s="749" t="s">
        <v>611</v>
      </c>
      <c r="H725" s="749">
        <v>119653</v>
      </c>
      <c r="I725" s="749">
        <v>119653</v>
      </c>
      <c r="J725" s="749" t="s">
        <v>818</v>
      </c>
      <c r="K725" s="749" t="s">
        <v>819</v>
      </c>
      <c r="L725" s="752">
        <v>158.47999999999993</v>
      </c>
      <c r="M725" s="752">
        <v>1</v>
      </c>
      <c r="N725" s="753">
        <v>158.47999999999993</v>
      </c>
    </row>
    <row r="726" spans="1:14" ht="14.4" customHeight="1" x14ac:dyDescent="0.3">
      <c r="A726" s="747" t="s">
        <v>577</v>
      </c>
      <c r="B726" s="748" t="s">
        <v>578</v>
      </c>
      <c r="C726" s="749" t="s">
        <v>604</v>
      </c>
      <c r="D726" s="750" t="s">
        <v>605</v>
      </c>
      <c r="E726" s="751">
        <v>50113001</v>
      </c>
      <c r="F726" s="750" t="s">
        <v>610</v>
      </c>
      <c r="G726" s="749" t="s">
        <v>611</v>
      </c>
      <c r="H726" s="749">
        <v>848866</v>
      </c>
      <c r="I726" s="749">
        <v>119654</v>
      </c>
      <c r="J726" s="749" t="s">
        <v>818</v>
      </c>
      <c r="K726" s="749" t="s">
        <v>1096</v>
      </c>
      <c r="L726" s="752">
        <v>257.18000000000006</v>
      </c>
      <c r="M726" s="752">
        <v>2</v>
      </c>
      <c r="N726" s="753">
        <v>514.36000000000013</v>
      </c>
    </row>
    <row r="727" spans="1:14" ht="14.4" customHeight="1" x14ac:dyDescent="0.3">
      <c r="A727" s="747" t="s">
        <v>577</v>
      </c>
      <c r="B727" s="748" t="s">
        <v>578</v>
      </c>
      <c r="C727" s="749" t="s">
        <v>604</v>
      </c>
      <c r="D727" s="750" t="s">
        <v>605</v>
      </c>
      <c r="E727" s="751">
        <v>50113001</v>
      </c>
      <c r="F727" s="750" t="s">
        <v>610</v>
      </c>
      <c r="G727" s="749" t="s">
        <v>611</v>
      </c>
      <c r="H727" s="749">
        <v>188850</v>
      </c>
      <c r="I727" s="749">
        <v>188850</v>
      </c>
      <c r="J727" s="749" t="s">
        <v>1446</v>
      </c>
      <c r="K727" s="749" t="s">
        <v>1447</v>
      </c>
      <c r="L727" s="752">
        <v>39.54999999999999</v>
      </c>
      <c r="M727" s="752">
        <v>1</v>
      </c>
      <c r="N727" s="753">
        <v>39.54999999999999</v>
      </c>
    </row>
    <row r="728" spans="1:14" ht="14.4" customHeight="1" x14ac:dyDescent="0.3">
      <c r="A728" s="747" t="s">
        <v>577</v>
      </c>
      <c r="B728" s="748" t="s">
        <v>578</v>
      </c>
      <c r="C728" s="749" t="s">
        <v>604</v>
      </c>
      <c r="D728" s="750" t="s">
        <v>605</v>
      </c>
      <c r="E728" s="751">
        <v>50113001</v>
      </c>
      <c r="F728" s="750" t="s">
        <v>610</v>
      </c>
      <c r="G728" s="749" t="s">
        <v>630</v>
      </c>
      <c r="H728" s="749">
        <v>849266</v>
      </c>
      <c r="I728" s="749">
        <v>162444</v>
      </c>
      <c r="J728" s="749" t="s">
        <v>1448</v>
      </c>
      <c r="K728" s="749" t="s">
        <v>1449</v>
      </c>
      <c r="L728" s="752">
        <v>82.12</v>
      </c>
      <c r="M728" s="752">
        <v>4</v>
      </c>
      <c r="N728" s="753">
        <v>328.48</v>
      </c>
    </row>
    <row r="729" spans="1:14" ht="14.4" customHeight="1" x14ac:dyDescent="0.3">
      <c r="A729" s="747" t="s">
        <v>577</v>
      </c>
      <c r="B729" s="748" t="s">
        <v>578</v>
      </c>
      <c r="C729" s="749" t="s">
        <v>604</v>
      </c>
      <c r="D729" s="750" t="s">
        <v>605</v>
      </c>
      <c r="E729" s="751">
        <v>50113001</v>
      </c>
      <c r="F729" s="750" t="s">
        <v>610</v>
      </c>
      <c r="G729" s="749" t="s">
        <v>630</v>
      </c>
      <c r="H729" s="749">
        <v>121088</v>
      </c>
      <c r="I729" s="749">
        <v>21088</v>
      </c>
      <c r="J729" s="749" t="s">
        <v>1450</v>
      </c>
      <c r="K729" s="749" t="s">
        <v>1451</v>
      </c>
      <c r="L729" s="752">
        <v>685.39999999999975</v>
      </c>
      <c r="M729" s="752">
        <v>236</v>
      </c>
      <c r="N729" s="753">
        <v>161754.39999999994</v>
      </c>
    </row>
    <row r="730" spans="1:14" ht="14.4" customHeight="1" x14ac:dyDescent="0.3">
      <c r="A730" s="747" t="s">
        <v>577</v>
      </c>
      <c r="B730" s="748" t="s">
        <v>578</v>
      </c>
      <c r="C730" s="749" t="s">
        <v>604</v>
      </c>
      <c r="D730" s="750" t="s">
        <v>605</v>
      </c>
      <c r="E730" s="751">
        <v>50113001</v>
      </c>
      <c r="F730" s="750" t="s">
        <v>610</v>
      </c>
      <c r="G730" s="749" t="s">
        <v>611</v>
      </c>
      <c r="H730" s="749">
        <v>161371</v>
      </c>
      <c r="I730" s="749">
        <v>161371</v>
      </c>
      <c r="J730" s="749" t="s">
        <v>1452</v>
      </c>
      <c r="K730" s="749" t="s">
        <v>724</v>
      </c>
      <c r="L730" s="752">
        <v>62.210000000000022</v>
      </c>
      <c r="M730" s="752">
        <v>20</v>
      </c>
      <c r="N730" s="753">
        <v>1244.2000000000005</v>
      </c>
    </row>
    <row r="731" spans="1:14" ht="14.4" customHeight="1" x14ac:dyDescent="0.3">
      <c r="A731" s="747" t="s">
        <v>577</v>
      </c>
      <c r="B731" s="748" t="s">
        <v>578</v>
      </c>
      <c r="C731" s="749" t="s">
        <v>604</v>
      </c>
      <c r="D731" s="750" t="s">
        <v>605</v>
      </c>
      <c r="E731" s="751">
        <v>50113001</v>
      </c>
      <c r="F731" s="750" t="s">
        <v>610</v>
      </c>
      <c r="G731" s="749" t="s">
        <v>611</v>
      </c>
      <c r="H731" s="749">
        <v>216573</v>
      </c>
      <c r="I731" s="749">
        <v>216573</v>
      </c>
      <c r="J731" s="749" t="s">
        <v>1453</v>
      </c>
      <c r="K731" s="749" t="s">
        <v>1454</v>
      </c>
      <c r="L731" s="752">
        <v>61.779999999999994</v>
      </c>
      <c r="M731" s="752">
        <v>30</v>
      </c>
      <c r="N731" s="753">
        <v>1853.3999999999999</v>
      </c>
    </row>
    <row r="732" spans="1:14" ht="14.4" customHeight="1" x14ac:dyDescent="0.3">
      <c r="A732" s="747" t="s">
        <v>577</v>
      </c>
      <c r="B732" s="748" t="s">
        <v>578</v>
      </c>
      <c r="C732" s="749" t="s">
        <v>604</v>
      </c>
      <c r="D732" s="750" t="s">
        <v>605</v>
      </c>
      <c r="E732" s="751">
        <v>50113001</v>
      </c>
      <c r="F732" s="750" t="s">
        <v>610</v>
      </c>
      <c r="G732" s="749" t="s">
        <v>611</v>
      </c>
      <c r="H732" s="749">
        <v>100610</v>
      </c>
      <c r="I732" s="749">
        <v>610</v>
      </c>
      <c r="J732" s="749" t="s">
        <v>823</v>
      </c>
      <c r="K732" s="749" t="s">
        <v>824</v>
      </c>
      <c r="L732" s="752">
        <v>63.972500000000004</v>
      </c>
      <c r="M732" s="752">
        <v>40</v>
      </c>
      <c r="N732" s="753">
        <v>2558.9</v>
      </c>
    </row>
    <row r="733" spans="1:14" ht="14.4" customHeight="1" x14ac:dyDescent="0.3">
      <c r="A733" s="747" t="s">
        <v>577</v>
      </c>
      <c r="B733" s="748" t="s">
        <v>578</v>
      </c>
      <c r="C733" s="749" t="s">
        <v>604</v>
      </c>
      <c r="D733" s="750" t="s">
        <v>605</v>
      </c>
      <c r="E733" s="751">
        <v>50113001</v>
      </c>
      <c r="F733" s="750" t="s">
        <v>610</v>
      </c>
      <c r="G733" s="749" t="s">
        <v>611</v>
      </c>
      <c r="H733" s="749">
        <v>100612</v>
      </c>
      <c r="I733" s="749">
        <v>612</v>
      </c>
      <c r="J733" s="749" t="s">
        <v>825</v>
      </c>
      <c r="K733" s="749" t="s">
        <v>826</v>
      </c>
      <c r="L733" s="752">
        <v>60.146666666666668</v>
      </c>
      <c r="M733" s="752">
        <v>6</v>
      </c>
      <c r="N733" s="753">
        <v>360.88</v>
      </c>
    </row>
    <row r="734" spans="1:14" ht="14.4" customHeight="1" x14ac:dyDescent="0.3">
      <c r="A734" s="747" t="s">
        <v>577</v>
      </c>
      <c r="B734" s="748" t="s">
        <v>578</v>
      </c>
      <c r="C734" s="749" t="s">
        <v>604</v>
      </c>
      <c r="D734" s="750" t="s">
        <v>605</v>
      </c>
      <c r="E734" s="751">
        <v>50113001</v>
      </c>
      <c r="F734" s="750" t="s">
        <v>610</v>
      </c>
      <c r="G734" s="749" t="s">
        <v>611</v>
      </c>
      <c r="H734" s="749">
        <v>171616</v>
      </c>
      <c r="I734" s="749">
        <v>171616</v>
      </c>
      <c r="J734" s="749" t="s">
        <v>1455</v>
      </c>
      <c r="K734" s="749" t="s">
        <v>1456</v>
      </c>
      <c r="L734" s="752">
        <v>478.26</v>
      </c>
      <c r="M734" s="752">
        <v>63</v>
      </c>
      <c r="N734" s="753">
        <v>30130.38</v>
      </c>
    </row>
    <row r="735" spans="1:14" ht="14.4" customHeight="1" x14ac:dyDescent="0.3">
      <c r="A735" s="747" t="s">
        <v>577</v>
      </c>
      <c r="B735" s="748" t="s">
        <v>578</v>
      </c>
      <c r="C735" s="749" t="s">
        <v>604</v>
      </c>
      <c r="D735" s="750" t="s">
        <v>605</v>
      </c>
      <c r="E735" s="751">
        <v>50113001</v>
      </c>
      <c r="F735" s="750" t="s">
        <v>610</v>
      </c>
      <c r="G735" s="749" t="s">
        <v>611</v>
      </c>
      <c r="H735" s="749">
        <v>395294</v>
      </c>
      <c r="I735" s="749">
        <v>180306</v>
      </c>
      <c r="J735" s="749" t="s">
        <v>1457</v>
      </c>
      <c r="K735" s="749" t="s">
        <v>1458</v>
      </c>
      <c r="L735" s="752">
        <v>175.77290322580652</v>
      </c>
      <c r="M735" s="752">
        <v>31</v>
      </c>
      <c r="N735" s="753">
        <v>5448.9600000000019</v>
      </c>
    </row>
    <row r="736" spans="1:14" ht="14.4" customHeight="1" x14ac:dyDescent="0.3">
      <c r="A736" s="747" t="s">
        <v>577</v>
      </c>
      <c r="B736" s="748" t="s">
        <v>578</v>
      </c>
      <c r="C736" s="749" t="s">
        <v>604</v>
      </c>
      <c r="D736" s="750" t="s">
        <v>605</v>
      </c>
      <c r="E736" s="751">
        <v>50113001</v>
      </c>
      <c r="F736" s="750" t="s">
        <v>610</v>
      </c>
      <c r="G736" s="749" t="s">
        <v>611</v>
      </c>
      <c r="H736" s="749">
        <v>116445</v>
      </c>
      <c r="I736" s="749">
        <v>16445</v>
      </c>
      <c r="J736" s="749" t="s">
        <v>1459</v>
      </c>
      <c r="K736" s="749" t="s">
        <v>1460</v>
      </c>
      <c r="L736" s="752">
        <v>134.2300000000001</v>
      </c>
      <c r="M736" s="752">
        <v>1</v>
      </c>
      <c r="N736" s="753">
        <v>134.2300000000001</v>
      </c>
    </row>
    <row r="737" spans="1:14" ht="14.4" customHeight="1" x14ac:dyDescent="0.3">
      <c r="A737" s="747" t="s">
        <v>577</v>
      </c>
      <c r="B737" s="748" t="s">
        <v>578</v>
      </c>
      <c r="C737" s="749" t="s">
        <v>604</v>
      </c>
      <c r="D737" s="750" t="s">
        <v>605</v>
      </c>
      <c r="E737" s="751">
        <v>50113001</v>
      </c>
      <c r="F737" s="750" t="s">
        <v>610</v>
      </c>
      <c r="G737" s="749" t="s">
        <v>611</v>
      </c>
      <c r="H737" s="749">
        <v>845075</v>
      </c>
      <c r="I737" s="749">
        <v>125641</v>
      </c>
      <c r="J737" s="749" t="s">
        <v>1103</v>
      </c>
      <c r="K737" s="749" t="s">
        <v>1461</v>
      </c>
      <c r="L737" s="752">
        <v>356.4000000000002</v>
      </c>
      <c r="M737" s="752">
        <v>1</v>
      </c>
      <c r="N737" s="753">
        <v>356.4000000000002</v>
      </c>
    </row>
    <row r="738" spans="1:14" ht="14.4" customHeight="1" x14ac:dyDescent="0.3">
      <c r="A738" s="747" t="s">
        <v>577</v>
      </c>
      <c r="B738" s="748" t="s">
        <v>578</v>
      </c>
      <c r="C738" s="749" t="s">
        <v>604</v>
      </c>
      <c r="D738" s="750" t="s">
        <v>605</v>
      </c>
      <c r="E738" s="751">
        <v>50113001</v>
      </c>
      <c r="F738" s="750" t="s">
        <v>610</v>
      </c>
      <c r="G738" s="749" t="s">
        <v>611</v>
      </c>
      <c r="H738" s="749">
        <v>176715</v>
      </c>
      <c r="I738" s="749">
        <v>76715</v>
      </c>
      <c r="J738" s="749" t="s">
        <v>1462</v>
      </c>
      <c r="K738" s="749" t="s">
        <v>1463</v>
      </c>
      <c r="L738" s="752">
        <v>112.52</v>
      </c>
      <c r="M738" s="752">
        <v>1</v>
      </c>
      <c r="N738" s="753">
        <v>112.52</v>
      </c>
    </row>
    <row r="739" spans="1:14" ht="14.4" customHeight="1" x14ac:dyDescent="0.3">
      <c r="A739" s="747" t="s">
        <v>577</v>
      </c>
      <c r="B739" s="748" t="s">
        <v>578</v>
      </c>
      <c r="C739" s="749" t="s">
        <v>604</v>
      </c>
      <c r="D739" s="750" t="s">
        <v>605</v>
      </c>
      <c r="E739" s="751">
        <v>50113001</v>
      </c>
      <c r="F739" s="750" t="s">
        <v>610</v>
      </c>
      <c r="G739" s="749" t="s">
        <v>611</v>
      </c>
      <c r="H739" s="749">
        <v>131215</v>
      </c>
      <c r="I739" s="749">
        <v>31215</v>
      </c>
      <c r="J739" s="749" t="s">
        <v>831</v>
      </c>
      <c r="K739" s="749" t="s">
        <v>832</v>
      </c>
      <c r="L739" s="752">
        <v>54.93</v>
      </c>
      <c r="M739" s="752">
        <v>1</v>
      </c>
      <c r="N739" s="753">
        <v>54.93</v>
      </c>
    </row>
    <row r="740" spans="1:14" ht="14.4" customHeight="1" x14ac:dyDescent="0.3">
      <c r="A740" s="747" t="s">
        <v>577</v>
      </c>
      <c r="B740" s="748" t="s">
        <v>578</v>
      </c>
      <c r="C740" s="749" t="s">
        <v>604</v>
      </c>
      <c r="D740" s="750" t="s">
        <v>605</v>
      </c>
      <c r="E740" s="751">
        <v>50113001</v>
      </c>
      <c r="F740" s="750" t="s">
        <v>610</v>
      </c>
      <c r="G740" s="749" t="s">
        <v>611</v>
      </c>
      <c r="H740" s="749">
        <v>131385</v>
      </c>
      <c r="I740" s="749">
        <v>31385</v>
      </c>
      <c r="J740" s="749" t="s">
        <v>831</v>
      </c>
      <c r="K740" s="749" t="s">
        <v>833</v>
      </c>
      <c r="L740" s="752">
        <v>39.230000000000011</v>
      </c>
      <c r="M740" s="752">
        <v>1</v>
      </c>
      <c r="N740" s="753">
        <v>39.230000000000011</v>
      </c>
    </row>
    <row r="741" spans="1:14" ht="14.4" customHeight="1" x14ac:dyDescent="0.3">
      <c r="A741" s="747" t="s">
        <v>577</v>
      </c>
      <c r="B741" s="748" t="s">
        <v>578</v>
      </c>
      <c r="C741" s="749" t="s">
        <v>604</v>
      </c>
      <c r="D741" s="750" t="s">
        <v>605</v>
      </c>
      <c r="E741" s="751">
        <v>50113001</v>
      </c>
      <c r="F741" s="750" t="s">
        <v>610</v>
      </c>
      <c r="G741" s="749" t="s">
        <v>611</v>
      </c>
      <c r="H741" s="749">
        <v>844764</v>
      </c>
      <c r="I741" s="749">
        <v>105943</v>
      </c>
      <c r="J741" s="749" t="s">
        <v>1464</v>
      </c>
      <c r="K741" s="749" t="s">
        <v>1465</v>
      </c>
      <c r="L741" s="752">
        <v>4503.16</v>
      </c>
      <c r="M741" s="752">
        <v>4</v>
      </c>
      <c r="N741" s="753">
        <v>18012.64</v>
      </c>
    </row>
    <row r="742" spans="1:14" ht="14.4" customHeight="1" x14ac:dyDescent="0.3">
      <c r="A742" s="747" t="s">
        <v>577</v>
      </c>
      <c r="B742" s="748" t="s">
        <v>578</v>
      </c>
      <c r="C742" s="749" t="s">
        <v>604</v>
      </c>
      <c r="D742" s="750" t="s">
        <v>605</v>
      </c>
      <c r="E742" s="751">
        <v>50113001</v>
      </c>
      <c r="F742" s="750" t="s">
        <v>610</v>
      </c>
      <c r="G742" s="749" t="s">
        <v>611</v>
      </c>
      <c r="H742" s="749">
        <v>844242</v>
      </c>
      <c r="I742" s="749">
        <v>105937</v>
      </c>
      <c r="J742" s="749" t="s">
        <v>1466</v>
      </c>
      <c r="K742" s="749" t="s">
        <v>1465</v>
      </c>
      <c r="L742" s="752">
        <v>2800</v>
      </c>
      <c r="M742" s="752">
        <v>15</v>
      </c>
      <c r="N742" s="753">
        <v>42000</v>
      </c>
    </row>
    <row r="743" spans="1:14" ht="14.4" customHeight="1" x14ac:dyDescent="0.3">
      <c r="A743" s="747" t="s">
        <v>577</v>
      </c>
      <c r="B743" s="748" t="s">
        <v>578</v>
      </c>
      <c r="C743" s="749" t="s">
        <v>604</v>
      </c>
      <c r="D743" s="750" t="s">
        <v>605</v>
      </c>
      <c r="E743" s="751">
        <v>50113001</v>
      </c>
      <c r="F743" s="750" t="s">
        <v>610</v>
      </c>
      <c r="G743" s="749" t="s">
        <v>611</v>
      </c>
      <c r="H743" s="749">
        <v>175025</v>
      </c>
      <c r="I743" s="749">
        <v>75025</v>
      </c>
      <c r="J743" s="749" t="s">
        <v>1467</v>
      </c>
      <c r="K743" s="749" t="s">
        <v>1468</v>
      </c>
      <c r="L743" s="752">
        <v>36.520000000000003</v>
      </c>
      <c r="M743" s="752">
        <v>1</v>
      </c>
      <c r="N743" s="753">
        <v>36.520000000000003</v>
      </c>
    </row>
    <row r="744" spans="1:14" ht="14.4" customHeight="1" x14ac:dyDescent="0.3">
      <c r="A744" s="747" t="s">
        <v>577</v>
      </c>
      <c r="B744" s="748" t="s">
        <v>578</v>
      </c>
      <c r="C744" s="749" t="s">
        <v>604</v>
      </c>
      <c r="D744" s="750" t="s">
        <v>605</v>
      </c>
      <c r="E744" s="751">
        <v>50113001</v>
      </c>
      <c r="F744" s="750" t="s">
        <v>610</v>
      </c>
      <c r="G744" s="749" t="s">
        <v>611</v>
      </c>
      <c r="H744" s="749">
        <v>100616</v>
      </c>
      <c r="I744" s="749">
        <v>616</v>
      </c>
      <c r="J744" s="749" t="s">
        <v>1467</v>
      </c>
      <c r="K744" s="749" t="s">
        <v>1469</v>
      </c>
      <c r="L744" s="752">
        <v>95.479999999999947</v>
      </c>
      <c r="M744" s="752">
        <v>2</v>
      </c>
      <c r="N744" s="753">
        <v>190.95999999999989</v>
      </c>
    </row>
    <row r="745" spans="1:14" ht="14.4" customHeight="1" x14ac:dyDescent="0.3">
      <c r="A745" s="747" t="s">
        <v>577</v>
      </c>
      <c r="B745" s="748" t="s">
        <v>578</v>
      </c>
      <c r="C745" s="749" t="s">
        <v>604</v>
      </c>
      <c r="D745" s="750" t="s">
        <v>605</v>
      </c>
      <c r="E745" s="751">
        <v>50113001</v>
      </c>
      <c r="F745" s="750" t="s">
        <v>610</v>
      </c>
      <c r="G745" s="749" t="s">
        <v>611</v>
      </c>
      <c r="H745" s="749">
        <v>152225</v>
      </c>
      <c r="I745" s="749">
        <v>52225</v>
      </c>
      <c r="J745" s="749" t="s">
        <v>1470</v>
      </c>
      <c r="K745" s="749" t="s">
        <v>1471</v>
      </c>
      <c r="L745" s="752">
        <v>615.85000000000014</v>
      </c>
      <c r="M745" s="752">
        <v>4</v>
      </c>
      <c r="N745" s="753">
        <v>2463.4000000000005</v>
      </c>
    </row>
    <row r="746" spans="1:14" ht="14.4" customHeight="1" x14ac:dyDescent="0.3">
      <c r="A746" s="747" t="s">
        <v>577</v>
      </c>
      <c r="B746" s="748" t="s">
        <v>578</v>
      </c>
      <c r="C746" s="749" t="s">
        <v>604</v>
      </c>
      <c r="D746" s="750" t="s">
        <v>605</v>
      </c>
      <c r="E746" s="751">
        <v>50113001</v>
      </c>
      <c r="F746" s="750" t="s">
        <v>610</v>
      </c>
      <c r="G746" s="749" t="s">
        <v>630</v>
      </c>
      <c r="H746" s="749">
        <v>216673</v>
      </c>
      <c r="I746" s="749">
        <v>216673</v>
      </c>
      <c r="J746" s="749" t="s">
        <v>1472</v>
      </c>
      <c r="K746" s="749" t="s">
        <v>1473</v>
      </c>
      <c r="L746" s="752">
        <v>457.14</v>
      </c>
      <c r="M746" s="752">
        <v>5</v>
      </c>
      <c r="N746" s="753">
        <v>2285.6999999999998</v>
      </c>
    </row>
    <row r="747" spans="1:14" ht="14.4" customHeight="1" x14ac:dyDescent="0.3">
      <c r="A747" s="747" t="s">
        <v>577</v>
      </c>
      <c r="B747" s="748" t="s">
        <v>578</v>
      </c>
      <c r="C747" s="749" t="s">
        <v>604</v>
      </c>
      <c r="D747" s="750" t="s">
        <v>605</v>
      </c>
      <c r="E747" s="751">
        <v>50113001</v>
      </c>
      <c r="F747" s="750" t="s">
        <v>610</v>
      </c>
      <c r="G747" s="749" t="s">
        <v>630</v>
      </c>
      <c r="H747" s="749">
        <v>216674</v>
      </c>
      <c r="I747" s="749">
        <v>216674</v>
      </c>
      <c r="J747" s="749" t="s">
        <v>1474</v>
      </c>
      <c r="K747" s="749" t="s">
        <v>1473</v>
      </c>
      <c r="L747" s="752">
        <v>516.10799999999995</v>
      </c>
      <c r="M747" s="752">
        <v>10</v>
      </c>
      <c r="N747" s="753">
        <v>5161.08</v>
      </c>
    </row>
    <row r="748" spans="1:14" ht="14.4" customHeight="1" x14ac:dyDescent="0.3">
      <c r="A748" s="747" t="s">
        <v>577</v>
      </c>
      <c r="B748" s="748" t="s">
        <v>578</v>
      </c>
      <c r="C748" s="749" t="s">
        <v>604</v>
      </c>
      <c r="D748" s="750" t="s">
        <v>605</v>
      </c>
      <c r="E748" s="751">
        <v>50113001</v>
      </c>
      <c r="F748" s="750" t="s">
        <v>610</v>
      </c>
      <c r="G748" s="749" t="s">
        <v>579</v>
      </c>
      <c r="H748" s="749">
        <v>850680</v>
      </c>
      <c r="I748" s="749">
        <v>120407</v>
      </c>
      <c r="J748" s="749" t="s">
        <v>1475</v>
      </c>
      <c r="K748" s="749" t="s">
        <v>894</v>
      </c>
      <c r="L748" s="752">
        <v>68.14988419591397</v>
      </c>
      <c r="M748" s="752">
        <v>20</v>
      </c>
      <c r="N748" s="753">
        <v>1362.9976839182793</v>
      </c>
    </row>
    <row r="749" spans="1:14" ht="14.4" customHeight="1" x14ac:dyDescent="0.3">
      <c r="A749" s="747" t="s">
        <v>577</v>
      </c>
      <c r="B749" s="748" t="s">
        <v>578</v>
      </c>
      <c r="C749" s="749" t="s">
        <v>604</v>
      </c>
      <c r="D749" s="750" t="s">
        <v>605</v>
      </c>
      <c r="E749" s="751">
        <v>50113001</v>
      </c>
      <c r="F749" s="750" t="s">
        <v>610</v>
      </c>
      <c r="G749" s="749" t="s">
        <v>611</v>
      </c>
      <c r="H749" s="749">
        <v>148578</v>
      </c>
      <c r="I749" s="749">
        <v>48578</v>
      </c>
      <c r="J749" s="749" t="s">
        <v>834</v>
      </c>
      <c r="K749" s="749" t="s">
        <v>835</v>
      </c>
      <c r="L749" s="752">
        <v>54.98</v>
      </c>
      <c r="M749" s="752">
        <v>2</v>
      </c>
      <c r="N749" s="753">
        <v>109.96</v>
      </c>
    </row>
    <row r="750" spans="1:14" ht="14.4" customHeight="1" x14ac:dyDescent="0.3">
      <c r="A750" s="747" t="s">
        <v>577</v>
      </c>
      <c r="B750" s="748" t="s">
        <v>578</v>
      </c>
      <c r="C750" s="749" t="s">
        <v>604</v>
      </c>
      <c r="D750" s="750" t="s">
        <v>605</v>
      </c>
      <c r="E750" s="751">
        <v>50113001</v>
      </c>
      <c r="F750" s="750" t="s">
        <v>610</v>
      </c>
      <c r="G750" s="749" t="s">
        <v>611</v>
      </c>
      <c r="H750" s="749">
        <v>848632</v>
      </c>
      <c r="I750" s="749">
        <v>125315</v>
      </c>
      <c r="J750" s="749" t="s">
        <v>834</v>
      </c>
      <c r="K750" s="749" t="s">
        <v>836</v>
      </c>
      <c r="L750" s="752">
        <v>89.127499999999998</v>
      </c>
      <c r="M750" s="752">
        <v>12</v>
      </c>
      <c r="N750" s="753">
        <v>1069.53</v>
      </c>
    </row>
    <row r="751" spans="1:14" ht="14.4" customHeight="1" x14ac:dyDescent="0.3">
      <c r="A751" s="747" t="s">
        <v>577</v>
      </c>
      <c r="B751" s="748" t="s">
        <v>578</v>
      </c>
      <c r="C751" s="749" t="s">
        <v>604</v>
      </c>
      <c r="D751" s="750" t="s">
        <v>605</v>
      </c>
      <c r="E751" s="751">
        <v>50113001</v>
      </c>
      <c r="F751" s="750" t="s">
        <v>610</v>
      </c>
      <c r="G751" s="749" t="s">
        <v>611</v>
      </c>
      <c r="H751" s="749">
        <v>160164</v>
      </c>
      <c r="I751" s="749">
        <v>60164</v>
      </c>
      <c r="J751" s="749" t="s">
        <v>1476</v>
      </c>
      <c r="K751" s="749" t="s">
        <v>1477</v>
      </c>
      <c r="L751" s="752">
        <v>138.67999999999998</v>
      </c>
      <c r="M751" s="752">
        <v>2</v>
      </c>
      <c r="N751" s="753">
        <v>277.35999999999996</v>
      </c>
    </row>
    <row r="752" spans="1:14" ht="14.4" customHeight="1" x14ac:dyDescent="0.3">
      <c r="A752" s="747" t="s">
        <v>577</v>
      </c>
      <c r="B752" s="748" t="s">
        <v>578</v>
      </c>
      <c r="C752" s="749" t="s">
        <v>604</v>
      </c>
      <c r="D752" s="750" t="s">
        <v>605</v>
      </c>
      <c r="E752" s="751">
        <v>50113001</v>
      </c>
      <c r="F752" s="750" t="s">
        <v>610</v>
      </c>
      <c r="G752" s="749" t="s">
        <v>611</v>
      </c>
      <c r="H752" s="749">
        <v>157866</v>
      </c>
      <c r="I752" s="749">
        <v>57866</v>
      </c>
      <c r="J752" s="749" t="s">
        <v>1478</v>
      </c>
      <c r="K752" s="749" t="s">
        <v>1479</v>
      </c>
      <c r="L752" s="752">
        <v>59.95</v>
      </c>
      <c r="M752" s="752">
        <v>2</v>
      </c>
      <c r="N752" s="753">
        <v>119.9</v>
      </c>
    </row>
    <row r="753" spans="1:14" ht="14.4" customHeight="1" x14ac:dyDescent="0.3">
      <c r="A753" s="747" t="s">
        <v>577</v>
      </c>
      <c r="B753" s="748" t="s">
        <v>578</v>
      </c>
      <c r="C753" s="749" t="s">
        <v>604</v>
      </c>
      <c r="D753" s="750" t="s">
        <v>605</v>
      </c>
      <c r="E753" s="751">
        <v>50113001</v>
      </c>
      <c r="F753" s="750" t="s">
        <v>610</v>
      </c>
      <c r="G753" s="749" t="s">
        <v>611</v>
      </c>
      <c r="H753" s="749">
        <v>191836</v>
      </c>
      <c r="I753" s="749">
        <v>91836</v>
      </c>
      <c r="J753" s="749" t="s">
        <v>837</v>
      </c>
      <c r="K753" s="749" t="s">
        <v>838</v>
      </c>
      <c r="L753" s="752">
        <v>44.758571428571443</v>
      </c>
      <c r="M753" s="752">
        <v>7</v>
      </c>
      <c r="N753" s="753">
        <v>313.31000000000012</v>
      </c>
    </row>
    <row r="754" spans="1:14" ht="14.4" customHeight="1" x14ac:dyDescent="0.3">
      <c r="A754" s="747" t="s">
        <v>577</v>
      </c>
      <c r="B754" s="748" t="s">
        <v>578</v>
      </c>
      <c r="C754" s="749" t="s">
        <v>604</v>
      </c>
      <c r="D754" s="750" t="s">
        <v>605</v>
      </c>
      <c r="E754" s="751">
        <v>50113001</v>
      </c>
      <c r="F754" s="750" t="s">
        <v>610</v>
      </c>
      <c r="G754" s="749" t="s">
        <v>611</v>
      </c>
      <c r="H754" s="749">
        <v>109847</v>
      </c>
      <c r="I754" s="749">
        <v>9847</v>
      </c>
      <c r="J754" s="749" t="s">
        <v>837</v>
      </c>
      <c r="K754" s="749" t="s">
        <v>1106</v>
      </c>
      <c r="L754" s="752">
        <v>41.176000000000002</v>
      </c>
      <c r="M754" s="752">
        <v>5</v>
      </c>
      <c r="N754" s="753">
        <v>205.88</v>
      </c>
    </row>
    <row r="755" spans="1:14" ht="14.4" customHeight="1" x14ac:dyDescent="0.3">
      <c r="A755" s="747" t="s">
        <v>577</v>
      </c>
      <c r="B755" s="748" t="s">
        <v>578</v>
      </c>
      <c r="C755" s="749" t="s">
        <v>604</v>
      </c>
      <c r="D755" s="750" t="s">
        <v>605</v>
      </c>
      <c r="E755" s="751">
        <v>50113001</v>
      </c>
      <c r="F755" s="750" t="s">
        <v>610</v>
      </c>
      <c r="G755" s="749" t="s">
        <v>611</v>
      </c>
      <c r="H755" s="749">
        <v>159398</v>
      </c>
      <c r="I755" s="749">
        <v>59398</v>
      </c>
      <c r="J755" s="749" t="s">
        <v>1480</v>
      </c>
      <c r="K755" s="749" t="s">
        <v>1481</v>
      </c>
      <c r="L755" s="752">
        <v>268.49101022095056</v>
      </c>
      <c r="M755" s="752">
        <v>57</v>
      </c>
      <c r="N755" s="753">
        <v>15303.987582594182</v>
      </c>
    </row>
    <row r="756" spans="1:14" ht="14.4" customHeight="1" x14ac:dyDescent="0.3">
      <c r="A756" s="747" t="s">
        <v>577</v>
      </c>
      <c r="B756" s="748" t="s">
        <v>578</v>
      </c>
      <c r="C756" s="749" t="s">
        <v>604</v>
      </c>
      <c r="D756" s="750" t="s">
        <v>605</v>
      </c>
      <c r="E756" s="751">
        <v>50113001</v>
      </c>
      <c r="F756" s="750" t="s">
        <v>610</v>
      </c>
      <c r="G756" s="749" t="s">
        <v>611</v>
      </c>
      <c r="H756" s="749">
        <v>168447</v>
      </c>
      <c r="I756" s="749">
        <v>168447</v>
      </c>
      <c r="J756" s="749" t="s">
        <v>1482</v>
      </c>
      <c r="K756" s="749" t="s">
        <v>1069</v>
      </c>
      <c r="L756" s="752">
        <v>850.28999999999974</v>
      </c>
      <c r="M756" s="752">
        <v>1</v>
      </c>
      <c r="N756" s="753">
        <v>850.28999999999974</v>
      </c>
    </row>
    <row r="757" spans="1:14" ht="14.4" customHeight="1" x14ac:dyDescent="0.3">
      <c r="A757" s="747" t="s">
        <v>577</v>
      </c>
      <c r="B757" s="748" t="s">
        <v>578</v>
      </c>
      <c r="C757" s="749" t="s">
        <v>604</v>
      </c>
      <c r="D757" s="750" t="s">
        <v>605</v>
      </c>
      <c r="E757" s="751">
        <v>50113001</v>
      </c>
      <c r="F757" s="750" t="s">
        <v>610</v>
      </c>
      <c r="G757" s="749" t="s">
        <v>611</v>
      </c>
      <c r="H757" s="749">
        <v>159672</v>
      </c>
      <c r="I757" s="749">
        <v>59672</v>
      </c>
      <c r="J757" s="749" t="s">
        <v>841</v>
      </c>
      <c r="K757" s="749" t="s">
        <v>842</v>
      </c>
      <c r="L757" s="752">
        <v>58.930000000000007</v>
      </c>
      <c r="M757" s="752">
        <v>1</v>
      </c>
      <c r="N757" s="753">
        <v>58.930000000000007</v>
      </c>
    </row>
    <row r="758" spans="1:14" ht="14.4" customHeight="1" x14ac:dyDescent="0.3">
      <c r="A758" s="747" t="s">
        <v>577</v>
      </c>
      <c r="B758" s="748" t="s">
        <v>578</v>
      </c>
      <c r="C758" s="749" t="s">
        <v>604</v>
      </c>
      <c r="D758" s="750" t="s">
        <v>605</v>
      </c>
      <c r="E758" s="751">
        <v>50113001</v>
      </c>
      <c r="F758" s="750" t="s">
        <v>610</v>
      </c>
      <c r="G758" s="749" t="s">
        <v>611</v>
      </c>
      <c r="H758" s="749">
        <v>142780</v>
      </c>
      <c r="I758" s="749">
        <v>42780</v>
      </c>
      <c r="J758" s="749" t="s">
        <v>1483</v>
      </c>
      <c r="K758" s="749" t="s">
        <v>1484</v>
      </c>
      <c r="L758" s="752">
        <v>117.49000000000008</v>
      </c>
      <c r="M758" s="752">
        <v>1</v>
      </c>
      <c r="N758" s="753">
        <v>117.49000000000008</v>
      </c>
    </row>
    <row r="759" spans="1:14" ht="14.4" customHeight="1" x14ac:dyDescent="0.3">
      <c r="A759" s="747" t="s">
        <v>577</v>
      </c>
      <c r="B759" s="748" t="s">
        <v>578</v>
      </c>
      <c r="C759" s="749" t="s">
        <v>604</v>
      </c>
      <c r="D759" s="750" t="s">
        <v>605</v>
      </c>
      <c r="E759" s="751">
        <v>50113001</v>
      </c>
      <c r="F759" s="750" t="s">
        <v>610</v>
      </c>
      <c r="G759" s="749" t="s">
        <v>611</v>
      </c>
      <c r="H759" s="749">
        <v>201145</v>
      </c>
      <c r="I759" s="749">
        <v>201145</v>
      </c>
      <c r="J759" s="749" t="s">
        <v>1485</v>
      </c>
      <c r="K759" s="749" t="s">
        <v>1486</v>
      </c>
      <c r="L759" s="752">
        <v>167.75749999999999</v>
      </c>
      <c r="M759" s="752">
        <v>4</v>
      </c>
      <c r="N759" s="753">
        <v>671.03</v>
      </c>
    </row>
    <row r="760" spans="1:14" ht="14.4" customHeight="1" x14ac:dyDescent="0.3">
      <c r="A760" s="747" t="s">
        <v>577</v>
      </c>
      <c r="B760" s="748" t="s">
        <v>578</v>
      </c>
      <c r="C760" s="749" t="s">
        <v>604</v>
      </c>
      <c r="D760" s="750" t="s">
        <v>605</v>
      </c>
      <c r="E760" s="751">
        <v>50113001</v>
      </c>
      <c r="F760" s="750" t="s">
        <v>610</v>
      </c>
      <c r="G760" s="749" t="s">
        <v>611</v>
      </c>
      <c r="H760" s="749">
        <v>215851</v>
      </c>
      <c r="I760" s="749">
        <v>215851</v>
      </c>
      <c r="J760" s="749" t="s">
        <v>1487</v>
      </c>
      <c r="K760" s="749" t="s">
        <v>1488</v>
      </c>
      <c r="L760" s="752">
        <v>290.08260869565225</v>
      </c>
      <c r="M760" s="752">
        <v>23</v>
      </c>
      <c r="N760" s="753">
        <v>6671.9000000000015</v>
      </c>
    </row>
    <row r="761" spans="1:14" ht="14.4" customHeight="1" x14ac:dyDescent="0.3">
      <c r="A761" s="747" t="s">
        <v>577</v>
      </c>
      <c r="B761" s="748" t="s">
        <v>578</v>
      </c>
      <c r="C761" s="749" t="s">
        <v>604</v>
      </c>
      <c r="D761" s="750" t="s">
        <v>605</v>
      </c>
      <c r="E761" s="751">
        <v>50113001</v>
      </c>
      <c r="F761" s="750" t="s">
        <v>610</v>
      </c>
      <c r="G761" s="749" t="s">
        <v>630</v>
      </c>
      <c r="H761" s="749">
        <v>190973</v>
      </c>
      <c r="I761" s="749">
        <v>190973</v>
      </c>
      <c r="J761" s="749" t="s">
        <v>1489</v>
      </c>
      <c r="K761" s="749" t="s">
        <v>801</v>
      </c>
      <c r="L761" s="752">
        <v>240.49</v>
      </c>
      <c r="M761" s="752">
        <v>3</v>
      </c>
      <c r="N761" s="753">
        <v>721.47</v>
      </c>
    </row>
    <row r="762" spans="1:14" ht="14.4" customHeight="1" x14ac:dyDescent="0.3">
      <c r="A762" s="747" t="s">
        <v>577</v>
      </c>
      <c r="B762" s="748" t="s">
        <v>578</v>
      </c>
      <c r="C762" s="749" t="s">
        <v>604</v>
      </c>
      <c r="D762" s="750" t="s">
        <v>605</v>
      </c>
      <c r="E762" s="751">
        <v>50113001</v>
      </c>
      <c r="F762" s="750" t="s">
        <v>610</v>
      </c>
      <c r="G762" s="749" t="s">
        <v>630</v>
      </c>
      <c r="H762" s="749">
        <v>190958</v>
      </c>
      <c r="I762" s="749">
        <v>190958</v>
      </c>
      <c r="J762" s="749" t="s">
        <v>1490</v>
      </c>
      <c r="K762" s="749" t="s">
        <v>801</v>
      </c>
      <c r="L762" s="752">
        <v>140.72</v>
      </c>
      <c r="M762" s="752">
        <v>1</v>
      </c>
      <c r="N762" s="753">
        <v>140.72</v>
      </c>
    </row>
    <row r="763" spans="1:14" ht="14.4" customHeight="1" x14ac:dyDescent="0.3">
      <c r="A763" s="747" t="s">
        <v>577</v>
      </c>
      <c r="B763" s="748" t="s">
        <v>578</v>
      </c>
      <c r="C763" s="749" t="s">
        <v>604</v>
      </c>
      <c r="D763" s="750" t="s">
        <v>605</v>
      </c>
      <c r="E763" s="751">
        <v>50113001</v>
      </c>
      <c r="F763" s="750" t="s">
        <v>610</v>
      </c>
      <c r="G763" s="749" t="s">
        <v>630</v>
      </c>
      <c r="H763" s="749">
        <v>56976</v>
      </c>
      <c r="I763" s="749">
        <v>56976</v>
      </c>
      <c r="J763" s="749" t="s">
        <v>1114</v>
      </c>
      <c r="K763" s="749" t="s">
        <v>1115</v>
      </c>
      <c r="L763" s="752">
        <v>11.950000000000003</v>
      </c>
      <c r="M763" s="752">
        <v>8</v>
      </c>
      <c r="N763" s="753">
        <v>95.600000000000023</v>
      </c>
    </row>
    <row r="764" spans="1:14" ht="14.4" customHeight="1" x14ac:dyDescent="0.3">
      <c r="A764" s="747" t="s">
        <v>577</v>
      </c>
      <c r="B764" s="748" t="s">
        <v>578</v>
      </c>
      <c r="C764" s="749" t="s">
        <v>604</v>
      </c>
      <c r="D764" s="750" t="s">
        <v>605</v>
      </c>
      <c r="E764" s="751">
        <v>50113001</v>
      </c>
      <c r="F764" s="750" t="s">
        <v>610</v>
      </c>
      <c r="G764" s="749" t="s">
        <v>630</v>
      </c>
      <c r="H764" s="749">
        <v>174681</v>
      </c>
      <c r="I764" s="749">
        <v>174681</v>
      </c>
      <c r="J764" s="749" t="s">
        <v>1491</v>
      </c>
      <c r="K764" s="749" t="s">
        <v>955</v>
      </c>
      <c r="L764" s="752">
        <v>219.9433333333333</v>
      </c>
      <c r="M764" s="752">
        <v>3</v>
      </c>
      <c r="N764" s="753">
        <v>659.82999999999993</v>
      </c>
    </row>
    <row r="765" spans="1:14" ht="14.4" customHeight="1" x14ac:dyDescent="0.3">
      <c r="A765" s="747" t="s">
        <v>577</v>
      </c>
      <c r="B765" s="748" t="s">
        <v>578</v>
      </c>
      <c r="C765" s="749" t="s">
        <v>604</v>
      </c>
      <c r="D765" s="750" t="s">
        <v>605</v>
      </c>
      <c r="E765" s="751">
        <v>50113001</v>
      </c>
      <c r="F765" s="750" t="s">
        <v>610</v>
      </c>
      <c r="G765" s="749" t="s">
        <v>630</v>
      </c>
      <c r="H765" s="749">
        <v>174700</v>
      </c>
      <c r="I765" s="749">
        <v>174700</v>
      </c>
      <c r="J765" s="749" t="s">
        <v>1119</v>
      </c>
      <c r="K765" s="749" t="s">
        <v>1120</v>
      </c>
      <c r="L765" s="752">
        <v>950.05666666666684</v>
      </c>
      <c r="M765" s="752">
        <v>3</v>
      </c>
      <c r="N765" s="753">
        <v>2850.1700000000005</v>
      </c>
    </row>
    <row r="766" spans="1:14" ht="14.4" customHeight="1" x14ac:dyDescent="0.3">
      <c r="A766" s="747" t="s">
        <v>577</v>
      </c>
      <c r="B766" s="748" t="s">
        <v>578</v>
      </c>
      <c r="C766" s="749" t="s">
        <v>604</v>
      </c>
      <c r="D766" s="750" t="s">
        <v>605</v>
      </c>
      <c r="E766" s="751">
        <v>50113001</v>
      </c>
      <c r="F766" s="750" t="s">
        <v>610</v>
      </c>
      <c r="G766" s="749" t="s">
        <v>611</v>
      </c>
      <c r="H766" s="749">
        <v>197864</v>
      </c>
      <c r="I766" s="749">
        <v>97864</v>
      </c>
      <c r="J766" s="749" t="s">
        <v>1492</v>
      </c>
      <c r="K766" s="749" t="s">
        <v>1493</v>
      </c>
      <c r="L766" s="752">
        <v>300.74999999999989</v>
      </c>
      <c r="M766" s="752">
        <v>1</v>
      </c>
      <c r="N766" s="753">
        <v>300.74999999999989</v>
      </c>
    </row>
    <row r="767" spans="1:14" ht="14.4" customHeight="1" x14ac:dyDescent="0.3">
      <c r="A767" s="747" t="s">
        <v>577</v>
      </c>
      <c r="B767" s="748" t="s">
        <v>578</v>
      </c>
      <c r="C767" s="749" t="s">
        <v>604</v>
      </c>
      <c r="D767" s="750" t="s">
        <v>605</v>
      </c>
      <c r="E767" s="751">
        <v>50113001</v>
      </c>
      <c r="F767" s="750" t="s">
        <v>610</v>
      </c>
      <c r="G767" s="749" t="s">
        <v>630</v>
      </c>
      <c r="H767" s="749">
        <v>845237</v>
      </c>
      <c r="I767" s="749">
        <v>125589</v>
      </c>
      <c r="J767" s="749" t="s">
        <v>1494</v>
      </c>
      <c r="K767" s="749" t="s">
        <v>1495</v>
      </c>
      <c r="L767" s="752">
        <v>54.81</v>
      </c>
      <c r="M767" s="752">
        <v>1</v>
      </c>
      <c r="N767" s="753">
        <v>54.81</v>
      </c>
    </row>
    <row r="768" spans="1:14" ht="14.4" customHeight="1" x14ac:dyDescent="0.3">
      <c r="A768" s="747" t="s">
        <v>577</v>
      </c>
      <c r="B768" s="748" t="s">
        <v>578</v>
      </c>
      <c r="C768" s="749" t="s">
        <v>604</v>
      </c>
      <c r="D768" s="750" t="s">
        <v>605</v>
      </c>
      <c r="E768" s="751">
        <v>50113001</v>
      </c>
      <c r="F768" s="750" t="s">
        <v>610</v>
      </c>
      <c r="G768" s="749" t="s">
        <v>630</v>
      </c>
      <c r="H768" s="749">
        <v>214628</v>
      </c>
      <c r="I768" s="749">
        <v>214628</v>
      </c>
      <c r="J768" s="749" t="s">
        <v>1496</v>
      </c>
      <c r="K768" s="749" t="s">
        <v>1497</v>
      </c>
      <c r="L768" s="752">
        <v>71.809999999999988</v>
      </c>
      <c r="M768" s="752">
        <v>1</v>
      </c>
      <c r="N768" s="753">
        <v>71.809999999999988</v>
      </c>
    </row>
    <row r="769" spans="1:14" ht="14.4" customHeight="1" x14ac:dyDescent="0.3">
      <c r="A769" s="747" t="s">
        <v>577</v>
      </c>
      <c r="B769" s="748" t="s">
        <v>578</v>
      </c>
      <c r="C769" s="749" t="s">
        <v>604</v>
      </c>
      <c r="D769" s="750" t="s">
        <v>605</v>
      </c>
      <c r="E769" s="751">
        <v>50113001</v>
      </c>
      <c r="F769" s="750" t="s">
        <v>610</v>
      </c>
      <c r="G769" s="749" t="s">
        <v>579</v>
      </c>
      <c r="H769" s="749">
        <v>214620</v>
      </c>
      <c r="I769" s="749">
        <v>214620</v>
      </c>
      <c r="J769" s="749" t="s">
        <v>1498</v>
      </c>
      <c r="K769" s="749" t="s">
        <v>1499</v>
      </c>
      <c r="L769" s="752">
        <v>101.87</v>
      </c>
      <c r="M769" s="752">
        <v>3</v>
      </c>
      <c r="N769" s="753">
        <v>305.61</v>
      </c>
    </row>
    <row r="770" spans="1:14" ht="14.4" customHeight="1" x14ac:dyDescent="0.3">
      <c r="A770" s="747" t="s">
        <v>577</v>
      </c>
      <c r="B770" s="748" t="s">
        <v>578</v>
      </c>
      <c r="C770" s="749" t="s">
        <v>604</v>
      </c>
      <c r="D770" s="750" t="s">
        <v>605</v>
      </c>
      <c r="E770" s="751">
        <v>50113001</v>
      </c>
      <c r="F770" s="750" t="s">
        <v>610</v>
      </c>
      <c r="G770" s="749" t="s">
        <v>630</v>
      </c>
      <c r="H770" s="749">
        <v>131934</v>
      </c>
      <c r="I770" s="749">
        <v>31934</v>
      </c>
      <c r="J770" s="749" t="s">
        <v>1500</v>
      </c>
      <c r="K770" s="749" t="s">
        <v>1501</v>
      </c>
      <c r="L770" s="752">
        <v>49.830000000000013</v>
      </c>
      <c r="M770" s="752">
        <v>1</v>
      </c>
      <c r="N770" s="753">
        <v>49.830000000000013</v>
      </c>
    </row>
    <row r="771" spans="1:14" ht="14.4" customHeight="1" x14ac:dyDescent="0.3">
      <c r="A771" s="747" t="s">
        <v>577</v>
      </c>
      <c r="B771" s="748" t="s">
        <v>578</v>
      </c>
      <c r="C771" s="749" t="s">
        <v>604</v>
      </c>
      <c r="D771" s="750" t="s">
        <v>605</v>
      </c>
      <c r="E771" s="751">
        <v>50113001</v>
      </c>
      <c r="F771" s="750" t="s">
        <v>610</v>
      </c>
      <c r="G771" s="749" t="s">
        <v>630</v>
      </c>
      <c r="H771" s="749">
        <v>158380</v>
      </c>
      <c r="I771" s="749">
        <v>58380</v>
      </c>
      <c r="J771" s="749" t="s">
        <v>1502</v>
      </c>
      <c r="K771" s="749" t="s">
        <v>1503</v>
      </c>
      <c r="L771" s="752">
        <v>81.351500000000016</v>
      </c>
      <c r="M771" s="752">
        <v>20</v>
      </c>
      <c r="N771" s="753">
        <v>1627.0300000000002</v>
      </c>
    </row>
    <row r="772" spans="1:14" ht="14.4" customHeight="1" x14ac:dyDescent="0.3">
      <c r="A772" s="747" t="s">
        <v>577</v>
      </c>
      <c r="B772" s="748" t="s">
        <v>578</v>
      </c>
      <c r="C772" s="749" t="s">
        <v>604</v>
      </c>
      <c r="D772" s="750" t="s">
        <v>605</v>
      </c>
      <c r="E772" s="751">
        <v>50113001</v>
      </c>
      <c r="F772" s="750" t="s">
        <v>610</v>
      </c>
      <c r="G772" s="749" t="s">
        <v>611</v>
      </c>
      <c r="H772" s="749">
        <v>146755</v>
      </c>
      <c r="I772" s="749">
        <v>46755</v>
      </c>
      <c r="J772" s="749" t="s">
        <v>1504</v>
      </c>
      <c r="K772" s="749" t="s">
        <v>1505</v>
      </c>
      <c r="L772" s="752">
        <v>84.24</v>
      </c>
      <c r="M772" s="752">
        <v>1</v>
      </c>
      <c r="N772" s="753">
        <v>84.24</v>
      </c>
    </row>
    <row r="773" spans="1:14" ht="14.4" customHeight="1" x14ac:dyDescent="0.3">
      <c r="A773" s="747" t="s">
        <v>577</v>
      </c>
      <c r="B773" s="748" t="s">
        <v>578</v>
      </c>
      <c r="C773" s="749" t="s">
        <v>604</v>
      </c>
      <c r="D773" s="750" t="s">
        <v>605</v>
      </c>
      <c r="E773" s="751">
        <v>50113001</v>
      </c>
      <c r="F773" s="750" t="s">
        <v>610</v>
      </c>
      <c r="G773" s="749" t="s">
        <v>611</v>
      </c>
      <c r="H773" s="749">
        <v>196118</v>
      </c>
      <c r="I773" s="749">
        <v>96118</v>
      </c>
      <c r="J773" s="749" t="s">
        <v>1506</v>
      </c>
      <c r="K773" s="749" t="s">
        <v>1507</v>
      </c>
      <c r="L773" s="752">
        <v>511.63</v>
      </c>
      <c r="M773" s="752">
        <v>1</v>
      </c>
      <c r="N773" s="753">
        <v>511.63</v>
      </c>
    </row>
    <row r="774" spans="1:14" ht="14.4" customHeight="1" x14ac:dyDescent="0.3">
      <c r="A774" s="747" t="s">
        <v>577</v>
      </c>
      <c r="B774" s="748" t="s">
        <v>578</v>
      </c>
      <c r="C774" s="749" t="s">
        <v>604</v>
      </c>
      <c r="D774" s="750" t="s">
        <v>605</v>
      </c>
      <c r="E774" s="751">
        <v>50113001</v>
      </c>
      <c r="F774" s="750" t="s">
        <v>610</v>
      </c>
      <c r="G774" s="749" t="s">
        <v>611</v>
      </c>
      <c r="H774" s="749">
        <v>184785</v>
      </c>
      <c r="I774" s="749">
        <v>84785</v>
      </c>
      <c r="J774" s="749" t="s">
        <v>1508</v>
      </c>
      <c r="K774" s="749" t="s">
        <v>1509</v>
      </c>
      <c r="L774" s="752">
        <v>193.31000000000003</v>
      </c>
      <c r="M774" s="752">
        <v>4</v>
      </c>
      <c r="N774" s="753">
        <v>773.24000000000012</v>
      </c>
    </row>
    <row r="775" spans="1:14" ht="14.4" customHeight="1" x14ac:dyDescent="0.3">
      <c r="A775" s="747" t="s">
        <v>577</v>
      </c>
      <c r="B775" s="748" t="s">
        <v>578</v>
      </c>
      <c r="C775" s="749" t="s">
        <v>604</v>
      </c>
      <c r="D775" s="750" t="s">
        <v>605</v>
      </c>
      <c r="E775" s="751">
        <v>50113001</v>
      </c>
      <c r="F775" s="750" t="s">
        <v>610</v>
      </c>
      <c r="G775" s="749" t="s">
        <v>611</v>
      </c>
      <c r="H775" s="749">
        <v>840155</v>
      </c>
      <c r="I775" s="749">
        <v>0</v>
      </c>
      <c r="J775" s="749" t="s">
        <v>848</v>
      </c>
      <c r="K775" s="749" t="s">
        <v>579</v>
      </c>
      <c r="L775" s="752">
        <v>62.849999999999994</v>
      </c>
      <c r="M775" s="752">
        <v>9</v>
      </c>
      <c r="N775" s="753">
        <v>565.65</v>
      </c>
    </row>
    <row r="776" spans="1:14" ht="14.4" customHeight="1" x14ac:dyDescent="0.3">
      <c r="A776" s="747" t="s">
        <v>577</v>
      </c>
      <c r="B776" s="748" t="s">
        <v>578</v>
      </c>
      <c r="C776" s="749" t="s">
        <v>604</v>
      </c>
      <c r="D776" s="750" t="s">
        <v>605</v>
      </c>
      <c r="E776" s="751">
        <v>50113001</v>
      </c>
      <c r="F776" s="750" t="s">
        <v>610</v>
      </c>
      <c r="G776" s="749" t="s">
        <v>611</v>
      </c>
      <c r="H776" s="749">
        <v>102871</v>
      </c>
      <c r="I776" s="749">
        <v>2871</v>
      </c>
      <c r="J776" s="749" t="s">
        <v>1510</v>
      </c>
      <c r="K776" s="749" t="s">
        <v>1511</v>
      </c>
      <c r="L776" s="752">
        <v>87.96999999999997</v>
      </c>
      <c r="M776" s="752">
        <v>1</v>
      </c>
      <c r="N776" s="753">
        <v>87.96999999999997</v>
      </c>
    </row>
    <row r="777" spans="1:14" ht="14.4" customHeight="1" x14ac:dyDescent="0.3">
      <c r="A777" s="747" t="s">
        <v>577</v>
      </c>
      <c r="B777" s="748" t="s">
        <v>578</v>
      </c>
      <c r="C777" s="749" t="s">
        <v>604</v>
      </c>
      <c r="D777" s="750" t="s">
        <v>605</v>
      </c>
      <c r="E777" s="751">
        <v>50113001</v>
      </c>
      <c r="F777" s="750" t="s">
        <v>610</v>
      </c>
      <c r="G777" s="749" t="s">
        <v>611</v>
      </c>
      <c r="H777" s="749">
        <v>84570</v>
      </c>
      <c r="I777" s="749">
        <v>84570</v>
      </c>
      <c r="J777" s="749" t="s">
        <v>1512</v>
      </c>
      <c r="K777" s="749" t="s">
        <v>1513</v>
      </c>
      <c r="L777" s="752">
        <v>103.27000000000002</v>
      </c>
      <c r="M777" s="752">
        <v>1</v>
      </c>
      <c r="N777" s="753">
        <v>103.27000000000002</v>
      </c>
    </row>
    <row r="778" spans="1:14" ht="14.4" customHeight="1" x14ac:dyDescent="0.3">
      <c r="A778" s="747" t="s">
        <v>577</v>
      </c>
      <c r="B778" s="748" t="s">
        <v>578</v>
      </c>
      <c r="C778" s="749" t="s">
        <v>604</v>
      </c>
      <c r="D778" s="750" t="s">
        <v>605</v>
      </c>
      <c r="E778" s="751">
        <v>50113001</v>
      </c>
      <c r="F778" s="750" t="s">
        <v>610</v>
      </c>
      <c r="G778" s="749" t="s">
        <v>611</v>
      </c>
      <c r="H778" s="749">
        <v>142595</v>
      </c>
      <c r="I778" s="749">
        <v>42595</v>
      </c>
      <c r="J778" s="749" t="s">
        <v>1514</v>
      </c>
      <c r="K778" s="749" t="s">
        <v>1515</v>
      </c>
      <c r="L778" s="752">
        <v>943.76999999999987</v>
      </c>
      <c r="M778" s="752">
        <v>6</v>
      </c>
      <c r="N778" s="753">
        <v>5662.619999999999</v>
      </c>
    </row>
    <row r="779" spans="1:14" ht="14.4" customHeight="1" x14ac:dyDescent="0.3">
      <c r="A779" s="747" t="s">
        <v>577</v>
      </c>
      <c r="B779" s="748" t="s">
        <v>578</v>
      </c>
      <c r="C779" s="749" t="s">
        <v>604</v>
      </c>
      <c r="D779" s="750" t="s">
        <v>605</v>
      </c>
      <c r="E779" s="751">
        <v>50113001</v>
      </c>
      <c r="F779" s="750" t="s">
        <v>610</v>
      </c>
      <c r="G779" s="749" t="s">
        <v>611</v>
      </c>
      <c r="H779" s="749">
        <v>100643</v>
      </c>
      <c r="I779" s="749">
        <v>643</v>
      </c>
      <c r="J779" s="749" t="s">
        <v>849</v>
      </c>
      <c r="K779" s="749" t="s">
        <v>850</v>
      </c>
      <c r="L779" s="752">
        <v>46.48</v>
      </c>
      <c r="M779" s="752">
        <v>7</v>
      </c>
      <c r="N779" s="753">
        <v>325.35999999999996</v>
      </c>
    </row>
    <row r="780" spans="1:14" ht="14.4" customHeight="1" x14ac:dyDescent="0.3">
      <c r="A780" s="747" t="s">
        <v>577</v>
      </c>
      <c r="B780" s="748" t="s">
        <v>578</v>
      </c>
      <c r="C780" s="749" t="s">
        <v>604</v>
      </c>
      <c r="D780" s="750" t="s">
        <v>605</v>
      </c>
      <c r="E780" s="751">
        <v>50113001</v>
      </c>
      <c r="F780" s="750" t="s">
        <v>610</v>
      </c>
      <c r="G780" s="749" t="s">
        <v>611</v>
      </c>
      <c r="H780" s="749">
        <v>100641</v>
      </c>
      <c r="I780" s="749">
        <v>641</v>
      </c>
      <c r="J780" s="749" t="s">
        <v>1516</v>
      </c>
      <c r="K780" s="749" t="s">
        <v>1517</v>
      </c>
      <c r="L780" s="752">
        <v>31.396996632172431</v>
      </c>
      <c r="M780" s="752">
        <v>10</v>
      </c>
      <c r="N780" s="753">
        <v>313.96996632172431</v>
      </c>
    </row>
    <row r="781" spans="1:14" ht="14.4" customHeight="1" x14ac:dyDescent="0.3">
      <c r="A781" s="747" t="s">
        <v>577</v>
      </c>
      <c r="B781" s="748" t="s">
        <v>578</v>
      </c>
      <c r="C781" s="749" t="s">
        <v>604</v>
      </c>
      <c r="D781" s="750" t="s">
        <v>605</v>
      </c>
      <c r="E781" s="751">
        <v>50113001</v>
      </c>
      <c r="F781" s="750" t="s">
        <v>610</v>
      </c>
      <c r="G781" s="749" t="s">
        <v>611</v>
      </c>
      <c r="H781" s="749">
        <v>990977</v>
      </c>
      <c r="I781" s="749">
        <v>0</v>
      </c>
      <c r="J781" s="749" t="s">
        <v>1518</v>
      </c>
      <c r="K781" s="749" t="s">
        <v>579</v>
      </c>
      <c r="L781" s="752">
        <v>90.690000000000012</v>
      </c>
      <c r="M781" s="752">
        <v>1</v>
      </c>
      <c r="N781" s="753">
        <v>90.690000000000012</v>
      </c>
    </row>
    <row r="782" spans="1:14" ht="14.4" customHeight="1" x14ac:dyDescent="0.3">
      <c r="A782" s="747" t="s">
        <v>577</v>
      </c>
      <c r="B782" s="748" t="s">
        <v>578</v>
      </c>
      <c r="C782" s="749" t="s">
        <v>604</v>
      </c>
      <c r="D782" s="750" t="s">
        <v>605</v>
      </c>
      <c r="E782" s="751">
        <v>50113001</v>
      </c>
      <c r="F782" s="750" t="s">
        <v>610</v>
      </c>
      <c r="G782" s="749" t="s">
        <v>630</v>
      </c>
      <c r="H782" s="749">
        <v>194113</v>
      </c>
      <c r="I782" s="749">
        <v>94113</v>
      </c>
      <c r="J782" s="749" t="s">
        <v>1519</v>
      </c>
      <c r="K782" s="749" t="s">
        <v>1520</v>
      </c>
      <c r="L782" s="752">
        <v>111.26999999999998</v>
      </c>
      <c r="M782" s="752">
        <v>1</v>
      </c>
      <c r="N782" s="753">
        <v>111.26999999999998</v>
      </c>
    </row>
    <row r="783" spans="1:14" ht="14.4" customHeight="1" x14ac:dyDescent="0.3">
      <c r="A783" s="747" t="s">
        <v>577</v>
      </c>
      <c r="B783" s="748" t="s">
        <v>578</v>
      </c>
      <c r="C783" s="749" t="s">
        <v>604</v>
      </c>
      <c r="D783" s="750" t="s">
        <v>605</v>
      </c>
      <c r="E783" s="751">
        <v>50113001</v>
      </c>
      <c r="F783" s="750" t="s">
        <v>610</v>
      </c>
      <c r="G783" s="749" t="s">
        <v>630</v>
      </c>
      <c r="H783" s="749">
        <v>105496</v>
      </c>
      <c r="I783" s="749">
        <v>5496</v>
      </c>
      <c r="J783" s="749" t="s">
        <v>851</v>
      </c>
      <c r="K783" s="749" t="s">
        <v>1521</v>
      </c>
      <c r="L783" s="752">
        <v>75.919999999999987</v>
      </c>
      <c r="M783" s="752">
        <v>1</v>
      </c>
      <c r="N783" s="753">
        <v>75.919999999999987</v>
      </c>
    </row>
    <row r="784" spans="1:14" ht="14.4" customHeight="1" x14ac:dyDescent="0.3">
      <c r="A784" s="747" t="s">
        <v>577</v>
      </c>
      <c r="B784" s="748" t="s">
        <v>578</v>
      </c>
      <c r="C784" s="749" t="s">
        <v>604</v>
      </c>
      <c r="D784" s="750" t="s">
        <v>605</v>
      </c>
      <c r="E784" s="751">
        <v>50113001</v>
      </c>
      <c r="F784" s="750" t="s">
        <v>610</v>
      </c>
      <c r="G784" s="749" t="s">
        <v>611</v>
      </c>
      <c r="H784" s="749">
        <v>110803</v>
      </c>
      <c r="I784" s="749">
        <v>10803</v>
      </c>
      <c r="J784" s="749" t="s">
        <v>1522</v>
      </c>
      <c r="K784" s="749" t="s">
        <v>1523</v>
      </c>
      <c r="L784" s="752">
        <v>107.13</v>
      </c>
      <c r="M784" s="752">
        <v>5</v>
      </c>
      <c r="N784" s="753">
        <v>535.65</v>
      </c>
    </row>
    <row r="785" spans="1:14" ht="14.4" customHeight="1" x14ac:dyDescent="0.3">
      <c r="A785" s="747" t="s">
        <v>577</v>
      </c>
      <c r="B785" s="748" t="s">
        <v>578</v>
      </c>
      <c r="C785" s="749" t="s">
        <v>604</v>
      </c>
      <c r="D785" s="750" t="s">
        <v>605</v>
      </c>
      <c r="E785" s="751">
        <v>50113001</v>
      </c>
      <c r="F785" s="750" t="s">
        <v>610</v>
      </c>
      <c r="G785" s="749" t="s">
        <v>611</v>
      </c>
      <c r="H785" s="749">
        <v>216913</v>
      </c>
      <c r="I785" s="749">
        <v>216913</v>
      </c>
      <c r="J785" s="749" t="s">
        <v>1524</v>
      </c>
      <c r="K785" s="749" t="s">
        <v>1525</v>
      </c>
      <c r="L785" s="752">
        <v>534.99</v>
      </c>
      <c r="M785" s="752">
        <v>1</v>
      </c>
      <c r="N785" s="753">
        <v>534.99</v>
      </c>
    </row>
    <row r="786" spans="1:14" ht="14.4" customHeight="1" x14ac:dyDescent="0.3">
      <c r="A786" s="747" t="s">
        <v>577</v>
      </c>
      <c r="B786" s="748" t="s">
        <v>578</v>
      </c>
      <c r="C786" s="749" t="s">
        <v>604</v>
      </c>
      <c r="D786" s="750" t="s">
        <v>605</v>
      </c>
      <c r="E786" s="751">
        <v>50113001</v>
      </c>
      <c r="F786" s="750" t="s">
        <v>610</v>
      </c>
      <c r="G786" s="749" t="s">
        <v>630</v>
      </c>
      <c r="H786" s="749">
        <v>153950</v>
      </c>
      <c r="I786" s="749">
        <v>53950</v>
      </c>
      <c r="J786" s="749" t="s">
        <v>1125</v>
      </c>
      <c r="K786" s="749" t="s">
        <v>1126</v>
      </c>
      <c r="L786" s="752">
        <v>91.54</v>
      </c>
      <c r="M786" s="752">
        <v>1</v>
      </c>
      <c r="N786" s="753">
        <v>91.54</v>
      </c>
    </row>
    <row r="787" spans="1:14" ht="14.4" customHeight="1" x14ac:dyDescent="0.3">
      <c r="A787" s="747" t="s">
        <v>577</v>
      </c>
      <c r="B787" s="748" t="s">
        <v>578</v>
      </c>
      <c r="C787" s="749" t="s">
        <v>604</v>
      </c>
      <c r="D787" s="750" t="s">
        <v>605</v>
      </c>
      <c r="E787" s="751">
        <v>50113001</v>
      </c>
      <c r="F787" s="750" t="s">
        <v>610</v>
      </c>
      <c r="G787" s="749" t="s">
        <v>630</v>
      </c>
      <c r="H787" s="749">
        <v>987473</v>
      </c>
      <c r="I787" s="749">
        <v>146894</v>
      </c>
      <c r="J787" s="749" t="s">
        <v>852</v>
      </c>
      <c r="K787" s="749" t="s">
        <v>853</v>
      </c>
      <c r="L787" s="752">
        <v>22.024999999999999</v>
      </c>
      <c r="M787" s="752">
        <v>4</v>
      </c>
      <c r="N787" s="753">
        <v>88.1</v>
      </c>
    </row>
    <row r="788" spans="1:14" ht="14.4" customHeight="1" x14ac:dyDescent="0.3">
      <c r="A788" s="747" t="s">
        <v>577</v>
      </c>
      <c r="B788" s="748" t="s">
        <v>578</v>
      </c>
      <c r="C788" s="749" t="s">
        <v>604</v>
      </c>
      <c r="D788" s="750" t="s">
        <v>605</v>
      </c>
      <c r="E788" s="751">
        <v>50113001</v>
      </c>
      <c r="F788" s="750" t="s">
        <v>610</v>
      </c>
      <c r="G788" s="749" t="s">
        <v>630</v>
      </c>
      <c r="H788" s="749">
        <v>989453</v>
      </c>
      <c r="I788" s="749">
        <v>146899</v>
      </c>
      <c r="J788" s="749" t="s">
        <v>852</v>
      </c>
      <c r="K788" s="749" t="s">
        <v>1127</v>
      </c>
      <c r="L788" s="752">
        <v>45.49</v>
      </c>
      <c r="M788" s="752">
        <v>6</v>
      </c>
      <c r="N788" s="753">
        <v>272.94</v>
      </c>
    </row>
    <row r="789" spans="1:14" ht="14.4" customHeight="1" x14ac:dyDescent="0.3">
      <c r="A789" s="747" t="s">
        <v>577</v>
      </c>
      <c r="B789" s="748" t="s">
        <v>578</v>
      </c>
      <c r="C789" s="749" t="s">
        <v>604</v>
      </c>
      <c r="D789" s="750" t="s">
        <v>605</v>
      </c>
      <c r="E789" s="751">
        <v>50113001</v>
      </c>
      <c r="F789" s="750" t="s">
        <v>610</v>
      </c>
      <c r="G789" s="749" t="s">
        <v>611</v>
      </c>
      <c r="H789" s="749">
        <v>208357</v>
      </c>
      <c r="I789" s="749">
        <v>208357</v>
      </c>
      <c r="J789" s="749" t="s">
        <v>1526</v>
      </c>
      <c r="K789" s="749" t="s">
        <v>1527</v>
      </c>
      <c r="L789" s="752">
        <v>167.39</v>
      </c>
      <c r="M789" s="752">
        <v>2</v>
      </c>
      <c r="N789" s="753">
        <v>334.78</v>
      </c>
    </row>
    <row r="790" spans="1:14" ht="14.4" customHeight="1" x14ac:dyDescent="0.3">
      <c r="A790" s="747" t="s">
        <v>577</v>
      </c>
      <c r="B790" s="748" t="s">
        <v>578</v>
      </c>
      <c r="C790" s="749" t="s">
        <v>604</v>
      </c>
      <c r="D790" s="750" t="s">
        <v>605</v>
      </c>
      <c r="E790" s="751">
        <v>50113001</v>
      </c>
      <c r="F790" s="750" t="s">
        <v>610</v>
      </c>
      <c r="G790" s="749" t="s">
        <v>630</v>
      </c>
      <c r="H790" s="749">
        <v>145214</v>
      </c>
      <c r="I790" s="749">
        <v>45214</v>
      </c>
      <c r="J790" s="749" t="s">
        <v>1528</v>
      </c>
      <c r="K790" s="749" t="s">
        <v>1431</v>
      </c>
      <c r="L790" s="752">
        <v>63.040000000000013</v>
      </c>
      <c r="M790" s="752">
        <v>1</v>
      </c>
      <c r="N790" s="753">
        <v>63.040000000000013</v>
      </c>
    </row>
    <row r="791" spans="1:14" ht="14.4" customHeight="1" x14ac:dyDescent="0.3">
      <c r="A791" s="747" t="s">
        <v>577</v>
      </c>
      <c r="B791" s="748" t="s">
        <v>578</v>
      </c>
      <c r="C791" s="749" t="s">
        <v>604</v>
      </c>
      <c r="D791" s="750" t="s">
        <v>605</v>
      </c>
      <c r="E791" s="751">
        <v>50113001</v>
      </c>
      <c r="F791" s="750" t="s">
        <v>610</v>
      </c>
      <c r="G791" s="749" t="s">
        <v>630</v>
      </c>
      <c r="H791" s="749">
        <v>849578</v>
      </c>
      <c r="I791" s="749">
        <v>149480</v>
      </c>
      <c r="J791" s="749" t="s">
        <v>1128</v>
      </c>
      <c r="K791" s="749" t="s">
        <v>1129</v>
      </c>
      <c r="L791" s="752">
        <v>68.88</v>
      </c>
      <c r="M791" s="752">
        <v>1</v>
      </c>
      <c r="N791" s="753">
        <v>68.88</v>
      </c>
    </row>
    <row r="792" spans="1:14" ht="14.4" customHeight="1" x14ac:dyDescent="0.3">
      <c r="A792" s="747" t="s">
        <v>577</v>
      </c>
      <c r="B792" s="748" t="s">
        <v>578</v>
      </c>
      <c r="C792" s="749" t="s">
        <v>604</v>
      </c>
      <c r="D792" s="750" t="s">
        <v>605</v>
      </c>
      <c r="E792" s="751">
        <v>50113001</v>
      </c>
      <c r="F792" s="750" t="s">
        <v>610</v>
      </c>
      <c r="G792" s="749" t="s">
        <v>630</v>
      </c>
      <c r="H792" s="749">
        <v>149483</v>
      </c>
      <c r="I792" s="749">
        <v>149483</v>
      </c>
      <c r="J792" s="749" t="s">
        <v>1128</v>
      </c>
      <c r="K792" s="749" t="s">
        <v>1130</v>
      </c>
      <c r="L792" s="752">
        <v>140.09000000000006</v>
      </c>
      <c r="M792" s="752">
        <v>2</v>
      </c>
      <c r="N792" s="753">
        <v>280.18000000000012</v>
      </c>
    </row>
    <row r="793" spans="1:14" ht="14.4" customHeight="1" x14ac:dyDescent="0.3">
      <c r="A793" s="747" t="s">
        <v>577</v>
      </c>
      <c r="B793" s="748" t="s">
        <v>578</v>
      </c>
      <c r="C793" s="749" t="s">
        <v>604</v>
      </c>
      <c r="D793" s="750" t="s">
        <v>605</v>
      </c>
      <c r="E793" s="751">
        <v>50113002</v>
      </c>
      <c r="F793" s="750" t="s">
        <v>1529</v>
      </c>
      <c r="G793" s="749" t="s">
        <v>611</v>
      </c>
      <c r="H793" s="749">
        <v>149415</v>
      </c>
      <c r="I793" s="749">
        <v>49415</v>
      </c>
      <c r="J793" s="749" t="s">
        <v>1530</v>
      </c>
      <c r="K793" s="749" t="s">
        <v>1531</v>
      </c>
      <c r="L793" s="752">
        <v>1680.58</v>
      </c>
      <c r="M793" s="752">
        <v>6</v>
      </c>
      <c r="N793" s="753">
        <v>10083.48</v>
      </c>
    </row>
    <row r="794" spans="1:14" ht="14.4" customHeight="1" x14ac:dyDescent="0.3">
      <c r="A794" s="747" t="s">
        <v>577</v>
      </c>
      <c r="B794" s="748" t="s">
        <v>578</v>
      </c>
      <c r="C794" s="749" t="s">
        <v>604</v>
      </c>
      <c r="D794" s="750" t="s">
        <v>605</v>
      </c>
      <c r="E794" s="751">
        <v>50113002</v>
      </c>
      <c r="F794" s="750" t="s">
        <v>1529</v>
      </c>
      <c r="G794" s="749" t="s">
        <v>611</v>
      </c>
      <c r="H794" s="749">
        <v>149409</v>
      </c>
      <c r="I794" s="749">
        <v>49409</v>
      </c>
      <c r="J794" s="749" t="s">
        <v>1532</v>
      </c>
      <c r="K794" s="749" t="s">
        <v>1531</v>
      </c>
      <c r="L794" s="752">
        <v>1329.46</v>
      </c>
      <c r="M794" s="752">
        <v>3</v>
      </c>
      <c r="N794" s="753">
        <v>3988.38</v>
      </c>
    </row>
    <row r="795" spans="1:14" ht="14.4" customHeight="1" x14ac:dyDescent="0.3">
      <c r="A795" s="747" t="s">
        <v>577</v>
      </c>
      <c r="B795" s="748" t="s">
        <v>578</v>
      </c>
      <c r="C795" s="749" t="s">
        <v>604</v>
      </c>
      <c r="D795" s="750" t="s">
        <v>605</v>
      </c>
      <c r="E795" s="751">
        <v>50113002</v>
      </c>
      <c r="F795" s="750" t="s">
        <v>1529</v>
      </c>
      <c r="G795" s="749" t="s">
        <v>611</v>
      </c>
      <c r="H795" s="749">
        <v>396914</v>
      </c>
      <c r="I795" s="749">
        <v>52301</v>
      </c>
      <c r="J795" s="749" t="s">
        <v>1533</v>
      </c>
      <c r="K795" s="749" t="s">
        <v>1534</v>
      </c>
      <c r="L795" s="752">
        <v>2221.3399587891818</v>
      </c>
      <c r="M795" s="752">
        <v>3</v>
      </c>
      <c r="N795" s="753">
        <v>6664.0198763675453</v>
      </c>
    </row>
    <row r="796" spans="1:14" ht="14.4" customHeight="1" x14ac:dyDescent="0.3">
      <c r="A796" s="747" t="s">
        <v>577</v>
      </c>
      <c r="B796" s="748" t="s">
        <v>578</v>
      </c>
      <c r="C796" s="749" t="s">
        <v>604</v>
      </c>
      <c r="D796" s="750" t="s">
        <v>605</v>
      </c>
      <c r="E796" s="751">
        <v>50113002</v>
      </c>
      <c r="F796" s="750" t="s">
        <v>1529</v>
      </c>
      <c r="G796" s="749" t="s">
        <v>611</v>
      </c>
      <c r="H796" s="749">
        <v>902081</v>
      </c>
      <c r="I796" s="749">
        <v>151112</v>
      </c>
      <c r="J796" s="749" t="s">
        <v>1535</v>
      </c>
      <c r="K796" s="749" t="s">
        <v>1536</v>
      </c>
      <c r="L796" s="752">
        <v>4237.3700000000008</v>
      </c>
      <c r="M796" s="752">
        <v>5</v>
      </c>
      <c r="N796" s="753">
        <v>21186.850000000002</v>
      </c>
    </row>
    <row r="797" spans="1:14" ht="14.4" customHeight="1" x14ac:dyDescent="0.3">
      <c r="A797" s="747" t="s">
        <v>577</v>
      </c>
      <c r="B797" s="748" t="s">
        <v>578</v>
      </c>
      <c r="C797" s="749" t="s">
        <v>604</v>
      </c>
      <c r="D797" s="750" t="s">
        <v>605</v>
      </c>
      <c r="E797" s="751">
        <v>50113002</v>
      </c>
      <c r="F797" s="750" t="s">
        <v>1529</v>
      </c>
      <c r="G797" s="749" t="s">
        <v>611</v>
      </c>
      <c r="H797" s="749">
        <v>501324</v>
      </c>
      <c r="I797" s="749">
        <v>151120</v>
      </c>
      <c r="J797" s="749" t="s">
        <v>1537</v>
      </c>
      <c r="K797" s="749" t="s">
        <v>1538</v>
      </c>
      <c r="L797" s="752">
        <v>4103.9399999999996</v>
      </c>
      <c r="M797" s="752">
        <v>4</v>
      </c>
      <c r="N797" s="753">
        <v>16415.759999999998</v>
      </c>
    </row>
    <row r="798" spans="1:14" ht="14.4" customHeight="1" x14ac:dyDescent="0.3">
      <c r="A798" s="747" t="s">
        <v>577</v>
      </c>
      <c r="B798" s="748" t="s">
        <v>578</v>
      </c>
      <c r="C798" s="749" t="s">
        <v>604</v>
      </c>
      <c r="D798" s="750" t="s">
        <v>605</v>
      </c>
      <c r="E798" s="751">
        <v>50113002</v>
      </c>
      <c r="F798" s="750" t="s">
        <v>1529</v>
      </c>
      <c r="G798" s="749" t="s">
        <v>611</v>
      </c>
      <c r="H798" s="749">
        <v>158628</v>
      </c>
      <c r="I798" s="749">
        <v>58628</v>
      </c>
      <c r="J798" s="749" t="s">
        <v>1539</v>
      </c>
      <c r="K798" s="749" t="s">
        <v>1540</v>
      </c>
      <c r="L798" s="752">
        <v>297</v>
      </c>
      <c r="M798" s="752">
        <v>10</v>
      </c>
      <c r="N798" s="753">
        <v>2970</v>
      </c>
    </row>
    <row r="799" spans="1:14" ht="14.4" customHeight="1" x14ac:dyDescent="0.3">
      <c r="A799" s="747" t="s">
        <v>577</v>
      </c>
      <c r="B799" s="748" t="s">
        <v>578</v>
      </c>
      <c r="C799" s="749" t="s">
        <v>604</v>
      </c>
      <c r="D799" s="750" t="s">
        <v>605</v>
      </c>
      <c r="E799" s="751">
        <v>50113002</v>
      </c>
      <c r="F799" s="750" t="s">
        <v>1529</v>
      </c>
      <c r="G799" s="749" t="s">
        <v>611</v>
      </c>
      <c r="H799" s="749">
        <v>195641</v>
      </c>
      <c r="I799" s="749">
        <v>95641</v>
      </c>
      <c r="J799" s="749" t="s">
        <v>1541</v>
      </c>
      <c r="K799" s="749" t="s">
        <v>1542</v>
      </c>
      <c r="L799" s="752">
        <v>3992.9999692966371</v>
      </c>
      <c r="M799" s="752">
        <v>11</v>
      </c>
      <c r="N799" s="753">
        <v>43922.999662263006</v>
      </c>
    </row>
    <row r="800" spans="1:14" ht="14.4" customHeight="1" x14ac:dyDescent="0.3">
      <c r="A800" s="747" t="s">
        <v>577</v>
      </c>
      <c r="B800" s="748" t="s">
        <v>578</v>
      </c>
      <c r="C800" s="749" t="s">
        <v>604</v>
      </c>
      <c r="D800" s="750" t="s">
        <v>605</v>
      </c>
      <c r="E800" s="751">
        <v>50113002</v>
      </c>
      <c r="F800" s="750" t="s">
        <v>1529</v>
      </c>
      <c r="G800" s="749" t="s">
        <v>611</v>
      </c>
      <c r="H800" s="749">
        <v>501394</v>
      </c>
      <c r="I800" s="749">
        <v>152199</v>
      </c>
      <c r="J800" s="749" t="s">
        <v>1543</v>
      </c>
      <c r="K800" s="749" t="s">
        <v>1542</v>
      </c>
      <c r="L800" s="752">
        <v>4485.7999762863046</v>
      </c>
      <c r="M800" s="752">
        <v>16</v>
      </c>
      <c r="N800" s="753">
        <v>71772.799620580874</v>
      </c>
    </row>
    <row r="801" spans="1:14" ht="14.4" customHeight="1" x14ac:dyDescent="0.3">
      <c r="A801" s="747" t="s">
        <v>577</v>
      </c>
      <c r="B801" s="748" t="s">
        <v>578</v>
      </c>
      <c r="C801" s="749" t="s">
        <v>604</v>
      </c>
      <c r="D801" s="750" t="s">
        <v>605</v>
      </c>
      <c r="E801" s="751">
        <v>50113002</v>
      </c>
      <c r="F801" s="750" t="s">
        <v>1529</v>
      </c>
      <c r="G801" s="749" t="s">
        <v>611</v>
      </c>
      <c r="H801" s="749">
        <v>152196</v>
      </c>
      <c r="I801" s="749">
        <v>152196</v>
      </c>
      <c r="J801" s="749" t="s">
        <v>1544</v>
      </c>
      <c r="K801" s="749" t="s">
        <v>1542</v>
      </c>
      <c r="L801" s="752">
        <v>5286.5999764656517</v>
      </c>
      <c r="M801" s="752">
        <v>19</v>
      </c>
      <c r="N801" s="753">
        <v>100445.39955284739</v>
      </c>
    </row>
    <row r="802" spans="1:14" ht="14.4" customHeight="1" x14ac:dyDescent="0.3">
      <c r="A802" s="747" t="s">
        <v>577</v>
      </c>
      <c r="B802" s="748" t="s">
        <v>578</v>
      </c>
      <c r="C802" s="749" t="s">
        <v>604</v>
      </c>
      <c r="D802" s="750" t="s">
        <v>605</v>
      </c>
      <c r="E802" s="751">
        <v>50113002</v>
      </c>
      <c r="F802" s="750" t="s">
        <v>1529</v>
      </c>
      <c r="G802" s="749" t="s">
        <v>611</v>
      </c>
      <c r="H802" s="749">
        <v>397303</v>
      </c>
      <c r="I802" s="749">
        <v>152193</v>
      </c>
      <c r="J802" s="749" t="s">
        <v>1544</v>
      </c>
      <c r="K802" s="749" t="s">
        <v>1545</v>
      </c>
      <c r="L802" s="752">
        <v>2493.6999789077195</v>
      </c>
      <c r="M802" s="752">
        <v>10</v>
      </c>
      <c r="N802" s="753">
        <v>24936.999789077196</v>
      </c>
    </row>
    <row r="803" spans="1:14" ht="14.4" customHeight="1" x14ac:dyDescent="0.3">
      <c r="A803" s="747" t="s">
        <v>577</v>
      </c>
      <c r="B803" s="748" t="s">
        <v>578</v>
      </c>
      <c r="C803" s="749" t="s">
        <v>604</v>
      </c>
      <c r="D803" s="750" t="s">
        <v>605</v>
      </c>
      <c r="E803" s="751">
        <v>50113002</v>
      </c>
      <c r="F803" s="750" t="s">
        <v>1529</v>
      </c>
      <c r="G803" s="749" t="s">
        <v>611</v>
      </c>
      <c r="H803" s="749">
        <v>397302</v>
      </c>
      <c r="I803" s="749">
        <v>3290</v>
      </c>
      <c r="J803" s="749" t="s">
        <v>1546</v>
      </c>
      <c r="K803" s="749" t="s">
        <v>1547</v>
      </c>
      <c r="L803" s="752">
        <v>1285.9000000000001</v>
      </c>
      <c r="M803" s="752">
        <v>3</v>
      </c>
      <c r="N803" s="753">
        <v>3857.7000000000003</v>
      </c>
    </row>
    <row r="804" spans="1:14" ht="14.4" customHeight="1" x14ac:dyDescent="0.3">
      <c r="A804" s="747" t="s">
        <v>577</v>
      </c>
      <c r="B804" s="748" t="s">
        <v>578</v>
      </c>
      <c r="C804" s="749" t="s">
        <v>604</v>
      </c>
      <c r="D804" s="750" t="s">
        <v>605</v>
      </c>
      <c r="E804" s="751">
        <v>50113002</v>
      </c>
      <c r="F804" s="750" t="s">
        <v>1529</v>
      </c>
      <c r="G804" s="749" t="s">
        <v>611</v>
      </c>
      <c r="H804" s="749">
        <v>103414</v>
      </c>
      <c r="I804" s="749">
        <v>3414</v>
      </c>
      <c r="J804" s="749" t="s">
        <v>1546</v>
      </c>
      <c r="K804" s="749" t="s">
        <v>1548</v>
      </c>
      <c r="L804" s="752">
        <v>2443.19</v>
      </c>
      <c r="M804" s="752">
        <v>10</v>
      </c>
      <c r="N804" s="753">
        <v>24431.9</v>
      </c>
    </row>
    <row r="805" spans="1:14" ht="14.4" customHeight="1" x14ac:dyDescent="0.3">
      <c r="A805" s="747" t="s">
        <v>577</v>
      </c>
      <c r="B805" s="748" t="s">
        <v>578</v>
      </c>
      <c r="C805" s="749" t="s">
        <v>604</v>
      </c>
      <c r="D805" s="750" t="s">
        <v>605</v>
      </c>
      <c r="E805" s="751">
        <v>50113006</v>
      </c>
      <c r="F805" s="750" t="s">
        <v>1549</v>
      </c>
      <c r="G805" s="749" t="s">
        <v>630</v>
      </c>
      <c r="H805" s="749">
        <v>33833</v>
      </c>
      <c r="I805" s="749">
        <v>33833</v>
      </c>
      <c r="J805" s="749" t="s">
        <v>1550</v>
      </c>
      <c r="K805" s="749" t="s">
        <v>1551</v>
      </c>
      <c r="L805" s="752">
        <v>163.66999999999999</v>
      </c>
      <c r="M805" s="752">
        <v>2</v>
      </c>
      <c r="N805" s="753">
        <v>327.33999999999997</v>
      </c>
    </row>
    <row r="806" spans="1:14" ht="14.4" customHeight="1" x14ac:dyDescent="0.3">
      <c r="A806" s="747" t="s">
        <v>577</v>
      </c>
      <c r="B806" s="748" t="s">
        <v>578</v>
      </c>
      <c r="C806" s="749" t="s">
        <v>604</v>
      </c>
      <c r="D806" s="750" t="s">
        <v>605</v>
      </c>
      <c r="E806" s="751">
        <v>50113006</v>
      </c>
      <c r="F806" s="750" t="s">
        <v>1549</v>
      </c>
      <c r="G806" s="749" t="s">
        <v>630</v>
      </c>
      <c r="H806" s="749">
        <v>133339</v>
      </c>
      <c r="I806" s="749">
        <v>33339</v>
      </c>
      <c r="J806" s="749" t="s">
        <v>1552</v>
      </c>
      <c r="K806" s="749" t="s">
        <v>1553</v>
      </c>
      <c r="L806" s="752">
        <v>40.92</v>
      </c>
      <c r="M806" s="752">
        <v>6</v>
      </c>
      <c r="N806" s="753">
        <v>245.52</v>
      </c>
    </row>
    <row r="807" spans="1:14" ht="14.4" customHeight="1" x14ac:dyDescent="0.3">
      <c r="A807" s="747" t="s">
        <v>577</v>
      </c>
      <c r="B807" s="748" t="s">
        <v>578</v>
      </c>
      <c r="C807" s="749" t="s">
        <v>604</v>
      </c>
      <c r="D807" s="750" t="s">
        <v>605</v>
      </c>
      <c r="E807" s="751">
        <v>50113006</v>
      </c>
      <c r="F807" s="750" t="s">
        <v>1549</v>
      </c>
      <c r="G807" s="749" t="s">
        <v>630</v>
      </c>
      <c r="H807" s="749">
        <v>133340</v>
      </c>
      <c r="I807" s="749">
        <v>33340</v>
      </c>
      <c r="J807" s="749" t="s">
        <v>1554</v>
      </c>
      <c r="K807" s="749" t="s">
        <v>1553</v>
      </c>
      <c r="L807" s="752">
        <v>40.92</v>
      </c>
      <c r="M807" s="752">
        <v>7</v>
      </c>
      <c r="N807" s="753">
        <v>286.44</v>
      </c>
    </row>
    <row r="808" spans="1:14" ht="14.4" customHeight="1" x14ac:dyDescent="0.3">
      <c r="A808" s="747" t="s">
        <v>577</v>
      </c>
      <c r="B808" s="748" t="s">
        <v>578</v>
      </c>
      <c r="C808" s="749" t="s">
        <v>604</v>
      </c>
      <c r="D808" s="750" t="s">
        <v>605</v>
      </c>
      <c r="E808" s="751">
        <v>50113006</v>
      </c>
      <c r="F808" s="750" t="s">
        <v>1549</v>
      </c>
      <c r="G808" s="749" t="s">
        <v>611</v>
      </c>
      <c r="H808" s="749">
        <v>217076</v>
      </c>
      <c r="I808" s="749">
        <v>217076</v>
      </c>
      <c r="J808" s="749" t="s">
        <v>1555</v>
      </c>
      <c r="K808" s="749" t="s">
        <v>1272</v>
      </c>
      <c r="L808" s="752">
        <v>161.76</v>
      </c>
      <c r="M808" s="752">
        <v>11</v>
      </c>
      <c r="N808" s="753">
        <v>1779.36</v>
      </c>
    </row>
    <row r="809" spans="1:14" ht="14.4" customHeight="1" x14ac:dyDescent="0.3">
      <c r="A809" s="747" t="s">
        <v>577</v>
      </c>
      <c r="B809" s="748" t="s">
        <v>578</v>
      </c>
      <c r="C809" s="749" t="s">
        <v>604</v>
      </c>
      <c r="D809" s="750" t="s">
        <v>605</v>
      </c>
      <c r="E809" s="751">
        <v>50113006</v>
      </c>
      <c r="F809" s="750" t="s">
        <v>1549</v>
      </c>
      <c r="G809" s="749" t="s">
        <v>611</v>
      </c>
      <c r="H809" s="749">
        <v>217077</v>
      </c>
      <c r="I809" s="749">
        <v>217077</v>
      </c>
      <c r="J809" s="749" t="s">
        <v>1556</v>
      </c>
      <c r="K809" s="749" t="s">
        <v>1272</v>
      </c>
      <c r="L809" s="752">
        <v>161.76</v>
      </c>
      <c r="M809" s="752">
        <v>5</v>
      </c>
      <c r="N809" s="753">
        <v>808.8</v>
      </c>
    </row>
    <row r="810" spans="1:14" ht="14.4" customHeight="1" x14ac:dyDescent="0.3">
      <c r="A810" s="747" t="s">
        <v>577</v>
      </c>
      <c r="B810" s="748" t="s">
        <v>578</v>
      </c>
      <c r="C810" s="749" t="s">
        <v>604</v>
      </c>
      <c r="D810" s="750" t="s">
        <v>605</v>
      </c>
      <c r="E810" s="751">
        <v>50113006</v>
      </c>
      <c r="F810" s="750" t="s">
        <v>1549</v>
      </c>
      <c r="G810" s="749" t="s">
        <v>611</v>
      </c>
      <c r="H810" s="749">
        <v>33516</v>
      </c>
      <c r="I810" s="749">
        <v>33516</v>
      </c>
      <c r="J810" s="749" t="s">
        <v>1557</v>
      </c>
      <c r="K810" s="749" t="s">
        <v>1275</v>
      </c>
      <c r="L810" s="752">
        <v>30.541999999999994</v>
      </c>
      <c r="M810" s="752">
        <v>10</v>
      </c>
      <c r="N810" s="753">
        <v>305.41999999999996</v>
      </c>
    </row>
    <row r="811" spans="1:14" ht="14.4" customHeight="1" x14ac:dyDescent="0.3">
      <c r="A811" s="747" t="s">
        <v>577</v>
      </c>
      <c r="B811" s="748" t="s">
        <v>578</v>
      </c>
      <c r="C811" s="749" t="s">
        <v>604</v>
      </c>
      <c r="D811" s="750" t="s">
        <v>605</v>
      </c>
      <c r="E811" s="751">
        <v>50113006</v>
      </c>
      <c r="F811" s="750" t="s">
        <v>1549</v>
      </c>
      <c r="G811" s="749" t="s">
        <v>611</v>
      </c>
      <c r="H811" s="749">
        <v>33601</v>
      </c>
      <c r="I811" s="749">
        <v>33601</v>
      </c>
      <c r="J811" s="749" t="s">
        <v>1558</v>
      </c>
      <c r="K811" s="749" t="s">
        <v>1559</v>
      </c>
      <c r="L811" s="752">
        <v>126.29631205673761</v>
      </c>
      <c r="M811" s="752">
        <v>141</v>
      </c>
      <c r="N811" s="753">
        <v>17807.780000000002</v>
      </c>
    </row>
    <row r="812" spans="1:14" ht="14.4" customHeight="1" x14ac:dyDescent="0.3">
      <c r="A812" s="747" t="s">
        <v>577</v>
      </c>
      <c r="B812" s="748" t="s">
        <v>578</v>
      </c>
      <c r="C812" s="749" t="s">
        <v>604</v>
      </c>
      <c r="D812" s="750" t="s">
        <v>605</v>
      </c>
      <c r="E812" s="751">
        <v>50113006</v>
      </c>
      <c r="F812" s="750" t="s">
        <v>1549</v>
      </c>
      <c r="G812" s="749" t="s">
        <v>611</v>
      </c>
      <c r="H812" s="749">
        <v>990223</v>
      </c>
      <c r="I812" s="749">
        <v>0</v>
      </c>
      <c r="J812" s="749" t="s">
        <v>1560</v>
      </c>
      <c r="K812" s="749" t="s">
        <v>579</v>
      </c>
      <c r="L812" s="752">
        <v>152.0157142857143</v>
      </c>
      <c r="M812" s="752">
        <v>56</v>
      </c>
      <c r="N812" s="753">
        <v>8512.880000000001</v>
      </c>
    </row>
    <row r="813" spans="1:14" ht="14.4" customHeight="1" x14ac:dyDescent="0.3">
      <c r="A813" s="747" t="s">
        <v>577</v>
      </c>
      <c r="B813" s="748" t="s">
        <v>578</v>
      </c>
      <c r="C813" s="749" t="s">
        <v>604</v>
      </c>
      <c r="D813" s="750" t="s">
        <v>605</v>
      </c>
      <c r="E813" s="751">
        <v>50113006</v>
      </c>
      <c r="F813" s="750" t="s">
        <v>1549</v>
      </c>
      <c r="G813" s="749" t="s">
        <v>630</v>
      </c>
      <c r="H813" s="749">
        <v>33740</v>
      </c>
      <c r="I813" s="749">
        <v>33740</v>
      </c>
      <c r="J813" s="749" t="s">
        <v>1561</v>
      </c>
      <c r="K813" s="749" t="s">
        <v>1562</v>
      </c>
      <c r="L813" s="752">
        <v>148.95999999999998</v>
      </c>
      <c r="M813" s="752">
        <v>1</v>
      </c>
      <c r="N813" s="753">
        <v>148.95999999999998</v>
      </c>
    </row>
    <row r="814" spans="1:14" ht="14.4" customHeight="1" x14ac:dyDescent="0.3">
      <c r="A814" s="747" t="s">
        <v>577</v>
      </c>
      <c r="B814" s="748" t="s">
        <v>578</v>
      </c>
      <c r="C814" s="749" t="s">
        <v>604</v>
      </c>
      <c r="D814" s="750" t="s">
        <v>605</v>
      </c>
      <c r="E814" s="751">
        <v>50113006</v>
      </c>
      <c r="F814" s="750" t="s">
        <v>1549</v>
      </c>
      <c r="G814" s="749" t="s">
        <v>630</v>
      </c>
      <c r="H814" s="749">
        <v>33866</v>
      </c>
      <c r="I814" s="749">
        <v>33866</v>
      </c>
      <c r="J814" s="749" t="s">
        <v>1563</v>
      </c>
      <c r="K814" s="749" t="s">
        <v>1562</v>
      </c>
      <c r="L814" s="752">
        <v>135.6</v>
      </c>
      <c r="M814" s="752">
        <v>1</v>
      </c>
      <c r="N814" s="753">
        <v>135.6</v>
      </c>
    </row>
    <row r="815" spans="1:14" ht="14.4" customHeight="1" x14ac:dyDescent="0.3">
      <c r="A815" s="747" t="s">
        <v>577</v>
      </c>
      <c r="B815" s="748" t="s">
        <v>578</v>
      </c>
      <c r="C815" s="749" t="s">
        <v>604</v>
      </c>
      <c r="D815" s="750" t="s">
        <v>605</v>
      </c>
      <c r="E815" s="751">
        <v>50113006</v>
      </c>
      <c r="F815" s="750" t="s">
        <v>1549</v>
      </c>
      <c r="G815" s="749" t="s">
        <v>630</v>
      </c>
      <c r="H815" s="749">
        <v>987792</v>
      </c>
      <c r="I815" s="749">
        <v>33749</v>
      </c>
      <c r="J815" s="749" t="s">
        <v>1564</v>
      </c>
      <c r="K815" s="749" t="s">
        <v>1565</v>
      </c>
      <c r="L815" s="752">
        <v>111.95000000000003</v>
      </c>
      <c r="M815" s="752">
        <v>1</v>
      </c>
      <c r="N815" s="753">
        <v>111.95000000000003</v>
      </c>
    </row>
    <row r="816" spans="1:14" ht="14.4" customHeight="1" x14ac:dyDescent="0.3">
      <c r="A816" s="747" t="s">
        <v>577</v>
      </c>
      <c r="B816" s="748" t="s">
        <v>578</v>
      </c>
      <c r="C816" s="749" t="s">
        <v>604</v>
      </c>
      <c r="D816" s="750" t="s">
        <v>605</v>
      </c>
      <c r="E816" s="751">
        <v>50113006</v>
      </c>
      <c r="F816" s="750" t="s">
        <v>1549</v>
      </c>
      <c r="G816" s="749" t="s">
        <v>630</v>
      </c>
      <c r="H816" s="749">
        <v>33751</v>
      </c>
      <c r="I816" s="749">
        <v>33751</v>
      </c>
      <c r="J816" s="749" t="s">
        <v>1566</v>
      </c>
      <c r="K816" s="749" t="s">
        <v>1565</v>
      </c>
      <c r="L816" s="752">
        <v>111.95</v>
      </c>
      <c r="M816" s="752">
        <v>3</v>
      </c>
      <c r="N816" s="753">
        <v>335.85</v>
      </c>
    </row>
    <row r="817" spans="1:14" ht="14.4" customHeight="1" x14ac:dyDescent="0.3">
      <c r="A817" s="747" t="s">
        <v>577</v>
      </c>
      <c r="B817" s="748" t="s">
        <v>578</v>
      </c>
      <c r="C817" s="749" t="s">
        <v>604</v>
      </c>
      <c r="D817" s="750" t="s">
        <v>605</v>
      </c>
      <c r="E817" s="751">
        <v>50113006</v>
      </c>
      <c r="F817" s="750" t="s">
        <v>1549</v>
      </c>
      <c r="G817" s="749" t="s">
        <v>630</v>
      </c>
      <c r="H817" s="749">
        <v>395579</v>
      </c>
      <c r="I817" s="749">
        <v>33752</v>
      </c>
      <c r="J817" s="749" t="s">
        <v>1567</v>
      </c>
      <c r="K817" s="749" t="s">
        <v>1568</v>
      </c>
      <c r="L817" s="752">
        <v>111.94999999999999</v>
      </c>
      <c r="M817" s="752">
        <v>3</v>
      </c>
      <c r="N817" s="753">
        <v>335.84999999999997</v>
      </c>
    </row>
    <row r="818" spans="1:14" ht="14.4" customHeight="1" x14ac:dyDescent="0.3">
      <c r="A818" s="747" t="s">
        <v>577</v>
      </c>
      <c r="B818" s="748" t="s">
        <v>578</v>
      </c>
      <c r="C818" s="749" t="s">
        <v>604</v>
      </c>
      <c r="D818" s="750" t="s">
        <v>605</v>
      </c>
      <c r="E818" s="751">
        <v>50113006</v>
      </c>
      <c r="F818" s="750" t="s">
        <v>1549</v>
      </c>
      <c r="G818" s="749" t="s">
        <v>630</v>
      </c>
      <c r="H818" s="749">
        <v>33750</v>
      </c>
      <c r="I818" s="749">
        <v>33750</v>
      </c>
      <c r="J818" s="749" t="s">
        <v>1569</v>
      </c>
      <c r="K818" s="749" t="s">
        <v>1565</v>
      </c>
      <c r="L818" s="752">
        <v>111.95</v>
      </c>
      <c r="M818" s="752">
        <v>5</v>
      </c>
      <c r="N818" s="753">
        <v>559.75</v>
      </c>
    </row>
    <row r="819" spans="1:14" ht="14.4" customHeight="1" x14ac:dyDescent="0.3">
      <c r="A819" s="747" t="s">
        <v>577</v>
      </c>
      <c r="B819" s="748" t="s">
        <v>578</v>
      </c>
      <c r="C819" s="749" t="s">
        <v>604</v>
      </c>
      <c r="D819" s="750" t="s">
        <v>605</v>
      </c>
      <c r="E819" s="751">
        <v>50113006</v>
      </c>
      <c r="F819" s="750" t="s">
        <v>1549</v>
      </c>
      <c r="G819" s="749" t="s">
        <v>630</v>
      </c>
      <c r="H819" s="749">
        <v>33859</v>
      </c>
      <c r="I819" s="749">
        <v>33859</v>
      </c>
      <c r="J819" s="749" t="s">
        <v>1570</v>
      </c>
      <c r="K819" s="749" t="s">
        <v>1551</v>
      </c>
      <c r="L819" s="752">
        <v>129.97</v>
      </c>
      <c r="M819" s="752">
        <v>1</v>
      </c>
      <c r="N819" s="753">
        <v>129.97</v>
      </c>
    </row>
    <row r="820" spans="1:14" ht="14.4" customHeight="1" x14ac:dyDescent="0.3">
      <c r="A820" s="747" t="s">
        <v>577</v>
      </c>
      <c r="B820" s="748" t="s">
        <v>578</v>
      </c>
      <c r="C820" s="749" t="s">
        <v>604</v>
      </c>
      <c r="D820" s="750" t="s">
        <v>605</v>
      </c>
      <c r="E820" s="751">
        <v>50113006</v>
      </c>
      <c r="F820" s="750" t="s">
        <v>1549</v>
      </c>
      <c r="G820" s="749" t="s">
        <v>630</v>
      </c>
      <c r="H820" s="749">
        <v>33858</v>
      </c>
      <c r="I820" s="749">
        <v>33858</v>
      </c>
      <c r="J820" s="749" t="s">
        <v>1571</v>
      </c>
      <c r="K820" s="749" t="s">
        <v>1551</v>
      </c>
      <c r="L820" s="752">
        <v>129.97000000000003</v>
      </c>
      <c r="M820" s="752">
        <v>1</v>
      </c>
      <c r="N820" s="753">
        <v>129.97000000000003</v>
      </c>
    </row>
    <row r="821" spans="1:14" ht="14.4" customHeight="1" x14ac:dyDescent="0.3">
      <c r="A821" s="747" t="s">
        <v>577</v>
      </c>
      <c r="B821" s="748" t="s">
        <v>578</v>
      </c>
      <c r="C821" s="749" t="s">
        <v>604</v>
      </c>
      <c r="D821" s="750" t="s">
        <v>605</v>
      </c>
      <c r="E821" s="751">
        <v>50113006</v>
      </c>
      <c r="F821" s="750" t="s">
        <v>1549</v>
      </c>
      <c r="G821" s="749" t="s">
        <v>630</v>
      </c>
      <c r="H821" s="749">
        <v>33850</v>
      </c>
      <c r="I821" s="749">
        <v>33850</v>
      </c>
      <c r="J821" s="749" t="s">
        <v>1572</v>
      </c>
      <c r="K821" s="749" t="s">
        <v>1551</v>
      </c>
      <c r="L821" s="752">
        <v>145.49999999999997</v>
      </c>
      <c r="M821" s="752">
        <v>1</v>
      </c>
      <c r="N821" s="753">
        <v>145.49999999999997</v>
      </c>
    </row>
    <row r="822" spans="1:14" ht="14.4" customHeight="1" x14ac:dyDescent="0.3">
      <c r="A822" s="747" t="s">
        <v>577</v>
      </c>
      <c r="B822" s="748" t="s">
        <v>578</v>
      </c>
      <c r="C822" s="749" t="s">
        <v>604</v>
      </c>
      <c r="D822" s="750" t="s">
        <v>605</v>
      </c>
      <c r="E822" s="751">
        <v>50113006</v>
      </c>
      <c r="F822" s="750" t="s">
        <v>1549</v>
      </c>
      <c r="G822" s="749" t="s">
        <v>611</v>
      </c>
      <c r="H822" s="749">
        <v>988740</v>
      </c>
      <c r="I822" s="749">
        <v>0</v>
      </c>
      <c r="J822" s="749" t="s">
        <v>1573</v>
      </c>
      <c r="K822" s="749" t="s">
        <v>579</v>
      </c>
      <c r="L822" s="752">
        <v>253.76000000000005</v>
      </c>
      <c r="M822" s="752">
        <v>104</v>
      </c>
      <c r="N822" s="753">
        <v>26391.040000000005</v>
      </c>
    </row>
    <row r="823" spans="1:14" ht="14.4" customHeight="1" x14ac:dyDescent="0.3">
      <c r="A823" s="747" t="s">
        <v>577</v>
      </c>
      <c r="B823" s="748" t="s">
        <v>578</v>
      </c>
      <c r="C823" s="749" t="s">
        <v>604</v>
      </c>
      <c r="D823" s="750" t="s">
        <v>605</v>
      </c>
      <c r="E823" s="751">
        <v>50113006</v>
      </c>
      <c r="F823" s="750" t="s">
        <v>1549</v>
      </c>
      <c r="G823" s="749" t="s">
        <v>611</v>
      </c>
      <c r="H823" s="749">
        <v>846016</v>
      </c>
      <c r="I823" s="749">
        <v>0</v>
      </c>
      <c r="J823" s="749" t="s">
        <v>1574</v>
      </c>
      <c r="K823" s="749" t="s">
        <v>1575</v>
      </c>
      <c r="L823" s="752">
        <v>185.64003916230962</v>
      </c>
      <c r="M823" s="752">
        <v>152</v>
      </c>
      <c r="N823" s="753">
        <v>28217.285952671064</v>
      </c>
    </row>
    <row r="824" spans="1:14" ht="14.4" customHeight="1" x14ac:dyDescent="0.3">
      <c r="A824" s="747" t="s">
        <v>577</v>
      </c>
      <c r="B824" s="748" t="s">
        <v>578</v>
      </c>
      <c r="C824" s="749" t="s">
        <v>604</v>
      </c>
      <c r="D824" s="750" t="s">
        <v>605</v>
      </c>
      <c r="E824" s="751">
        <v>50113006</v>
      </c>
      <c r="F824" s="750" t="s">
        <v>1549</v>
      </c>
      <c r="G824" s="749" t="s">
        <v>630</v>
      </c>
      <c r="H824" s="749">
        <v>33677</v>
      </c>
      <c r="I824" s="749">
        <v>33677</v>
      </c>
      <c r="J824" s="749" t="s">
        <v>1576</v>
      </c>
      <c r="K824" s="749" t="s">
        <v>1577</v>
      </c>
      <c r="L824" s="752">
        <v>278.5187842201459</v>
      </c>
      <c r="M824" s="752">
        <v>8</v>
      </c>
      <c r="N824" s="753">
        <v>2228.1502737611672</v>
      </c>
    </row>
    <row r="825" spans="1:14" ht="14.4" customHeight="1" x14ac:dyDescent="0.3">
      <c r="A825" s="747" t="s">
        <v>577</v>
      </c>
      <c r="B825" s="748" t="s">
        <v>578</v>
      </c>
      <c r="C825" s="749" t="s">
        <v>604</v>
      </c>
      <c r="D825" s="750" t="s">
        <v>605</v>
      </c>
      <c r="E825" s="751">
        <v>50113006</v>
      </c>
      <c r="F825" s="750" t="s">
        <v>1549</v>
      </c>
      <c r="G825" s="749" t="s">
        <v>630</v>
      </c>
      <c r="H825" s="749">
        <v>133146</v>
      </c>
      <c r="I825" s="749">
        <v>33530</v>
      </c>
      <c r="J825" s="749" t="s">
        <v>1578</v>
      </c>
      <c r="K825" s="749" t="s">
        <v>1579</v>
      </c>
      <c r="L825" s="752">
        <v>156.49000000000004</v>
      </c>
      <c r="M825" s="752">
        <v>16</v>
      </c>
      <c r="N825" s="753">
        <v>2503.8400000000006</v>
      </c>
    </row>
    <row r="826" spans="1:14" ht="14.4" customHeight="1" x14ac:dyDescent="0.3">
      <c r="A826" s="747" t="s">
        <v>577</v>
      </c>
      <c r="B826" s="748" t="s">
        <v>578</v>
      </c>
      <c r="C826" s="749" t="s">
        <v>604</v>
      </c>
      <c r="D826" s="750" t="s">
        <v>605</v>
      </c>
      <c r="E826" s="751">
        <v>50113006</v>
      </c>
      <c r="F826" s="750" t="s">
        <v>1549</v>
      </c>
      <c r="G826" s="749" t="s">
        <v>611</v>
      </c>
      <c r="H826" s="749">
        <v>33451</v>
      </c>
      <c r="I826" s="749">
        <v>33451</v>
      </c>
      <c r="J826" s="749" t="s">
        <v>1580</v>
      </c>
      <c r="K826" s="749" t="s">
        <v>1559</v>
      </c>
      <c r="L826" s="752">
        <v>64.79482142857141</v>
      </c>
      <c r="M826" s="752">
        <v>56</v>
      </c>
      <c r="N826" s="753">
        <v>3628.5099999999993</v>
      </c>
    </row>
    <row r="827" spans="1:14" ht="14.4" customHeight="1" x14ac:dyDescent="0.3">
      <c r="A827" s="747" t="s">
        <v>577</v>
      </c>
      <c r="B827" s="748" t="s">
        <v>578</v>
      </c>
      <c r="C827" s="749" t="s">
        <v>604</v>
      </c>
      <c r="D827" s="750" t="s">
        <v>605</v>
      </c>
      <c r="E827" s="751">
        <v>50113006</v>
      </c>
      <c r="F827" s="750" t="s">
        <v>1549</v>
      </c>
      <c r="G827" s="749" t="s">
        <v>611</v>
      </c>
      <c r="H827" s="749">
        <v>33602</v>
      </c>
      <c r="I827" s="749">
        <v>33602</v>
      </c>
      <c r="J827" s="749" t="s">
        <v>1581</v>
      </c>
      <c r="K827" s="749" t="s">
        <v>1582</v>
      </c>
      <c r="L827" s="752">
        <v>144.20333333333329</v>
      </c>
      <c r="M827" s="752">
        <v>72</v>
      </c>
      <c r="N827" s="753">
        <v>10382.639999999998</v>
      </c>
    </row>
    <row r="828" spans="1:14" ht="14.4" customHeight="1" x14ac:dyDescent="0.3">
      <c r="A828" s="747" t="s">
        <v>577</v>
      </c>
      <c r="B828" s="748" t="s">
        <v>578</v>
      </c>
      <c r="C828" s="749" t="s">
        <v>604</v>
      </c>
      <c r="D828" s="750" t="s">
        <v>605</v>
      </c>
      <c r="E828" s="751">
        <v>50113006</v>
      </c>
      <c r="F828" s="750" t="s">
        <v>1549</v>
      </c>
      <c r="G828" s="749" t="s">
        <v>611</v>
      </c>
      <c r="H828" s="749">
        <v>153980</v>
      </c>
      <c r="I828" s="749">
        <v>153980</v>
      </c>
      <c r="J828" s="749" t="s">
        <v>1583</v>
      </c>
      <c r="K828" s="749" t="s">
        <v>1559</v>
      </c>
      <c r="L828" s="752">
        <v>276.91296296296292</v>
      </c>
      <c r="M828" s="752">
        <v>108</v>
      </c>
      <c r="N828" s="753">
        <v>29906.599999999995</v>
      </c>
    </row>
    <row r="829" spans="1:14" ht="14.4" customHeight="1" x14ac:dyDescent="0.3">
      <c r="A829" s="747" t="s">
        <v>577</v>
      </c>
      <c r="B829" s="748" t="s">
        <v>578</v>
      </c>
      <c r="C829" s="749" t="s">
        <v>604</v>
      </c>
      <c r="D829" s="750" t="s">
        <v>605</v>
      </c>
      <c r="E829" s="751">
        <v>50113006</v>
      </c>
      <c r="F829" s="750" t="s">
        <v>1549</v>
      </c>
      <c r="G829" s="749" t="s">
        <v>611</v>
      </c>
      <c r="H829" s="749">
        <v>33525</v>
      </c>
      <c r="I829" s="749">
        <v>33525</v>
      </c>
      <c r="J829" s="749" t="s">
        <v>1584</v>
      </c>
      <c r="K829" s="749" t="s">
        <v>1559</v>
      </c>
      <c r="L829" s="752">
        <v>88.203859649122805</v>
      </c>
      <c r="M829" s="752">
        <v>114</v>
      </c>
      <c r="N829" s="753">
        <v>10055.24</v>
      </c>
    </row>
    <row r="830" spans="1:14" ht="14.4" customHeight="1" x14ac:dyDescent="0.3">
      <c r="A830" s="747" t="s">
        <v>577</v>
      </c>
      <c r="B830" s="748" t="s">
        <v>578</v>
      </c>
      <c r="C830" s="749" t="s">
        <v>604</v>
      </c>
      <c r="D830" s="750" t="s">
        <v>605</v>
      </c>
      <c r="E830" s="751">
        <v>50113006</v>
      </c>
      <c r="F830" s="750" t="s">
        <v>1549</v>
      </c>
      <c r="G830" s="749" t="s">
        <v>611</v>
      </c>
      <c r="H830" s="749">
        <v>992137</v>
      </c>
      <c r="I830" s="749">
        <v>0</v>
      </c>
      <c r="J830" s="749" t="s">
        <v>1585</v>
      </c>
      <c r="K830" s="749" t="s">
        <v>579</v>
      </c>
      <c r="L830" s="752">
        <v>695.0100000000001</v>
      </c>
      <c r="M830" s="752">
        <v>1</v>
      </c>
      <c r="N830" s="753">
        <v>695.0100000000001</v>
      </c>
    </row>
    <row r="831" spans="1:14" ht="14.4" customHeight="1" x14ac:dyDescent="0.3">
      <c r="A831" s="747" t="s">
        <v>577</v>
      </c>
      <c r="B831" s="748" t="s">
        <v>578</v>
      </c>
      <c r="C831" s="749" t="s">
        <v>604</v>
      </c>
      <c r="D831" s="750" t="s">
        <v>605</v>
      </c>
      <c r="E831" s="751">
        <v>50113008</v>
      </c>
      <c r="F831" s="750" t="s">
        <v>1586</v>
      </c>
      <c r="G831" s="749"/>
      <c r="H831" s="749"/>
      <c r="I831" s="749">
        <v>129056</v>
      </c>
      <c r="J831" s="749" t="s">
        <v>1587</v>
      </c>
      <c r="K831" s="749" t="s">
        <v>1588</v>
      </c>
      <c r="L831" s="752">
        <v>2168.56005859375</v>
      </c>
      <c r="M831" s="752">
        <v>4</v>
      </c>
      <c r="N831" s="753">
        <v>8674.240234375</v>
      </c>
    </row>
    <row r="832" spans="1:14" ht="14.4" customHeight="1" x14ac:dyDescent="0.3">
      <c r="A832" s="747" t="s">
        <v>577</v>
      </c>
      <c r="B832" s="748" t="s">
        <v>578</v>
      </c>
      <c r="C832" s="749" t="s">
        <v>604</v>
      </c>
      <c r="D832" s="750" t="s">
        <v>605</v>
      </c>
      <c r="E832" s="751">
        <v>50113008</v>
      </c>
      <c r="F832" s="750" t="s">
        <v>1586</v>
      </c>
      <c r="G832" s="749"/>
      <c r="H832" s="749"/>
      <c r="I832" s="749">
        <v>62464</v>
      </c>
      <c r="J832" s="749" t="s">
        <v>1589</v>
      </c>
      <c r="K832" s="749" t="s">
        <v>1590</v>
      </c>
      <c r="L832" s="752">
        <v>4762.0350781249999</v>
      </c>
      <c r="M832" s="752">
        <v>25</v>
      </c>
      <c r="N832" s="753">
        <v>119050.876953125</v>
      </c>
    </row>
    <row r="833" spans="1:14" ht="14.4" customHeight="1" x14ac:dyDescent="0.3">
      <c r="A833" s="747" t="s">
        <v>577</v>
      </c>
      <c r="B833" s="748" t="s">
        <v>578</v>
      </c>
      <c r="C833" s="749" t="s">
        <v>604</v>
      </c>
      <c r="D833" s="750" t="s">
        <v>605</v>
      </c>
      <c r="E833" s="751">
        <v>50113008</v>
      </c>
      <c r="F833" s="750" t="s">
        <v>1586</v>
      </c>
      <c r="G833" s="749"/>
      <c r="H833" s="749"/>
      <c r="I833" s="749">
        <v>6480</v>
      </c>
      <c r="J833" s="749" t="s">
        <v>1591</v>
      </c>
      <c r="K833" s="749" t="s">
        <v>1592</v>
      </c>
      <c r="L833" s="752">
        <v>4305.3999519994704</v>
      </c>
      <c r="M833" s="752">
        <v>177</v>
      </c>
      <c r="N833" s="753">
        <v>762055.79150390625</v>
      </c>
    </row>
    <row r="834" spans="1:14" ht="14.4" customHeight="1" x14ac:dyDescent="0.3">
      <c r="A834" s="747" t="s">
        <v>577</v>
      </c>
      <c r="B834" s="748" t="s">
        <v>578</v>
      </c>
      <c r="C834" s="749" t="s">
        <v>604</v>
      </c>
      <c r="D834" s="750" t="s">
        <v>605</v>
      </c>
      <c r="E834" s="751">
        <v>50113013</v>
      </c>
      <c r="F834" s="750" t="s">
        <v>854</v>
      </c>
      <c r="G834" s="749" t="s">
        <v>630</v>
      </c>
      <c r="H834" s="749">
        <v>194155</v>
      </c>
      <c r="I834" s="749">
        <v>94155</v>
      </c>
      <c r="J834" s="749" t="s">
        <v>1593</v>
      </c>
      <c r="K834" s="749" t="s">
        <v>1594</v>
      </c>
      <c r="L834" s="752">
        <v>320.32</v>
      </c>
      <c r="M834" s="752">
        <v>0.1</v>
      </c>
      <c r="N834" s="753">
        <v>32.032000000000004</v>
      </c>
    </row>
    <row r="835" spans="1:14" ht="14.4" customHeight="1" x14ac:dyDescent="0.3">
      <c r="A835" s="747" t="s">
        <v>577</v>
      </c>
      <c r="B835" s="748" t="s">
        <v>578</v>
      </c>
      <c r="C835" s="749" t="s">
        <v>604</v>
      </c>
      <c r="D835" s="750" t="s">
        <v>605</v>
      </c>
      <c r="E835" s="751">
        <v>50113013</v>
      </c>
      <c r="F835" s="750" t="s">
        <v>854</v>
      </c>
      <c r="G835" s="749" t="s">
        <v>630</v>
      </c>
      <c r="H835" s="749">
        <v>195147</v>
      </c>
      <c r="I835" s="749">
        <v>195147</v>
      </c>
      <c r="J835" s="749" t="s">
        <v>1595</v>
      </c>
      <c r="K835" s="749" t="s">
        <v>1596</v>
      </c>
      <c r="L835" s="752">
        <v>561.51</v>
      </c>
      <c r="M835" s="752">
        <v>2.2999999999999998</v>
      </c>
      <c r="N835" s="753">
        <v>1291.473</v>
      </c>
    </row>
    <row r="836" spans="1:14" ht="14.4" customHeight="1" x14ac:dyDescent="0.3">
      <c r="A836" s="747" t="s">
        <v>577</v>
      </c>
      <c r="B836" s="748" t="s">
        <v>578</v>
      </c>
      <c r="C836" s="749" t="s">
        <v>604</v>
      </c>
      <c r="D836" s="750" t="s">
        <v>605</v>
      </c>
      <c r="E836" s="751">
        <v>50113013</v>
      </c>
      <c r="F836" s="750" t="s">
        <v>854</v>
      </c>
      <c r="G836" s="749" t="s">
        <v>630</v>
      </c>
      <c r="H836" s="749">
        <v>203097</v>
      </c>
      <c r="I836" s="749">
        <v>203097</v>
      </c>
      <c r="J836" s="749" t="s">
        <v>1597</v>
      </c>
      <c r="K836" s="749" t="s">
        <v>1598</v>
      </c>
      <c r="L836" s="752">
        <v>167.56</v>
      </c>
      <c r="M836" s="752">
        <v>6</v>
      </c>
      <c r="N836" s="753">
        <v>1005.36</v>
      </c>
    </row>
    <row r="837" spans="1:14" ht="14.4" customHeight="1" x14ac:dyDescent="0.3">
      <c r="A837" s="747" t="s">
        <v>577</v>
      </c>
      <c r="B837" s="748" t="s">
        <v>578</v>
      </c>
      <c r="C837" s="749" t="s">
        <v>604</v>
      </c>
      <c r="D837" s="750" t="s">
        <v>605</v>
      </c>
      <c r="E837" s="751">
        <v>50113013</v>
      </c>
      <c r="F837" s="750" t="s">
        <v>854</v>
      </c>
      <c r="G837" s="749" t="s">
        <v>611</v>
      </c>
      <c r="H837" s="749">
        <v>172972</v>
      </c>
      <c r="I837" s="749">
        <v>72972</v>
      </c>
      <c r="J837" s="749" t="s">
        <v>855</v>
      </c>
      <c r="K837" s="749" t="s">
        <v>856</v>
      </c>
      <c r="L837" s="752">
        <v>181.61794871794882</v>
      </c>
      <c r="M837" s="752">
        <v>233.99999999999997</v>
      </c>
      <c r="N837" s="753">
        <v>42498.60000000002</v>
      </c>
    </row>
    <row r="838" spans="1:14" ht="14.4" customHeight="1" x14ac:dyDescent="0.3">
      <c r="A838" s="747" t="s">
        <v>577</v>
      </c>
      <c r="B838" s="748" t="s">
        <v>578</v>
      </c>
      <c r="C838" s="749" t="s">
        <v>604</v>
      </c>
      <c r="D838" s="750" t="s">
        <v>605</v>
      </c>
      <c r="E838" s="751">
        <v>50113013</v>
      </c>
      <c r="F838" s="750" t="s">
        <v>854</v>
      </c>
      <c r="G838" s="749" t="s">
        <v>630</v>
      </c>
      <c r="H838" s="749">
        <v>105951</v>
      </c>
      <c r="I838" s="749">
        <v>5951</v>
      </c>
      <c r="J838" s="749" t="s">
        <v>857</v>
      </c>
      <c r="K838" s="749" t="s">
        <v>858</v>
      </c>
      <c r="L838" s="752">
        <v>114.55333333333333</v>
      </c>
      <c r="M838" s="752">
        <v>6</v>
      </c>
      <c r="N838" s="753">
        <v>687.31999999999994</v>
      </c>
    </row>
    <row r="839" spans="1:14" ht="14.4" customHeight="1" x14ac:dyDescent="0.3">
      <c r="A839" s="747" t="s">
        <v>577</v>
      </c>
      <c r="B839" s="748" t="s">
        <v>578</v>
      </c>
      <c r="C839" s="749" t="s">
        <v>604</v>
      </c>
      <c r="D839" s="750" t="s">
        <v>605</v>
      </c>
      <c r="E839" s="751">
        <v>50113013</v>
      </c>
      <c r="F839" s="750" t="s">
        <v>854</v>
      </c>
      <c r="G839" s="749" t="s">
        <v>630</v>
      </c>
      <c r="H839" s="749">
        <v>183817</v>
      </c>
      <c r="I839" s="749">
        <v>183817</v>
      </c>
      <c r="J839" s="749" t="s">
        <v>1599</v>
      </c>
      <c r="K839" s="749" t="s">
        <v>862</v>
      </c>
      <c r="L839" s="752">
        <v>932.79652173913053</v>
      </c>
      <c r="M839" s="752">
        <v>23</v>
      </c>
      <c r="N839" s="753">
        <v>21454.320000000003</v>
      </c>
    </row>
    <row r="840" spans="1:14" ht="14.4" customHeight="1" x14ac:dyDescent="0.3">
      <c r="A840" s="747" t="s">
        <v>577</v>
      </c>
      <c r="B840" s="748" t="s">
        <v>578</v>
      </c>
      <c r="C840" s="749" t="s">
        <v>604</v>
      </c>
      <c r="D840" s="750" t="s">
        <v>605</v>
      </c>
      <c r="E840" s="751">
        <v>50113013</v>
      </c>
      <c r="F840" s="750" t="s">
        <v>854</v>
      </c>
      <c r="G840" s="749" t="s">
        <v>611</v>
      </c>
      <c r="H840" s="749">
        <v>164831</v>
      </c>
      <c r="I840" s="749">
        <v>64831</v>
      </c>
      <c r="J840" s="749" t="s">
        <v>859</v>
      </c>
      <c r="K840" s="749" t="s">
        <v>860</v>
      </c>
      <c r="L840" s="752">
        <v>210.964648956357</v>
      </c>
      <c r="M840" s="752">
        <v>52.699999999999939</v>
      </c>
      <c r="N840" s="753">
        <v>11117.837000000001</v>
      </c>
    </row>
    <row r="841" spans="1:14" ht="14.4" customHeight="1" x14ac:dyDescent="0.3">
      <c r="A841" s="747" t="s">
        <v>577</v>
      </c>
      <c r="B841" s="748" t="s">
        <v>578</v>
      </c>
      <c r="C841" s="749" t="s">
        <v>604</v>
      </c>
      <c r="D841" s="750" t="s">
        <v>605</v>
      </c>
      <c r="E841" s="751">
        <v>50113013</v>
      </c>
      <c r="F841" s="750" t="s">
        <v>854</v>
      </c>
      <c r="G841" s="749" t="s">
        <v>611</v>
      </c>
      <c r="H841" s="749">
        <v>183926</v>
      </c>
      <c r="I841" s="749">
        <v>183926</v>
      </c>
      <c r="J841" s="749" t="s">
        <v>861</v>
      </c>
      <c r="K841" s="749" t="s">
        <v>862</v>
      </c>
      <c r="L841" s="752">
        <v>0</v>
      </c>
      <c r="M841" s="752">
        <v>0</v>
      </c>
      <c r="N841" s="753">
        <v>0</v>
      </c>
    </row>
    <row r="842" spans="1:14" ht="14.4" customHeight="1" x14ac:dyDescent="0.3">
      <c r="A842" s="747" t="s">
        <v>577</v>
      </c>
      <c r="B842" s="748" t="s">
        <v>578</v>
      </c>
      <c r="C842" s="749" t="s">
        <v>604</v>
      </c>
      <c r="D842" s="750" t="s">
        <v>605</v>
      </c>
      <c r="E842" s="751">
        <v>50113013</v>
      </c>
      <c r="F842" s="750" t="s">
        <v>854</v>
      </c>
      <c r="G842" s="749" t="s">
        <v>630</v>
      </c>
      <c r="H842" s="749">
        <v>145010</v>
      </c>
      <c r="I842" s="749">
        <v>45010</v>
      </c>
      <c r="J842" s="749" t="s">
        <v>1600</v>
      </c>
      <c r="K842" s="749" t="s">
        <v>1601</v>
      </c>
      <c r="L842" s="752">
        <v>41.730000000000025</v>
      </c>
      <c r="M842" s="752">
        <v>4</v>
      </c>
      <c r="N842" s="753">
        <v>166.9200000000001</v>
      </c>
    </row>
    <row r="843" spans="1:14" ht="14.4" customHeight="1" x14ac:dyDescent="0.3">
      <c r="A843" s="747" t="s">
        <v>577</v>
      </c>
      <c r="B843" s="748" t="s">
        <v>578</v>
      </c>
      <c r="C843" s="749" t="s">
        <v>604</v>
      </c>
      <c r="D843" s="750" t="s">
        <v>605</v>
      </c>
      <c r="E843" s="751">
        <v>50113013</v>
      </c>
      <c r="F843" s="750" t="s">
        <v>854</v>
      </c>
      <c r="G843" s="749" t="s">
        <v>611</v>
      </c>
      <c r="H843" s="749">
        <v>117170</v>
      </c>
      <c r="I843" s="749">
        <v>17170</v>
      </c>
      <c r="J843" s="749" t="s">
        <v>1602</v>
      </c>
      <c r="K843" s="749" t="s">
        <v>1205</v>
      </c>
      <c r="L843" s="752">
        <v>72.930000000000007</v>
      </c>
      <c r="M843" s="752">
        <v>9</v>
      </c>
      <c r="N843" s="753">
        <v>656.37000000000012</v>
      </c>
    </row>
    <row r="844" spans="1:14" ht="14.4" customHeight="1" x14ac:dyDescent="0.3">
      <c r="A844" s="747" t="s">
        <v>577</v>
      </c>
      <c r="B844" s="748" t="s">
        <v>578</v>
      </c>
      <c r="C844" s="749" t="s">
        <v>604</v>
      </c>
      <c r="D844" s="750" t="s">
        <v>605</v>
      </c>
      <c r="E844" s="751">
        <v>50113013</v>
      </c>
      <c r="F844" s="750" t="s">
        <v>854</v>
      </c>
      <c r="G844" s="749" t="s">
        <v>611</v>
      </c>
      <c r="H844" s="749">
        <v>117171</v>
      </c>
      <c r="I844" s="749">
        <v>17171</v>
      </c>
      <c r="J844" s="749" t="s">
        <v>1603</v>
      </c>
      <c r="K844" s="749" t="s">
        <v>715</v>
      </c>
      <c r="L844" s="752">
        <v>72.930000000000035</v>
      </c>
      <c r="M844" s="752">
        <v>1</v>
      </c>
      <c r="N844" s="753">
        <v>72.930000000000035</v>
      </c>
    </row>
    <row r="845" spans="1:14" ht="14.4" customHeight="1" x14ac:dyDescent="0.3">
      <c r="A845" s="747" t="s">
        <v>577</v>
      </c>
      <c r="B845" s="748" t="s">
        <v>578</v>
      </c>
      <c r="C845" s="749" t="s">
        <v>604</v>
      </c>
      <c r="D845" s="750" t="s">
        <v>605</v>
      </c>
      <c r="E845" s="751">
        <v>50113013</v>
      </c>
      <c r="F845" s="750" t="s">
        <v>854</v>
      </c>
      <c r="G845" s="749" t="s">
        <v>630</v>
      </c>
      <c r="H845" s="749">
        <v>111706</v>
      </c>
      <c r="I845" s="749">
        <v>11706</v>
      </c>
      <c r="J845" s="749" t="s">
        <v>639</v>
      </c>
      <c r="K845" s="749" t="s">
        <v>863</v>
      </c>
      <c r="L845" s="752">
        <v>231.11952380952383</v>
      </c>
      <c r="M845" s="752">
        <v>42</v>
      </c>
      <c r="N845" s="753">
        <v>9707.02</v>
      </c>
    </row>
    <row r="846" spans="1:14" ht="14.4" customHeight="1" x14ac:dyDescent="0.3">
      <c r="A846" s="747" t="s">
        <v>577</v>
      </c>
      <c r="B846" s="748" t="s">
        <v>578</v>
      </c>
      <c r="C846" s="749" t="s">
        <v>604</v>
      </c>
      <c r="D846" s="750" t="s">
        <v>605</v>
      </c>
      <c r="E846" s="751">
        <v>50113013</v>
      </c>
      <c r="F846" s="750" t="s">
        <v>854</v>
      </c>
      <c r="G846" s="749" t="s">
        <v>579</v>
      </c>
      <c r="H846" s="749">
        <v>203855</v>
      </c>
      <c r="I846" s="749">
        <v>203855</v>
      </c>
      <c r="J846" s="749" t="s">
        <v>864</v>
      </c>
      <c r="K846" s="749" t="s">
        <v>865</v>
      </c>
      <c r="L846" s="752">
        <v>316.02999999999997</v>
      </c>
      <c r="M846" s="752">
        <v>17</v>
      </c>
      <c r="N846" s="753">
        <v>5372.5099999999993</v>
      </c>
    </row>
    <row r="847" spans="1:14" ht="14.4" customHeight="1" x14ac:dyDescent="0.3">
      <c r="A847" s="747" t="s">
        <v>577</v>
      </c>
      <c r="B847" s="748" t="s">
        <v>578</v>
      </c>
      <c r="C847" s="749" t="s">
        <v>604</v>
      </c>
      <c r="D847" s="750" t="s">
        <v>605</v>
      </c>
      <c r="E847" s="751">
        <v>50113013</v>
      </c>
      <c r="F847" s="750" t="s">
        <v>854</v>
      </c>
      <c r="G847" s="749" t="s">
        <v>611</v>
      </c>
      <c r="H847" s="749">
        <v>131654</v>
      </c>
      <c r="I847" s="749">
        <v>131654</v>
      </c>
      <c r="J847" s="749" t="s">
        <v>866</v>
      </c>
      <c r="K847" s="749" t="s">
        <v>867</v>
      </c>
      <c r="L847" s="752">
        <v>264</v>
      </c>
      <c r="M847" s="752">
        <v>4</v>
      </c>
      <c r="N847" s="753">
        <v>1056</v>
      </c>
    </row>
    <row r="848" spans="1:14" ht="14.4" customHeight="1" x14ac:dyDescent="0.3">
      <c r="A848" s="747" t="s">
        <v>577</v>
      </c>
      <c r="B848" s="748" t="s">
        <v>578</v>
      </c>
      <c r="C848" s="749" t="s">
        <v>604</v>
      </c>
      <c r="D848" s="750" t="s">
        <v>605</v>
      </c>
      <c r="E848" s="751">
        <v>50113013</v>
      </c>
      <c r="F848" s="750" t="s">
        <v>854</v>
      </c>
      <c r="G848" s="749" t="s">
        <v>611</v>
      </c>
      <c r="H848" s="749">
        <v>131656</v>
      </c>
      <c r="I848" s="749">
        <v>131656</v>
      </c>
      <c r="J848" s="749" t="s">
        <v>1604</v>
      </c>
      <c r="K848" s="749" t="s">
        <v>1605</v>
      </c>
      <c r="L848" s="752">
        <v>517</v>
      </c>
      <c r="M848" s="752">
        <v>8</v>
      </c>
      <c r="N848" s="753">
        <v>4136</v>
      </c>
    </row>
    <row r="849" spans="1:14" ht="14.4" customHeight="1" x14ac:dyDescent="0.3">
      <c r="A849" s="747" t="s">
        <v>577</v>
      </c>
      <c r="B849" s="748" t="s">
        <v>578</v>
      </c>
      <c r="C849" s="749" t="s">
        <v>604</v>
      </c>
      <c r="D849" s="750" t="s">
        <v>605</v>
      </c>
      <c r="E849" s="751">
        <v>50113013</v>
      </c>
      <c r="F849" s="750" t="s">
        <v>854</v>
      </c>
      <c r="G849" s="749" t="s">
        <v>611</v>
      </c>
      <c r="H849" s="749">
        <v>151458</v>
      </c>
      <c r="I849" s="749">
        <v>151458</v>
      </c>
      <c r="J849" s="749" t="s">
        <v>868</v>
      </c>
      <c r="K849" s="749" t="s">
        <v>869</v>
      </c>
      <c r="L849" s="752">
        <v>217.8000000000001</v>
      </c>
      <c r="M849" s="752">
        <v>18.300000000000004</v>
      </c>
      <c r="N849" s="753">
        <v>3985.7400000000025</v>
      </c>
    </row>
    <row r="850" spans="1:14" ht="14.4" customHeight="1" x14ac:dyDescent="0.3">
      <c r="A850" s="747" t="s">
        <v>577</v>
      </c>
      <c r="B850" s="748" t="s">
        <v>578</v>
      </c>
      <c r="C850" s="749" t="s">
        <v>604</v>
      </c>
      <c r="D850" s="750" t="s">
        <v>605</v>
      </c>
      <c r="E850" s="751">
        <v>50113013</v>
      </c>
      <c r="F850" s="750" t="s">
        <v>854</v>
      </c>
      <c r="G850" s="749" t="s">
        <v>611</v>
      </c>
      <c r="H850" s="749">
        <v>151460</v>
      </c>
      <c r="I850" s="749">
        <v>151460</v>
      </c>
      <c r="J850" s="749" t="s">
        <v>870</v>
      </c>
      <c r="K850" s="749" t="s">
        <v>871</v>
      </c>
      <c r="L850" s="752">
        <v>156.75</v>
      </c>
      <c r="M850" s="752">
        <v>0.3</v>
      </c>
      <c r="N850" s="753">
        <v>47.024999999999999</v>
      </c>
    </row>
    <row r="851" spans="1:14" ht="14.4" customHeight="1" x14ac:dyDescent="0.3">
      <c r="A851" s="747" t="s">
        <v>577</v>
      </c>
      <c r="B851" s="748" t="s">
        <v>578</v>
      </c>
      <c r="C851" s="749" t="s">
        <v>604</v>
      </c>
      <c r="D851" s="750" t="s">
        <v>605</v>
      </c>
      <c r="E851" s="751">
        <v>50113013</v>
      </c>
      <c r="F851" s="750" t="s">
        <v>854</v>
      </c>
      <c r="G851" s="749" t="s">
        <v>611</v>
      </c>
      <c r="H851" s="749">
        <v>115653</v>
      </c>
      <c r="I851" s="749">
        <v>15653</v>
      </c>
      <c r="J851" s="749" t="s">
        <v>1137</v>
      </c>
      <c r="K851" s="749" t="s">
        <v>905</v>
      </c>
      <c r="L851" s="752">
        <v>37.57</v>
      </c>
      <c r="M851" s="752">
        <v>1</v>
      </c>
      <c r="N851" s="753">
        <v>37.57</v>
      </c>
    </row>
    <row r="852" spans="1:14" ht="14.4" customHeight="1" x14ac:dyDescent="0.3">
      <c r="A852" s="747" t="s">
        <v>577</v>
      </c>
      <c r="B852" s="748" t="s">
        <v>578</v>
      </c>
      <c r="C852" s="749" t="s">
        <v>604</v>
      </c>
      <c r="D852" s="750" t="s">
        <v>605</v>
      </c>
      <c r="E852" s="751">
        <v>50113013</v>
      </c>
      <c r="F852" s="750" t="s">
        <v>854</v>
      </c>
      <c r="G852" s="749" t="s">
        <v>611</v>
      </c>
      <c r="H852" s="749">
        <v>115658</v>
      </c>
      <c r="I852" s="749">
        <v>15658</v>
      </c>
      <c r="J852" s="749" t="s">
        <v>1606</v>
      </c>
      <c r="K852" s="749" t="s">
        <v>1153</v>
      </c>
      <c r="L852" s="752">
        <v>58.720000000000013</v>
      </c>
      <c r="M852" s="752">
        <v>2</v>
      </c>
      <c r="N852" s="753">
        <v>117.44000000000003</v>
      </c>
    </row>
    <row r="853" spans="1:14" ht="14.4" customHeight="1" x14ac:dyDescent="0.3">
      <c r="A853" s="747" t="s">
        <v>577</v>
      </c>
      <c r="B853" s="748" t="s">
        <v>578</v>
      </c>
      <c r="C853" s="749" t="s">
        <v>604</v>
      </c>
      <c r="D853" s="750" t="s">
        <v>605</v>
      </c>
      <c r="E853" s="751">
        <v>50113013</v>
      </c>
      <c r="F853" s="750" t="s">
        <v>854</v>
      </c>
      <c r="G853" s="749" t="s">
        <v>611</v>
      </c>
      <c r="H853" s="749">
        <v>162180</v>
      </c>
      <c r="I853" s="749">
        <v>162180</v>
      </c>
      <c r="J853" s="749" t="s">
        <v>1607</v>
      </c>
      <c r="K853" s="749" t="s">
        <v>1608</v>
      </c>
      <c r="L853" s="752">
        <v>152.90000000000003</v>
      </c>
      <c r="M853" s="752">
        <v>3.5</v>
      </c>
      <c r="N853" s="753">
        <v>535.15000000000009</v>
      </c>
    </row>
    <row r="854" spans="1:14" ht="14.4" customHeight="1" x14ac:dyDescent="0.3">
      <c r="A854" s="747" t="s">
        <v>577</v>
      </c>
      <c r="B854" s="748" t="s">
        <v>578</v>
      </c>
      <c r="C854" s="749" t="s">
        <v>604</v>
      </c>
      <c r="D854" s="750" t="s">
        <v>605</v>
      </c>
      <c r="E854" s="751">
        <v>50113013</v>
      </c>
      <c r="F854" s="750" t="s">
        <v>854</v>
      </c>
      <c r="G854" s="749" t="s">
        <v>611</v>
      </c>
      <c r="H854" s="749">
        <v>162187</v>
      </c>
      <c r="I854" s="749">
        <v>162187</v>
      </c>
      <c r="J854" s="749" t="s">
        <v>872</v>
      </c>
      <c r="K854" s="749" t="s">
        <v>873</v>
      </c>
      <c r="L854" s="752">
        <v>286</v>
      </c>
      <c r="M854" s="752">
        <v>1.5</v>
      </c>
      <c r="N854" s="753">
        <v>429</v>
      </c>
    </row>
    <row r="855" spans="1:14" ht="14.4" customHeight="1" x14ac:dyDescent="0.3">
      <c r="A855" s="747" t="s">
        <v>577</v>
      </c>
      <c r="B855" s="748" t="s">
        <v>578</v>
      </c>
      <c r="C855" s="749" t="s">
        <v>604</v>
      </c>
      <c r="D855" s="750" t="s">
        <v>605</v>
      </c>
      <c r="E855" s="751">
        <v>50113013</v>
      </c>
      <c r="F855" s="750" t="s">
        <v>854</v>
      </c>
      <c r="G855" s="749" t="s">
        <v>630</v>
      </c>
      <c r="H855" s="749">
        <v>849655</v>
      </c>
      <c r="I855" s="749">
        <v>129836</v>
      </c>
      <c r="J855" s="749" t="s">
        <v>874</v>
      </c>
      <c r="K855" s="749" t="s">
        <v>875</v>
      </c>
      <c r="L855" s="752">
        <v>263.16799999999995</v>
      </c>
      <c r="M855" s="752">
        <v>27.500000000000004</v>
      </c>
      <c r="N855" s="753">
        <v>7237.119999999999</v>
      </c>
    </row>
    <row r="856" spans="1:14" ht="14.4" customHeight="1" x14ac:dyDescent="0.3">
      <c r="A856" s="747" t="s">
        <v>577</v>
      </c>
      <c r="B856" s="748" t="s">
        <v>578</v>
      </c>
      <c r="C856" s="749" t="s">
        <v>604</v>
      </c>
      <c r="D856" s="750" t="s">
        <v>605</v>
      </c>
      <c r="E856" s="751">
        <v>50113013</v>
      </c>
      <c r="F856" s="750" t="s">
        <v>854</v>
      </c>
      <c r="G856" s="749" t="s">
        <v>630</v>
      </c>
      <c r="H856" s="749">
        <v>849887</v>
      </c>
      <c r="I856" s="749">
        <v>129834</v>
      </c>
      <c r="J856" s="749" t="s">
        <v>876</v>
      </c>
      <c r="K856" s="749" t="s">
        <v>579</v>
      </c>
      <c r="L856" s="752">
        <v>154.30136986301366</v>
      </c>
      <c r="M856" s="752">
        <v>14.600000000000001</v>
      </c>
      <c r="N856" s="753">
        <v>2252.7999999999997</v>
      </c>
    </row>
    <row r="857" spans="1:14" ht="14.4" customHeight="1" x14ac:dyDescent="0.3">
      <c r="A857" s="747" t="s">
        <v>577</v>
      </c>
      <c r="B857" s="748" t="s">
        <v>578</v>
      </c>
      <c r="C857" s="749" t="s">
        <v>604</v>
      </c>
      <c r="D857" s="750" t="s">
        <v>605</v>
      </c>
      <c r="E857" s="751">
        <v>50113013</v>
      </c>
      <c r="F857" s="750" t="s">
        <v>854</v>
      </c>
      <c r="G857" s="749" t="s">
        <v>611</v>
      </c>
      <c r="H857" s="749">
        <v>218400</v>
      </c>
      <c r="I857" s="749">
        <v>218400</v>
      </c>
      <c r="J857" s="749" t="s">
        <v>1609</v>
      </c>
      <c r="K857" s="749" t="s">
        <v>1610</v>
      </c>
      <c r="L857" s="752">
        <v>610.99625000000003</v>
      </c>
      <c r="M857" s="752">
        <v>8</v>
      </c>
      <c r="N857" s="753">
        <v>4887.97</v>
      </c>
    </row>
    <row r="858" spans="1:14" ht="14.4" customHeight="1" x14ac:dyDescent="0.3">
      <c r="A858" s="747" t="s">
        <v>577</v>
      </c>
      <c r="B858" s="748" t="s">
        <v>578</v>
      </c>
      <c r="C858" s="749" t="s">
        <v>604</v>
      </c>
      <c r="D858" s="750" t="s">
        <v>605</v>
      </c>
      <c r="E858" s="751">
        <v>50113013</v>
      </c>
      <c r="F858" s="750" t="s">
        <v>854</v>
      </c>
      <c r="G858" s="749" t="s">
        <v>611</v>
      </c>
      <c r="H858" s="749">
        <v>120605</v>
      </c>
      <c r="I858" s="749">
        <v>20605</v>
      </c>
      <c r="J858" s="749" t="s">
        <v>1611</v>
      </c>
      <c r="K858" s="749" t="s">
        <v>1612</v>
      </c>
      <c r="L858" s="752">
        <v>606.51599999999985</v>
      </c>
      <c r="M858" s="752">
        <v>20</v>
      </c>
      <c r="N858" s="753">
        <v>12130.319999999998</v>
      </c>
    </row>
    <row r="859" spans="1:14" ht="14.4" customHeight="1" x14ac:dyDescent="0.3">
      <c r="A859" s="747" t="s">
        <v>577</v>
      </c>
      <c r="B859" s="748" t="s">
        <v>578</v>
      </c>
      <c r="C859" s="749" t="s">
        <v>604</v>
      </c>
      <c r="D859" s="750" t="s">
        <v>605</v>
      </c>
      <c r="E859" s="751">
        <v>50113013</v>
      </c>
      <c r="F859" s="750" t="s">
        <v>854</v>
      </c>
      <c r="G859" s="749" t="s">
        <v>611</v>
      </c>
      <c r="H859" s="749">
        <v>844576</v>
      </c>
      <c r="I859" s="749">
        <v>100339</v>
      </c>
      <c r="J859" s="749" t="s">
        <v>877</v>
      </c>
      <c r="K859" s="749" t="s">
        <v>878</v>
      </c>
      <c r="L859" s="752">
        <v>97.61</v>
      </c>
      <c r="M859" s="752">
        <v>4</v>
      </c>
      <c r="N859" s="753">
        <v>390.44</v>
      </c>
    </row>
    <row r="860" spans="1:14" ht="14.4" customHeight="1" x14ac:dyDescent="0.3">
      <c r="A860" s="747" t="s">
        <v>577</v>
      </c>
      <c r="B860" s="748" t="s">
        <v>578</v>
      </c>
      <c r="C860" s="749" t="s">
        <v>604</v>
      </c>
      <c r="D860" s="750" t="s">
        <v>605</v>
      </c>
      <c r="E860" s="751">
        <v>50113013</v>
      </c>
      <c r="F860" s="750" t="s">
        <v>854</v>
      </c>
      <c r="G860" s="749" t="s">
        <v>611</v>
      </c>
      <c r="H860" s="749">
        <v>197654</v>
      </c>
      <c r="I860" s="749">
        <v>97654</v>
      </c>
      <c r="J860" s="749" t="s">
        <v>1613</v>
      </c>
      <c r="K860" s="749" t="s">
        <v>1614</v>
      </c>
      <c r="L860" s="752">
        <v>34.799999999999997</v>
      </c>
      <c r="M860" s="752">
        <v>1</v>
      </c>
      <c r="N860" s="753">
        <v>34.799999999999997</v>
      </c>
    </row>
    <row r="861" spans="1:14" ht="14.4" customHeight="1" x14ac:dyDescent="0.3">
      <c r="A861" s="747" t="s">
        <v>577</v>
      </c>
      <c r="B861" s="748" t="s">
        <v>578</v>
      </c>
      <c r="C861" s="749" t="s">
        <v>604</v>
      </c>
      <c r="D861" s="750" t="s">
        <v>605</v>
      </c>
      <c r="E861" s="751">
        <v>50113013</v>
      </c>
      <c r="F861" s="750" t="s">
        <v>854</v>
      </c>
      <c r="G861" s="749" t="s">
        <v>611</v>
      </c>
      <c r="H861" s="749">
        <v>102427</v>
      </c>
      <c r="I861" s="749">
        <v>2427</v>
      </c>
      <c r="J861" s="749" t="s">
        <v>1615</v>
      </c>
      <c r="K861" s="749" t="s">
        <v>1616</v>
      </c>
      <c r="L861" s="752">
        <v>25.45</v>
      </c>
      <c r="M861" s="752">
        <v>1</v>
      </c>
      <c r="N861" s="753">
        <v>25.45</v>
      </c>
    </row>
    <row r="862" spans="1:14" ht="14.4" customHeight="1" x14ac:dyDescent="0.3">
      <c r="A862" s="747" t="s">
        <v>577</v>
      </c>
      <c r="B862" s="748" t="s">
        <v>578</v>
      </c>
      <c r="C862" s="749" t="s">
        <v>604</v>
      </c>
      <c r="D862" s="750" t="s">
        <v>605</v>
      </c>
      <c r="E862" s="751">
        <v>50113013</v>
      </c>
      <c r="F862" s="750" t="s">
        <v>854</v>
      </c>
      <c r="G862" s="749" t="s">
        <v>611</v>
      </c>
      <c r="H862" s="749">
        <v>148261</v>
      </c>
      <c r="I862" s="749">
        <v>48261</v>
      </c>
      <c r="J862" s="749" t="s">
        <v>879</v>
      </c>
      <c r="K862" s="749" t="s">
        <v>1617</v>
      </c>
      <c r="L862" s="752">
        <v>48.25</v>
      </c>
      <c r="M862" s="752">
        <v>1</v>
      </c>
      <c r="N862" s="753">
        <v>48.25</v>
      </c>
    </row>
    <row r="863" spans="1:14" ht="14.4" customHeight="1" x14ac:dyDescent="0.3">
      <c r="A863" s="747" t="s">
        <v>577</v>
      </c>
      <c r="B863" s="748" t="s">
        <v>578</v>
      </c>
      <c r="C863" s="749" t="s">
        <v>604</v>
      </c>
      <c r="D863" s="750" t="s">
        <v>605</v>
      </c>
      <c r="E863" s="751">
        <v>50113013</v>
      </c>
      <c r="F863" s="750" t="s">
        <v>854</v>
      </c>
      <c r="G863" s="749" t="s">
        <v>611</v>
      </c>
      <c r="H863" s="749">
        <v>148262</v>
      </c>
      <c r="I863" s="749">
        <v>48262</v>
      </c>
      <c r="J863" s="749" t="s">
        <v>879</v>
      </c>
      <c r="K863" s="749" t="s">
        <v>880</v>
      </c>
      <c r="L863" s="752">
        <v>37.968752878484949</v>
      </c>
      <c r="M863" s="752">
        <v>16</v>
      </c>
      <c r="N863" s="753">
        <v>607.50004605575919</v>
      </c>
    </row>
    <row r="864" spans="1:14" ht="14.4" customHeight="1" x14ac:dyDescent="0.3">
      <c r="A864" s="747" t="s">
        <v>577</v>
      </c>
      <c r="B864" s="748" t="s">
        <v>578</v>
      </c>
      <c r="C864" s="749" t="s">
        <v>604</v>
      </c>
      <c r="D864" s="750" t="s">
        <v>605</v>
      </c>
      <c r="E864" s="751">
        <v>50113013</v>
      </c>
      <c r="F864" s="750" t="s">
        <v>854</v>
      </c>
      <c r="G864" s="749" t="s">
        <v>611</v>
      </c>
      <c r="H864" s="749">
        <v>101066</v>
      </c>
      <c r="I864" s="749">
        <v>1066</v>
      </c>
      <c r="J864" s="749" t="s">
        <v>879</v>
      </c>
      <c r="K864" s="749" t="s">
        <v>881</v>
      </c>
      <c r="L864" s="752">
        <v>50.806666666666679</v>
      </c>
      <c r="M864" s="752">
        <v>39</v>
      </c>
      <c r="N864" s="753">
        <v>1981.4600000000005</v>
      </c>
    </row>
    <row r="865" spans="1:14" ht="14.4" customHeight="1" x14ac:dyDescent="0.3">
      <c r="A865" s="747" t="s">
        <v>577</v>
      </c>
      <c r="B865" s="748" t="s">
        <v>578</v>
      </c>
      <c r="C865" s="749" t="s">
        <v>604</v>
      </c>
      <c r="D865" s="750" t="s">
        <v>605</v>
      </c>
      <c r="E865" s="751">
        <v>50113013</v>
      </c>
      <c r="F865" s="750" t="s">
        <v>854</v>
      </c>
      <c r="G865" s="749" t="s">
        <v>611</v>
      </c>
      <c r="H865" s="749">
        <v>183973</v>
      </c>
      <c r="I865" s="749">
        <v>83973</v>
      </c>
      <c r="J865" s="749" t="s">
        <v>1618</v>
      </c>
      <c r="K865" s="749" t="s">
        <v>1619</v>
      </c>
      <c r="L865" s="752">
        <v>111.8</v>
      </c>
      <c r="M865" s="752">
        <v>1</v>
      </c>
      <c r="N865" s="753">
        <v>111.8</v>
      </c>
    </row>
    <row r="866" spans="1:14" ht="14.4" customHeight="1" x14ac:dyDescent="0.3">
      <c r="A866" s="747" t="s">
        <v>577</v>
      </c>
      <c r="B866" s="748" t="s">
        <v>578</v>
      </c>
      <c r="C866" s="749" t="s">
        <v>604</v>
      </c>
      <c r="D866" s="750" t="s">
        <v>605</v>
      </c>
      <c r="E866" s="751">
        <v>50113013</v>
      </c>
      <c r="F866" s="750" t="s">
        <v>854</v>
      </c>
      <c r="G866" s="749" t="s">
        <v>611</v>
      </c>
      <c r="H866" s="749">
        <v>184492</v>
      </c>
      <c r="I866" s="749">
        <v>84492</v>
      </c>
      <c r="J866" s="749" t="s">
        <v>1620</v>
      </c>
      <c r="K866" s="749" t="s">
        <v>1621</v>
      </c>
      <c r="L866" s="752">
        <v>51.81</v>
      </c>
      <c r="M866" s="752">
        <v>2</v>
      </c>
      <c r="N866" s="753">
        <v>103.62</v>
      </c>
    </row>
    <row r="867" spans="1:14" ht="14.4" customHeight="1" x14ac:dyDescent="0.3">
      <c r="A867" s="747" t="s">
        <v>577</v>
      </c>
      <c r="B867" s="748" t="s">
        <v>578</v>
      </c>
      <c r="C867" s="749" t="s">
        <v>604</v>
      </c>
      <c r="D867" s="750" t="s">
        <v>605</v>
      </c>
      <c r="E867" s="751">
        <v>50113013</v>
      </c>
      <c r="F867" s="750" t="s">
        <v>854</v>
      </c>
      <c r="G867" s="749" t="s">
        <v>611</v>
      </c>
      <c r="H867" s="749">
        <v>207280</v>
      </c>
      <c r="I867" s="749">
        <v>207280</v>
      </c>
      <c r="J867" s="749" t="s">
        <v>1142</v>
      </c>
      <c r="K867" s="749" t="s">
        <v>633</v>
      </c>
      <c r="L867" s="752">
        <v>129.99</v>
      </c>
      <c r="M867" s="752">
        <v>2</v>
      </c>
      <c r="N867" s="753">
        <v>259.98</v>
      </c>
    </row>
    <row r="868" spans="1:14" ht="14.4" customHeight="1" x14ac:dyDescent="0.3">
      <c r="A868" s="747" t="s">
        <v>577</v>
      </c>
      <c r="B868" s="748" t="s">
        <v>578</v>
      </c>
      <c r="C868" s="749" t="s">
        <v>604</v>
      </c>
      <c r="D868" s="750" t="s">
        <v>605</v>
      </c>
      <c r="E868" s="751">
        <v>50113013</v>
      </c>
      <c r="F868" s="750" t="s">
        <v>854</v>
      </c>
      <c r="G868" s="749" t="s">
        <v>611</v>
      </c>
      <c r="H868" s="749">
        <v>394618</v>
      </c>
      <c r="I868" s="749">
        <v>112786</v>
      </c>
      <c r="J868" s="749" t="s">
        <v>1622</v>
      </c>
      <c r="K868" s="749" t="s">
        <v>1623</v>
      </c>
      <c r="L868" s="752">
        <v>310.00200000000001</v>
      </c>
      <c r="M868" s="752">
        <v>0.25</v>
      </c>
      <c r="N868" s="753">
        <v>77.500500000000002</v>
      </c>
    </row>
    <row r="869" spans="1:14" ht="14.4" customHeight="1" x14ac:dyDescent="0.3">
      <c r="A869" s="747" t="s">
        <v>577</v>
      </c>
      <c r="B869" s="748" t="s">
        <v>578</v>
      </c>
      <c r="C869" s="749" t="s">
        <v>604</v>
      </c>
      <c r="D869" s="750" t="s">
        <v>605</v>
      </c>
      <c r="E869" s="751">
        <v>50113013</v>
      </c>
      <c r="F869" s="750" t="s">
        <v>854</v>
      </c>
      <c r="G869" s="749" t="s">
        <v>611</v>
      </c>
      <c r="H869" s="749">
        <v>847476</v>
      </c>
      <c r="I869" s="749">
        <v>112782</v>
      </c>
      <c r="J869" s="749" t="s">
        <v>882</v>
      </c>
      <c r="K869" s="749" t="s">
        <v>883</v>
      </c>
      <c r="L869" s="752">
        <v>657.96562592592602</v>
      </c>
      <c r="M869" s="752">
        <v>6.7499999999999991</v>
      </c>
      <c r="N869" s="753">
        <v>4441.2679749999998</v>
      </c>
    </row>
    <row r="870" spans="1:14" ht="14.4" customHeight="1" x14ac:dyDescent="0.3">
      <c r="A870" s="747" t="s">
        <v>577</v>
      </c>
      <c r="B870" s="748" t="s">
        <v>578</v>
      </c>
      <c r="C870" s="749" t="s">
        <v>604</v>
      </c>
      <c r="D870" s="750" t="s">
        <v>605</v>
      </c>
      <c r="E870" s="751">
        <v>50113013</v>
      </c>
      <c r="F870" s="750" t="s">
        <v>854</v>
      </c>
      <c r="G870" s="749" t="s">
        <v>611</v>
      </c>
      <c r="H870" s="749">
        <v>96414</v>
      </c>
      <c r="I870" s="749">
        <v>96414</v>
      </c>
      <c r="J870" s="749" t="s">
        <v>1143</v>
      </c>
      <c r="K870" s="749" t="s">
        <v>1144</v>
      </c>
      <c r="L870" s="752">
        <v>57.989999999999995</v>
      </c>
      <c r="M870" s="752">
        <v>2</v>
      </c>
      <c r="N870" s="753">
        <v>115.97999999999999</v>
      </c>
    </row>
    <row r="871" spans="1:14" ht="14.4" customHeight="1" x14ac:dyDescent="0.3">
      <c r="A871" s="747" t="s">
        <v>577</v>
      </c>
      <c r="B871" s="748" t="s">
        <v>578</v>
      </c>
      <c r="C871" s="749" t="s">
        <v>604</v>
      </c>
      <c r="D871" s="750" t="s">
        <v>605</v>
      </c>
      <c r="E871" s="751">
        <v>50113013</v>
      </c>
      <c r="F871" s="750" t="s">
        <v>854</v>
      </c>
      <c r="G871" s="749" t="s">
        <v>611</v>
      </c>
      <c r="H871" s="749">
        <v>151664</v>
      </c>
      <c r="I871" s="749">
        <v>51664</v>
      </c>
      <c r="J871" s="749" t="s">
        <v>1624</v>
      </c>
      <c r="K871" s="749" t="s">
        <v>1625</v>
      </c>
      <c r="L871" s="752">
        <v>58.83000000000002</v>
      </c>
      <c r="M871" s="752">
        <v>1</v>
      </c>
      <c r="N871" s="753">
        <v>58.83000000000002</v>
      </c>
    </row>
    <row r="872" spans="1:14" ht="14.4" customHeight="1" x14ac:dyDescent="0.3">
      <c r="A872" s="747" t="s">
        <v>577</v>
      </c>
      <c r="B872" s="748" t="s">
        <v>578</v>
      </c>
      <c r="C872" s="749" t="s">
        <v>604</v>
      </c>
      <c r="D872" s="750" t="s">
        <v>605</v>
      </c>
      <c r="E872" s="751">
        <v>50113013</v>
      </c>
      <c r="F872" s="750" t="s">
        <v>854</v>
      </c>
      <c r="G872" s="749" t="s">
        <v>611</v>
      </c>
      <c r="H872" s="749">
        <v>216199</v>
      </c>
      <c r="I872" s="749">
        <v>216199</v>
      </c>
      <c r="J872" s="749" t="s">
        <v>1145</v>
      </c>
      <c r="K872" s="749" t="s">
        <v>1146</v>
      </c>
      <c r="L872" s="752">
        <v>99.91</v>
      </c>
      <c r="M872" s="752">
        <v>4</v>
      </c>
      <c r="N872" s="753">
        <v>399.64</v>
      </c>
    </row>
    <row r="873" spans="1:14" ht="14.4" customHeight="1" x14ac:dyDescent="0.3">
      <c r="A873" s="747" t="s">
        <v>577</v>
      </c>
      <c r="B873" s="748" t="s">
        <v>578</v>
      </c>
      <c r="C873" s="749" t="s">
        <v>604</v>
      </c>
      <c r="D873" s="750" t="s">
        <v>605</v>
      </c>
      <c r="E873" s="751">
        <v>50113013</v>
      </c>
      <c r="F873" s="750" t="s">
        <v>854</v>
      </c>
      <c r="G873" s="749" t="s">
        <v>611</v>
      </c>
      <c r="H873" s="749">
        <v>216183</v>
      </c>
      <c r="I873" s="749">
        <v>216183</v>
      </c>
      <c r="J873" s="749" t="s">
        <v>1147</v>
      </c>
      <c r="K873" s="749" t="s">
        <v>899</v>
      </c>
      <c r="L873" s="752">
        <v>251.15999999999997</v>
      </c>
      <c r="M873" s="752">
        <v>60</v>
      </c>
      <c r="N873" s="753">
        <v>15069.599999999999</v>
      </c>
    </row>
    <row r="874" spans="1:14" ht="14.4" customHeight="1" x14ac:dyDescent="0.3">
      <c r="A874" s="747" t="s">
        <v>577</v>
      </c>
      <c r="B874" s="748" t="s">
        <v>578</v>
      </c>
      <c r="C874" s="749" t="s">
        <v>604</v>
      </c>
      <c r="D874" s="750" t="s">
        <v>605</v>
      </c>
      <c r="E874" s="751">
        <v>50113013</v>
      </c>
      <c r="F874" s="750" t="s">
        <v>854</v>
      </c>
      <c r="G874" s="749" t="s">
        <v>611</v>
      </c>
      <c r="H874" s="749">
        <v>145671</v>
      </c>
      <c r="I874" s="749">
        <v>145671</v>
      </c>
      <c r="J874" s="749" t="s">
        <v>1626</v>
      </c>
      <c r="K874" s="749" t="s">
        <v>1627</v>
      </c>
      <c r="L874" s="752">
        <v>2362.77</v>
      </c>
      <c r="M874" s="752">
        <v>1</v>
      </c>
      <c r="N874" s="753">
        <v>2362.77</v>
      </c>
    </row>
    <row r="875" spans="1:14" ht="14.4" customHeight="1" x14ac:dyDescent="0.3">
      <c r="A875" s="747" t="s">
        <v>577</v>
      </c>
      <c r="B875" s="748" t="s">
        <v>578</v>
      </c>
      <c r="C875" s="749" t="s">
        <v>604</v>
      </c>
      <c r="D875" s="750" t="s">
        <v>605</v>
      </c>
      <c r="E875" s="751">
        <v>50113013</v>
      </c>
      <c r="F875" s="750" t="s">
        <v>854</v>
      </c>
      <c r="G875" s="749" t="s">
        <v>611</v>
      </c>
      <c r="H875" s="749">
        <v>141146</v>
      </c>
      <c r="I875" s="749">
        <v>41146</v>
      </c>
      <c r="J875" s="749" t="s">
        <v>1628</v>
      </c>
      <c r="K875" s="749" t="s">
        <v>1629</v>
      </c>
      <c r="L875" s="752">
        <v>183.01000000000002</v>
      </c>
      <c r="M875" s="752">
        <v>1</v>
      </c>
      <c r="N875" s="753">
        <v>183.01000000000002</v>
      </c>
    </row>
    <row r="876" spans="1:14" ht="14.4" customHeight="1" x14ac:dyDescent="0.3">
      <c r="A876" s="747" t="s">
        <v>577</v>
      </c>
      <c r="B876" s="748" t="s">
        <v>578</v>
      </c>
      <c r="C876" s="749" t="s">
        <v>604</v>
      </c>
      <c r="D876" s="750" t="s">
        <v>605</v>
      </c>
      <c r="E876" s="751">
        <v>50113013</v>
      </c>
      <c r="F876" s="750" t="s">
        <v>854</v>
      </c>
      <c r="G876" s="749" t="s">
        <v>630</v>
      </c>
      <c r="H876" s="749">
        <v>197000</v>
      </c>
      <c r="I876" s="749">
        <v>97000</v>
      </c>
      <c r="J876" s="749" t="s">
        <v>884</v>
      </c>
      <c r="K876" s="749" t="s">
        <v>885</v>
      </c>
      <c r="L876" s="752">
        <v>23.383696969696974</v>
      </c>
      <c r="M876" s="752">
        <v>330</v>
      </c>
      <c r="N876" s="753">
        <v>7716.6200000000017</v>
      </c>
    </row>
    <row r="877" spans="1:14" ht="14.4" customHeight="1" x14ac:dyDescent="0.3">
      <c r="A877" s="747" t="s">
        <v>577</v>
      </c>
      <c r="B877" s="748" t="s">
        <v>578</v>
      </c>
      <c r="C877" s="749" t="s">
        <v>604</v>
      </c>
      <c r="D877" s="750" t="s">
        <v>605</v>
      </c>
      <c r="E877" s="751">
        <v>50113013</v>
      </c>
      <c r="F877" s="750" t="s">
        <v>854</v>
      </c>
      <c r="G877" s="749" t="s">
        <v>611</v>
      </c>
      <c r="H877" s="749">
        <v>207636</v>
      </c>
      <c r="I877" s="749">
        <v>207636</v>
      </c>
      <c r="J877" s="749" t="s">
        <v>1630</v>
      </c>
      <c r="K877" s="749" t="s">
        <v>1631</v>
      </c>
      <c r="L877" s="752">
        <v>2179.3720000000003</v>
      </c>
      <c r="M877" s="752">
        <v>1.9999999999999993</v>
      </c>
      <c r="N877" s="753">
        <v>4358.7439999999988</v>
      </c>
    </row>
    <row r="878" spans="1:14" ht="14.4" customHeight="1" x14ac:dyDescent="0.3">
      <c r="A878" s="747" t="s">
        <v>577</v>
      </c>
      <c r="B878" s="748" t="s">
        <v>578</v>
      </c>
      <c r="C878" s="749" t="s">
        <v>604</v>
      </c>
      <c r="D878" s="750" t="s">
        <v>605</v>
      </c>
      <c r="E878" s="751">
        <v>50113013</v>
      </c>
      <c r="F878" s="750" t="s">
        <v>854</v>
      </c>
      <c r="G878" s="749" t="s">
        <v>611</v>
      </c>
      <c r="H878" s="749">
        <v>207116</v>
      </c>
      <c r="I878" s="749">
        <v>207116</v>
      </c>
      <c r="J878" s="749" t="s">
        <v>888</v>
      </c>
      <c r="K878" s="749" t="s">
        <v>889</v>
      </c>
      <c r="L878" s="752">
        <v>419.52</v>
      </c>
      <c r="M878" s="752">
        <v>1.3</v>
      </c>
      <c r="N878" s="753">
        <v>545.37599999999998</v>
      </c>
    </row>
    <row r="879" spans="1:14" ht="14.4" customHeight="1" x14ac:dyDescent="0.3">
      <c r="A879" s="747" t="s">
        <v>577</v>
      </c>
      <c r="B879" s="748" t="s">
        <v>578</v>
      </c>
      <c r="C879" s="749" t="s">
        <v>604</v>
      </c>
      <c r="D879" s="750" t="s">
        <v>605</v>
      </c>
      <c r="E879" s="751">
        <v>50113013</v>
      </c>
      <c r="F879" s="750" t="s">
        <v>854</v>
      </c>
      <c r="G879" s="749" t="s">
        <v>611</v>
      </c>
      <c r="H879" s="749">
        <v>101076</v>
      </c>
      <c r="I879" s="749">
        <v>1076</v>
      </c>
      <c r="J879" s="749" t="s">
        <v>890</v>
      </c>
      <c r="K879" s="749" t="s">
        <v>787</v>
      </c>
      <c r="L879" s="752">
        <v>78.596153846153868</v>
      </c>
      <c r="M879" s="752">
        <v>13</v>
      </c>
      <c r="N879" s="753">
        <v>1021.7500000000002</v>
      </c>
    </row>
    <row r="880" spans="1:14" ht="14.4" customHeight="1" x14ac:dyDescent="0.3">
      <c r="A880" s="747" t="s">
        <v>577</v>
      </c>
      <c r="B880" s="748" t="s">
        <v>578</v>
      </c>
      <c r="C880" s="749" t="s">
        <v>604</v>
      </c>
      <c r="D880" s="750" t="s">
        <v>605</v>
      </c>
      <c r="E880" s="751">
        <v>50113013</v>
      </c>
      <c r="F880" s="750" t="s">
        <v>854</v>
      </c>
      <c r="G880" s="749" t="s">
        <v>630</v>
      </c>
      <c r="H880" s="749">
        <v>113453</v>
      </c>
      <c r="I880" s="749">
        <v>113453</v>
      </c>
      <c r="J880" s="749" t="s">
        <v>891</v>
      </c>
      <c r="K880" s="749" t="s">
        <v>892</v>
      </c>
      <c r="L880" s="752">
        <v>459.76764705882351</v>
      </c>
      <c r="M880" s="752">
        <v>34</v>
      </c>
      <c r="N880" s="753">
        <v>15632.099999999999</v>
      </c>
    </row>
    <row r="881" spans="1:14" ht="14.4" customHeight="1" x14ac:dyDescent="0.3">
      <c r="A881" s="747" t="s">
        <v>577</v>
      </c>
      <c r="B881" s="748" t="s">
        <v>578</v>
      </c>
      <c r="C881" s="749" t="s">
        <v>604</v>
      </c>
      <c r="D881" s="750" t="s">
        <v>605</v>
      </c>
      <c r="E881" s="751">
        <v>50113013</v>
      </c>
      <c r="F881" s="750" t="s">
        <v>854</v>
      </c>
      <c r="G881" s="749" t="s">
        <v>579</v>
      </c>
      <c r="H881" s="749">
        <v>201030</v>
      </c>
      <c r="I881" s="749">
        <v>201030</v>
      </c>
      <c r="J881" s="749" t="s">
        <v>893</v>
      </c>
      <c r="K881" s="749" t="s">
        <v>894</v>
      </c>
      <c r="L881" s="752">
        <v>26.610000000000007</v>
      </c>
      <c r="M881" s="752">
        <v>290</v>
      </c>
      <c r="N881" s="753">
        <v>7716.9000000000015</v>
      </c>
    </row>
    <row r="882" spans="1:14" ht="14.4" customHeight="1" x14ac:dyDescent="0.3">
      <c r="A882" s="747" t="s">
        <v>577</v>
      </c>
      <c r="B882" s="748" t="s">
        <v>578</v>
      </c>
      <c r="C882" s="749" t="s">
        <v>604</v>
      </c>
      <c r="D882" s="750" t="s">
        <v>605</v>
      </c>
      <c r="E882" s="751">
        <v>50113013</v>
      </c>
      <c r="F882" s="750" t="s">
        <v>854</v>
      </c>
      <c r="G882" s="749" t="s">
        <v>630</v>
      </c>
      <c r="H882" s="749">
        <v>126127</v>
      </c>
      <c r="I882" s="749">
        <v>26127</v>
      </c>
      <c r="J882" s="749" t="s">
        <v>1632</v>
      </c>
      <c r="K882" s="749" t="s">
        <v>1633</v>
      </c>
      <c r="L882" s="752">
        <v>12412.950032820039</v>
      </c>
      <c r="M882" s="752">
        <v>8</v>
      </c>
      <c r="N882" s="753">
        <v>99303.600262560314</v>
      </c>
    </row>
    <row r="883" spans="1:14" ht="14.4" customHeight="1" x14ac:dyDescent="0.3">
      <c r="A883" s="747" t="s">
        <v>577</v>
      </c>
      <c r="B883" s="748" t="s">
        <v>578</v>
      </c>
      <c r="C883" s="749" t="s">
        <v>604</v>
      </c>
      <c r="D883" s="750" t="s">
        <v>605</v>
      </c>
      <c r="E883" s="751">
        <v>50113013</v>
      </c>
      <c r="F883" s="750" t="s">
        <v>854</v>
      </c>
      <c r="G883" s="749" t="s">
        <v>611</v>
      </c>
      <c r="H883" s="749">
        <v>116600</v>
      </c>
      <c r="I883" s="749">
        <v>16600</v>
      </c>
      <c r="J883" s="749" t="s">
        <v>895</v>
      </c>
      <c r="K883" s="749" t="s">
        <v>896</v>
      </c>
      <c r="L883" s="752">
        <v>23.566912537438586</v>
      </c>
      <c r="M883" s="752">
        <v>443</v>
      </c>
      <c r="N883" s="753">
        <v>10440.142254085295</v>
      </c>
    </row>
    <row r="884" spans="1:14" ht="14.4" customHeight="1" x14ac:dyDescent="0.3">
      <c r="A884" s="747" t="s">
        <v>577</v>
      </c>
      <c r="B884" s="748" t="s">
        <v>578</v>
      </c>
      <c r="C884" s="749" t="s">
        <v>604</v>
      </c>
      <c r="D884" s="750" t="s">
        <v>605</v>
      </c>
      <c r="E884" s="751">
        <v>50113013</v>
      </c>
      <c r="F884" s="750" t="s">
        <v>854</v>
      </c>
      <c r="G884" s="749" t="s">
        <v>630</v>
      </c>
      <c r="H884" s="749">
        <v>166269</v>
      </c>
      <c r="I884" s="749">
        <v>166269</v>
      </c>
      <c r="J884" s="749" t="s">
        <v>1150</v>
      </c>
      <c r="K884" s="749" t="s">
        <v>1151</v>
      </c>
      <c r="L884" s="752">
        <v>54.49</v>
      </c>
      <c r="M884" s="752">
        <v>6</v>
      </c>
      <c r="N884" s="753">
        <v>326.94</v>
      </c>
    </row>
    <row r="885" spans="1:14" ht="14.4" customHeight="1" x14ac:dyDescent="0.3">
      <c r="A885" s="747" t="s">
        <v>577</v>
      </c>
      <c r="B885" s="748" t="s">
        <v>578</v>
      </c>
      <c r="C885" s="749" t="s">
        <v>604</v>
      </c>
      <c r="D885" s="750" t="s">
        <v>605</v>
      </c>
      <c r="E885" s="751">
        <v>50113013</v>
      </c>
      <c r="F885" s="750" t="s">
        <v>854</v>
      </c>
      <c r="G885" s="749" t="s">
        <v>630</v>
      </c>
      <c r="H885" s="749">
        <v>166265</v>
      </c>
      <c r="I885" s="749">
        <v>166265</v>
      </c>
      <c r="J885" s="749" t="s">
        <v>898</v>
      </c>
      <c r="K885" s="749" t="s">
        <v>899</v>
      </c>
      <c r="L885" s="752">
        <v>34.017499999999998</v>
      </c>
      <c r="M885" s="752">
        <v>40</v>
      </c>
      <c r="N885" s="753">
        <v>1360.6999999999998</v>
      </c>
    </row>
    <row r="886" spans="1:14" ht="14.4" customHeight="1" x14ac:dyDescent="0.3">
      <c r="A886" s="747" t="s">
        <v>577</v>
      </c>
      <c r="B886" s="748" t="s">
        <v>578</v>
      </c>
      <c r="C886" s="749" t="s">
        <v>604</v>
      </c>
      <c r="D886" s="750" t="s">
        <v>605</v>
      </c>
      <c r="E886" s="751">
        <v>50113013</v>
      </c>
      <c r="F886" s="750" t="s">
        <v>854</v>
      </c>
      <c r="G886" s="749" t="s">
        <v>611</v>
      </c>
      <c r="H886" s="749">
        <v>184895</v>
      </c>
      <c r="I886" s="749">
        <v>84895</v>
      </c>
      <c r="J886" s="749" t="s">
        <v>1634</v>
      </c>
      <c r="K886" s="749" t="s">
        <v>1635</v>
      </c>
      <c r="L886" s="752">
        <v>66.620000000000019</v>
      </c>
      <c r="M886" s="752">
        <v>2</v>
      </c>
      <c r="N886" s="753">
        <v>133.24000000000004</v>
      </c>
    </row>
    <row r="887" spans="1:14" ht="14.4" customHeight="1" x14ac:dyDescent="0.3">
      <c r="A887" s="747" t="s">
        <v>577</v>
      </c>
      <c r="B887" s="748" t="s">
        <v>578</v>
      </c>
      <c r="C887" s="749" t="s">
        <v>604</v>
      </c>
      <c r="D887" s="750" t="s">
        <v>605</v>
      </c>
      <c r="E887" s="751">
        <v>50113014</v>
      </c>
      <c r="F887" s="750" t="s">
        <v>906</v>
      </c>
      <c r="G887" s="749" t="s">
        <v>611</v>
      </c>
      <c r="H887" s="749">
        <v>113798</v>
      </c>
      <c r="I887" s="749">
        <v>13798</v>
      </c>
      <c r="J887" s="749" t="s">
        <v>1636</v>
      </c>
      <c r="K887" s="749" t="s">
        <v>1637</v>
      </c>
      <c r="L887" s="752">
        <v>105.80000000000004</v>
      </c>
      <c r="M887" s="752">
        <v>4</v>
      </c>
      <c r="N887" s="753">
        <v>423.20000000000016</v>
      </c>
    </row>
    <row r="888" spans="1:14" ht="14.4" customHeight="1" x14ac:dyDescent="0.3">
      <c r="A888" s="747" t="s">
        <v>577</v>
      </c>
      <c r="B888" s="748" t="s">
        <v>578</v>
      </c>
      <c r="C888" s="749" t="s">
        <v>604</v>
      </c>
      <c r="D888" s="750" t="s">
        <v>605</v>
      </c>
      <c r="E888" s="751">
        <v>50113014</v>
      </c>
      <c r="F888" s="750" t="s">
        <v>906</v>
      </c>
      <c r="G888" s="749" t="s">
        <v>630</v>
      </c>
      <c r="H888" s="749">
        <v>164401</v>
      </c>
      <c r="I888" s="749">
        <v>164401</v>
      </c>
      <c r="J888" s="749" t="s">
        <v>1638</v>
      </c>
      <c r="K888" s="749" t="s">
        <v>1639</v>
      </c>
      <c r="L888" s="752">
        <v>150.84042553191486</v>
      </c>
      <c r="M888" s="752">
        <v>14.100000000000001</v>
      </c>
      <c r="N888" s="753">
        <v>2126.85</v>
      </c>
    </row>
    <row r="889" spans="1:14" ht="14.4" customHeight="1" x14ac:dyDescent="0.3">
      <c r="A889" s="747" t="s">
        <v>577</v>
      </c>
      <c r="B889" s="748" t="s">
        <v>578</v>
      </c>
      <c r="C889" s="749" t="s">
        <v>604</v>
      </c>
      <c r="D889" s="750" t="s">
        <v>605</v>
      </c>
      <c r="E889" s="751">
        <v>50113014</v>
      </c>
      <c r="F889" s="750" t="s">
        <v>906</v>
      </c>
      <c r="G889" s="749" t="s">
        <v>630</v>
      </c>
      <c r="H889" s="749">
        <v>164407</v>
      </c>
      <c r="I889" s="749">
        <v>164407</v>
      </c>
      <c r="J889" s="749" t="s">
        <v>1638</v>
      </c>
      <c r="K889" s="749" t="s">
        <v>1640</v>
      </c>
      <c r="L889" s="752">
        <v>308</v>
      </c>
      <c r="M889" s="752">
        <v>6</v>
      </c>
      <c r="N889" s="753">
        <v>1848</v>
      </c>
    </row>
    <row r="890" spans="1:14" ht="14.4" customHeight="1" x14ac:dyDescent="0.3">
      <c r="A890" s="747" t="s">
        <v>577</v>
      </c>
      <c r="B890" s="748" t="s">
        <v>578</v>
      </c>
      <c r="C890" s="749" t="s">
        <v>604</v>
      </c>
      <c r="D890" s="750" t="s">
        <v>605</v>
      </c>
      <c r="E890" s="751">
        <v>50113014</v>
      </c>
      <c r="F890" s="750" t="s">
        <v>906</v>
      </c>
      <c r="G890" s="749" t="s">
        <v>611</v>
      </c>
      <c r="H890" s="749">
        <v>116895</v>
      </c>
      <c r="I890" s="749">
        <v>16895</v>
      </c>
      <c r="J890" s="749" t="s">
        <v>1641</v>
      </c>
      <c r="K890" s="749" t="s">
        <v>1642</v>
      </c>
      <c r="L890" s="752">
        <v>107.87222222222221</v>
      </c>
      <c r="M890" s="752">
        <v>9</v>
      </c>
      <c r="N890" s="753">
        <v>970.84999999999991</v>
      </c>
    </row>
    <row r="891" spans="1:14" ht="14.4" customHeight="1" x14ac:dyDescent="0.3">
      <c r="A891" s="747" t="s">
        <v>577</v>
      </c>
      <c r="B891" s="748" t="s">
        <v>578</v>
      </c>
      <c r="C891" s="749" t="s">
        <v>604</v>
      </c>
      <c r="D891" s="750" t="s">
        <v>605</v>
      </c>
      <c r="E891" s="751">
        <v>50113014</v>
      </c>
      <c r="F891" s="750" t="s">
        <v>906</v>
      </c>
      <c r="G891" s="749" t="s">
        <v>611</v>
      </c>
      <c r="H891" s="749">
        <v>116896</v>
      </c>
      <c r="I891" s="749">
        <v>16896</v>
      </c>
      <c r="J891" s="749" t="s">
        <v>1643</v>
      </c>
      <c r="K891" s="749" t="s">
        <v>1644</v>
      </c>
      <c r="L891" s="752">
        <v>107.99000000000001</v>
      </c>
      <c r="M891" s="752">
        <v>5</v>
      </c>
      <c r="N891" s="753">
        <v>539.95000000000005</v>
      </c>
    </row>
    <row r="892" spans="1:14" ht="14.4" customHeight="1" x14ac:dyDescent="0.3">
      <c r="A892" s="747" t="s">
        <v>577</v>
      </c>
      <c r="B892" s="748" t="s">
        <v>578</v>
      </c>
      <c r="C892" s="749" t="s">
        <v>604</v>
      </c>
      <c r="D892" s="750" t="s">
        <v>605</v>
      </c>
      <c r="E892" s="751">
        <v>50113014</v>
      </c>
      <c r="F892" s="750" t="s">
        <v>906</v>
      </c>
      <c r="G892" s="749" t="s">
        <v>611</v>
      </c>
      <c r="H892" s="749">
        <v>129428</v>
      </c>
      <c r="I892" s="749">
        <v>500720</v>
      </c>
      <c r="J892" s="749" t="s">
        <v>1645</v>
      </c>
      <c r="K892" s="749" t="s">
        <v>1646</v>
      </c>
      <c r="L892" s="752">
        <v>4950</v>
      </c>
      <c r="M892" s="752">
        <v>5</v>
      </c>
      <c r="N892" s="753">
        <v>24750</v>
      </c>
    </row>
    <row r="893" spans="1:14" ht="14.4" customHeight="1" x14ac:dyDescent="0.3">
      <c r="A893" s="747" t="s">
        <v>577</v>
      </c>
      <c r="B893" s="748" t="s">
        <v>578</v>
      </c>
      <c r="C893" s="749" t="s">
        <v>604</v>
      </c>
      <c r="D893" s="750" t="s">
        <v>605</v>
      </c>
      <c r="E893" s="751">
        <v>50113014</v>
      </c>
      <c r="F893" s="750" t="s">
        <v>906</v>
      </c>
      <c r="G893" s="749" t="s">
        <v>611</v>
      </c>
      <c r="H893" s="749">
        <v>156067</v>
      </c>
      <c r="I893" s="749">
        <v>56067</v>
      </c>
      <c r="J893" s="749" t="s">
        <v>1647</v>
      </c>
      <c r="K893" s="749" t="s">
        <v>1648</v>
      </c>
      <c r="L893" s="752">
        <v>1271.52</v>
      </c>
      <c r="M893" s="752">
        <v>1</v>
      </c>
      <c r="N893" s="753">
        <v>1271.52</v>
      </c>
    </row>
    <row r="894" spans="1:14" ht="14.4" customHeight="1" x14ac:dyDescent="0.3">
      <c r="A894" s="747" t="s">
        <v>577</v>
      </c>
      <c r="B894" s="748" t="s">
        <v>578</v>
      </c>
      <c r="C894" s="749" t="s">
        <v>607</v>
      </c>
      <c r="D894" s="750" t="s">
        <v>608</v>
      </c>
      <c r="E894" s="751">
        <v>50113001</v>
      </c>
      <c r="F894" s="750" t="s">
        <v>610</v>
      </c>
      <c r="G894" s="749" t="s">
        <v>611</v>
      </c>
      <c r="H894" s="749">
        <v>847132</v>
      </c>
      <c r="I894" s="749">
        <v>137238</v>
      </c>
      <c r="J894" s="749" t="s">
        <v>1649</v>
      </c>
      <c r="K894" s="749" t="s">
        <v>1650</v>
      </c>
      <c r="L894" s="752">
        <v>634.1</v>
      </c>
      <c r="M894" s="752">
        <v>1</v>
      </c>
      <c r="N894" s="753">
        <v>634.1</v>
      </c>
    </row>
    <row r="895" spans="1:14" ht="14.4" customHeight="1" x14ac:dyDescent="0.3">
      <c r="A895" s="747" t="s">
        <v>577</v>
      </c>
      <c r="B895" s="748" t="s">
        <v>578</v>
      </c>
      <c r="C895" s="749" t="s">
        <v>607</v>
      </c>
      <c r="D895" s="750" t="s">
        <v>608</v>
      </c>
      <c r="E895" s="751">
        <v>50113001</v>
      </c>
      <c r="F895" s="750" t="s">
        <v>610</v>
      </c>
      <c r="G895" s="749" t="s">
        <v>611</v>
      </c>
      <c r="H895" s="749">
        <v>100362</v>
      </c>
      <c r="I895" s="749">
        <v>362</v>
      </c>
      <c r="J895" s="749" t="s">
        <v>612</v>
      </c>
      <c r="K895" s="749" t="s">
        <v>613</v>
      </c>
      <c r="L895" s="752">
        <v>86.723182876595445</v>
      </c>
      <c r="M895" s="752">
        <v>50</v>
      </c>
      <c r="N895" s="753">
        <v>4336.1591438297719</v>
      </c>
    </row>
    <row r="896" spans="1:14" ht="14.4" customHeight="1" x14ac:dyDescent="0.3">
      <c r="A896" s="747" t="s">
        <v>577</v>
      </c>
      <c r="B896" s="748" t="s">
        <v>578</v>
      </c>
      <c r="C896" s="749" t="s">
        <v>607</v>
      </c>
      <c r="D896" s="750" t="s">
        <v>608</v>
      </c>
      <c r="E896" s="751">
        <v>50113001</v>
      </c>
      <c r="F896" s="750" t="s">
        <v>610</v>
      </c>
      <c r="G896" s="749" t="s">
        <v>611</v>
      </c>
      <c r="H896" s="749">
        <v>847713</v>
      </c>
      <c r="I896" s="749">
        <v>125526</v>
      </c>
      <c r="J896" s="749" t="s">
        <v>622</v>
      </c>
      <c r="K896" s="749" t="s">
        <v>923</v>
      </c>
      <c r="L896" s="752">
        <v>86.463333333333324</v>
      </c>
      <c r="M896" s="752">
        <v>3</v>
      </c>
      <c r="N896" s="753">
        <v>259.39</v>
      </c>
    </row>
    <row r="897" spans="1:14" ht="14.4" customHeight="1" x14ac:dyDescent="0.3">
      <c r="A897" s="747" t="s">
        <v>577</v>
      </c>
      <c r="B897" s="748" t="s">
        <v>578</v>
      </c>
      <c r="C897" s="749" t="s">
        <v>607</v>
      </c>
      <c r="D897" s="750" t="s">
        <v>608</v>
      </c>
      <c r="E897" s="751">
        <v>50113001</v>
      </c>
      <c r="F897" s="750" t="s">
        <v>610</v>
      </c>
      <c r="G897" s="749" t="s">
        <v>611</v>
      </c>
      <c r="H897" s="749">
        <v>169755</v>
      </c>
      <c r="I897" s="749">
        <v>69755</v>
      </c>
      <c r="J897" s="749" t="s">
        <v>624</v>
      </c>
      <c r="K897" s="749" t="s">
        <v>629</v>
      </c>
      <c r="L897" s="752">
        <v>36.929999999999993</v>
      </c>
      <c r="M897" s="752">
        <v>135</v>
      </c>
      <c r="N897" s="753">
        <v>4985.5499999999993</v>
      </c>
    </row>
    <row r="898" spans="1:14" ht="14.4" customHeight="1" x14ac:dyDescent="0.3">
      <c r="A898" s="747" t="s">
        <v>577</v>
      </c>
      <c r="B898" s="748" t="s">
        <v>578</v>
      </c>
      <c r="C898" s="749" t="s">
        <v>607</v>
      </c>
      <c r="D898" s="750" t="s">
        <v>608</v>
      </c>
      <c r="E898" s="751">
        <v>50113001</v>
      </c>
      <c r="F898" s="750" t="s">
        <v>610</v>
      </c>
      <c r="G898" s="749" t="s">
        <v>611</v>
      </c>
      <c r="H898" s="749">
        <v>208456</v>
      </c>
      <c r="I898" s="749">
        <v>208456</v>
      </c>
      <c r="J898" s="749" t="s">
        <v>624</v>
      </c>
      <c r="K898" s="749" t="s">
        <v>625</v>
      </c>
      <c r="L898" s="752">
        <v>738.53999999999974</v>
      </c>
      <c r="M898" s="752">
        <v>8.25</v>
      </c>
      <c r="N898" s="753">
        <v>6092.9549999999981</v>
      </c>
    </row>
    <row r="899" spans="1:14" ht="14.4" customHeight="1" x14ac:dyDescent="0.3">
      <c r="A899" s="747" t="s">
        <v>577</v>
      </c>
      <c r="B899" s="748" t="s">
        <v>578</v>
      </c>
      <c r="C899" s="749" t="s">
        <v>607</v>
      </c>
      <c r="D899" s="750" t="s">
        <v>608</v>
      </c>
      <c r="E899" s="751">
        <v>50113001</v>
      </c>
      <c r="F899" s="750" t="s">
        <v>610</v>
      </c>
      <c r="G899" s="749" t="s">
        <v>611</v>
      </c>
      <c r="H899" s="749">
        <v>501710</v>
      </c>
      <c r="I899" s="749">
        <v>0</v>
      </c>
      <c r="J899" s="749" t="s">
        <v>1651</v>
      </c>
      <c r="K899" s="749" t="s">
        <v>1652</v>
      </c>
      <c r="L899" s="752">
        <v>14850</v>
      </c>
      <c r="M899" s="752">
        <v>1</v>
      </c>
      <c r="N899" s="753">
        <v>14850</v>
      </c>
    </row>
    <row r="900" spans="1:14" ht="14.4" customHeight="1" x14ac:dyDescent="0.3">
      <c r="A900" s="747" t="s">
        <v>577</v>
      </c>
      <c r="B900" s="748" t="s">
        <v>578</v>
      </c>
      <c r="C900" s="749" t="s">
        <v>607</v>
      </c>
      <c r="D900" s="750" t="s">
        <v>608</v>
      </c>
      <c r="E900" s="751">
        <v>50113001</v>
      </c>
      <c r="F900" s="750" t="s">
        <v>610</v>
      </c>
      <c r="G900" s="749" t="s">
        <v>611</v>
      </c>
      <c r="H900" s="749">
        <v>920200</v>
      </c>
      <c r="I900" s="749">
        <v>15877</v>
      </c>
      <c r="J900" s="749" t="s">
        <v>1653</v>
      </c>
      <c r="K900" s="749" t="s">
        <v>579</v>
      </c>
      <c r="L900" s="752">
        <v>252.9780118223795</v>
      </c>
      <c r="M900" s="752">
        <v>7</v>
      </c>
      <c r="N900" s="753">
        <v>1770.8460827566564</v>
      </c>
    </row>
    <row r="901" spans="1:14" ht="14.4" customHeight="1" x14ac:dyDescent="0.3">
      <c r="A901" s="747" t="s">
        <v>577</v>
      </c>
      <c r="B901" s="748" t="s">
        <v>578</v>
      </c>
      <c r="C901" s="749" t="s">
        <v>607</v>
      </c>
      <c r="D901" s="750" t="s">
        <v>608</v>
      </c>
      <c r="E901" s="751">
        <v>50113001</v>
      </c>
      <c r="F901" s="750" t="s">
        <v>610</v>
      </c>
      <c r="G901" s="749" t="s">
        <v>611</v>
      </c>
      <c r="H901" s="749">
        <v>920235</v>
      </c>
      <c r="I901" s="749">
        <v>15880</v>
      </c>
      <c r="J901" s="749" t="s">
        <v>1654</v>
      </c>
      <c r="K901" s="749" t="s">
        <v>579</v>
      </c>
      <c r="L901" s="752">
        <v>163.57000000000002</v>
      </c>
      <c r="M901" s="752">
        <v>1</v>
      </c>
      <c r="N901" s="753">
        <v>163.57000000000002</v>
      </c>
    </row>
    <row r="902" spans="1:14" ht="14.4" customHeight="1" x14ac:dyDescent="0.3">
      <c r="A902" s="747" t="s">
        <v>577</v>
      </c>
      <c r="B902" s="748" t="s">
        <v>578</v>
      </c>
      <c r="C902" s="749" t="s">
        <v>607</v>
      </c>
      <c r="D902" s="750" t="s">
        <v>608</v>
      </c>
      <c r="E902" s="751">
        <v>50113001</v>
      </c>
      <c r="F902" s="750" t="s">
        <v>610</v>
      </c>
      <c r="G902" s="749" t="s">
        <v>611</v>
      </c>
      <c r="H902" s="749">
        <v>102818</v>
      </c>
      <c r="I902" s="749">
        <v>2818</v>
      </c>
      <c r="J902" s="749" t="s">
        <v>685</v>
      </c>
      <c r="K902" s="749" t="s">
        <v>687</v>
      </c>
      <c r="L902" s="752">
        <v>111.72</v>
      </c>
      <c r="M902" s="752">
        <v>1</v>
      </c>
      <c r="N902" s="753">
        <v>111.72</v>
      </c>
    </row>
    <row r="903" spans="1:14" ht="14.4" customHeight="1" x14ac:dyDescent="0.3">
      <c r="A903" s="747" t="s">
        <v>577</v>
      </c>
      <c r="B903" s="748" t="s">
        <v>578</v>
      </c>
      <c r="C903" s="749" t="s">
        <v>607</v>
      </c>
      <c r="D903" s="750" t="s">
        <v>608</v>
      </c>
      <c r="E903" s="751">
        <v>50113001</v>
      </c>
      <c r="F903" s="750" t="s">
        <v>610</v>
      </c>
      <c r="G903" s="749" t="s">
        <v>630</v>
      </c>
      <c r="H903" s="749">
        <v>213494</v>
      </c>
      <c r="I903" s="749">
        <v>213494</v>
      </c>
      <c r="J903" s="749" t="s">
        <v>700</v>
      </c>
      <c r="K903" s="749" t="s">
        <v>983</v>
      </c>
      <c r="L903" s="752">
        <v>408.94699999999995</v>
      </c>
      <c r="M903" s="752">
        <v>6</v>
      </c>
      <c r="N903" s="753">
        <v>2453.6819999999998</v>
      </c>
    </row>
    <row r="904" spans="1:14" ht="14.4" customHeight="1" x14ac:dyDescent="0.3">
      <c r="A904" s="747" t="s">
        <v>577</v>
      </c>
      <c r="B904" s="748" t="s">
        <v>578</v>
      </c>
      <c r="C904" s="749" t="s">
        <v>607</v>
      </c>
      <c r="D904" s="750" t="s">
        <v>608</v>
      </c>
      <c r="E904" s="751">
        <v>50113001</v>
      </c>
      <c r="F904" s="750" t="s">
        <v>610</v>
      </c>
      <c r="G904" s="749" t="s">
        <v>611</v>
      </c>
      <c r="H904" s="749">
        <v>198880</v>
      </c>
      <c r="I904" s="749">
        <v>98880</v>
      </c>
      <c r="J904" s="749" t="s">
        <v>1655</v>
      </c>
      <c r="K904" s="749" t="s">
        <v>1656</v>
      </c>
      <c r="L904" s="752">
        <v>201.29999988927648</v>
      </c>
      <c r="M904" s="752">
        <v>217</v>
      </c>
      <c r="N904" s="753">
        <v>43682.099975972997</v>
      </c>
    </row>
    <row r="905" spans="1:14" ht="14.4" customHeight="1" x14ac:dyDescent="0.3">
      <c r="A905" s="747" t="s">
        <v>577</v>
      </c>
      <c r="B905" s="748" t="s">
        <v>578</v>
      </c>
      <c r="C905" s="749" t="s">
        <v>607</v>
      </c>
      <c r="D905" s="750" t="s">
        <v>608</v>
      </c>
      <c r="E905" s="751">
        <v>50113001</v>
      </c>
      <c r="F905" s="750" t="s">
        <v>610</v>
      </c>
      <c r="G905" s="749" t="s">
        <v>611</v>
      </c>
      <c r="H905" s="749">
        <v>29817</v>
      </c>
      <c r="I905" s="749">
        <v>29817</v>
      </c>
      <c r="J905" s="749" t="s">
        <v>1657</v>
      </c>
      <c r="K905" s="749" t="s">
        <v>1658</v>
      </c>
      <c r="L905" s="752">
        <v>14025.109999999999</v>
      </c>
      <c r="M905" s="752">
        <v>34</v>
      </c>
      <c r="N905" s="753">
        <v>476853.73999999993</v>
      </c>
    </row>
    <row r="906" spans="1:14" ht="14.4" customHeight="1" x14ac:dyDescent="0.3">
      <c r="A906" s="747" t="s">
        <v>577</v>
      </c>
      <c r="B906" s="748" t="s">
        <v>578</v>
      </c>
      <c r="C906" s="749" t="s">
        <v>607</v>
      </c>
      <c r="D906" s="750" t="s">
        <v>608</v>
      </c>
      <c r="E906" s="751">
        <v>50113001</v>
      </c>
      <c r="F906" s="750" t="s">
        <v>610</v>
      </c>
      <c r="G906" s="749" t="s">
        <v>611</v>
      </c>
      <c r="H906" s="749">
        <v>51366</v>
      </c>
      <c r="I906" s="749">
        <v>51366</v>
      </c>
      <c r="J906" s="749" t="s">
        <v>725</v>
      </c>
      <c r="K906" s="749" t="s">
        <v>726</v>
      </c>
      <c r="L906" s="752">
        <v>171.59999879047356</v>
      </c>
      <c r="M906" s="752">
        <v>12</v>
      </c>
      <c r="N906" s="753">
        <v>2059.1999854856826</v>
      </c>
    </row>
    <row r="907" spans="1:14" ht="14.4" customHeight="1" x14ac:dyDescent="0.3">
      <c r="A907" s="747" t="s">
        <v>577</v>
      </c>
      <c r="B907" s="748" t="s">
        <v>578</v>
      </c>
      <c r="C907" s="749" t="s">
        <v>607</v>
      </c>
      <c r="D907" s="750" t="s">
        <v>608</v>
      </c>
      <c r="E907" s="751">
        <v>50113001</v>
      </c>
      <c r="F907" s="750" t="s">
        <v>610</v>
      </c>
      <c r="G907" s="749" t="s">
        <v>611</v>
      </c>
      <c r="H907" s="749">
        <v>132082</v>
      </c>
      <c r="I907" s="749">
        <v>32082</v>
      </c>
      <c r="J907" s="749" t="s">
        <v>728</v>
      </c>
      <c r="K907" s="749" t="s">
        <v>729</v>
      </c>
      <c r="L907" s="752">
        <v>82.405982201684282</v>
      </c>
      <c r="M907" s="752">
        <v>5</v>
      </c>
      <c r="N907" s="753">
        <v>412.02991100842144</v>
      </c>
    </row>
    <row r="908" spans="1:14" ht="14.4" customHeight="1" x14ac:dyDescent="0.3">
      <c r="A908" s="747" t="s">
        <v>577</v>
      </c>
      <c r="B908" s="748" t="s">
        <v>578</v>
      </c>
      <c r="C908" s="749" t="s">
        <v>607</v>
      </c>
      <c r="D908" s="750" t="s">
        <v>608</v>
      </c>
      <c r="E908" s="751">
        <v>50113001</v>
      </c>
      <c r="F908" s="750" t="s">
        <v>610</v>
      </c>
      <c r="G908" s="749" t="s">
        <v>611</v>
      </c>
      <c r="H908" s="749">
        <v>111063</v>
      </c>
      <c r="I908" s="749">
        <v>11063</v>
      </c>
      <c r="J908" s="749" t="s">
        <v>1659</v>
      </c>
      <c r="K908" s="749" t="s">
        <v>1660</v>
      </c>
      <c r="L908" s="752">
        <v>74.379999999999981</v>
      </c>
      <c r="M908" s="752">
        <v>1</v>
      </c>
      <c r="N908" s="753">
        <v>74.379999999999981</v>
      </c>
    </row>
    <row r="909" spans="1:14" ht="14.4" customHeight="1" x14ac:dyDescent="0.3">
      <c r="A909" s="747" t="s">
        <v>577</v>
      </c>
      <c r="B909" s="748" t="s">
        <v>578</v>
      </c>
      <c r="C909" s="749" t="s">
        <v>607</v>
      </c>
      <c r="D909" s="750" t="s">
        <v>608</v>
      </c>
      <c r="E909" s="751">
        <v>50113001</v>
      </c>
      <c r="F909" s="750" t="s">
        <v>610</v>
      </c>
      <c r="G909" s="749" t="s">
        <v>611</v>
      </c>
      <c r="H909" s="749">
        <v>100802</v>
      </c>
      <c r="I909" s="749">
        <v>0</v>
      </c>
      <c r="J909" s="749" t="s">
        <v>732</v>
      </c>
      <c r="K909" s="749" t="s">
        <v>733</v>
      </c>
      <c r="L909" s="752">
        <v>77.884851391568091</v>
      </c>
      <c r="M909" s="752">
        <v>37</v>
      </c>
      <c r="N909" s="753">
        <v>2881.7395014880194</v>
      </c>
    </row>
    <row r="910" spans="1:14" ht="14.4" customHeight="1" x14ac:dyDescent="0.3">
      <c r="A910" s="747" t="s">
        <v>577</v>
      </c>
      <c r="B910" s="748" t="s">
        <v>578</v>
      </c>
      <c r="C910" s="749" t="s">
        <v>607</v>
      </c>
      <c r="D910" s="750" t="s">
        <v>608</v>
      </c>
      <c r="E910" s="751">
        <v>50113001</v>
      </c>
      <c r="F910" s="750" t="s">
        <v>610</v>
      </c>
      <c r="G910" s="749" t="s">
        <v>611</v>
      </c>
      <c r="H910" s="749">
        <v>930444</v>
      </c>
      <c r="I910" s="749">
        <v>0</v>
      </c>
      <c r="J910" s="749" t="s">
        <v>1661</v>
      </c>
      <c r="K910" s="749" t="s">
        <v>579</v>
      </c>
      <c r="L910" s="752">
        <v>37.434486730741568</v>
      </c>
      <c r="M910" s="752">
        <v>7</v>
      </c>
      <c r="N910" s="753">
        <v>262.04140711519096</v>
      </c>
    </row>
    <row r="911" spans="1:14" ht="14.4" customHeight="1" x14ac:dyDescent="0.3">
      <c r="A911" s="747" t="s">
        <v>577</v>
      </c>
      <c r="B911" s="748" t="s">
        <v>578</v>
      </c>
      <c r="C911" s="749" t="s">
        <v>607</v>
      </c>
      <c r="D911" s="750" t="s">
        <v>608</v>
      </c>
      <c r="E911" s="751">
        <v>50113001</v>
      </c>
      <c r="F911" s="750" t="s">
        <v>610</v>
      </c>
      <c r="G911" s="749" t="s">
        <v>611</v>
      </c>
      <c r="H911" s="749">
        <v>930224</v>
      </c>
      <c r="I911" s="749">
        <v>0</v>
      </c>
      <c r="J911" s="749" t="s">
        <v>1343</v>
      </c>
      <c r="K911" s="749" t="s">
        <v>579</v>
      </c>
      <c r="L911" s="752">
        <v>75.017111380862346</v>
      </c>
      <c r="M911" s="752">
        <v>2</v>
      </c>
      <c r="N911" s="753">
        <v>150.03422276172469</v>
      </c>
    </row>
    <row r="912" spans="1:14" ht="14.4" customHeight="1" x14ac:dyDescent="0.3">
      <c r="A912" s="747" t="s">
        <v>577</v>
      </c>
      <c r="B912" s="748" t="s">
        <v>578</v>
      </c>
      <c r="C912" s="749" t="s">
        <v>607</v>
      </c>
      <c r="D912" s="750" t="s">
        <v>608</v>
      </c>
      <c r="E912" s="751">
        <v>50113001</v>
      </c>
      <c r="F912" s="750" t="s">
        <v>610</v>
      </c>
      <c r="G912" s="749" t="s">
        <v>611</v>
      </c>
      <c r="H912" s="749">
        <v>844940</v>
      </c>
      <c r="I912" s="749">
        <v>0</v>
      </c>
      <c r="J912" s="749" t="s">
        <v>1662</v>
      </c>
      <c r="K912" s="749" t="s">
        <v>579</v>
      </c>
      <c r="L912" s="752">
        <v>106.19660698595497</v>
      </c>
      <c r="M912" s="752">
        <v>36</v>
      </c>
      <c r="N912" s="753">
        <v>3823.077851494379</v>
      </c>
    </row>
    <row r="913" spans="1:14" ht="14.4" customHeight="1" x14ac:dyDescent="0.3">
      <c r="A913" s="747" t="s">
        <v>577</v>
      </c>
      <c r="B913" s="748" t="s">
        <v>578</v>
      </c>
      <c r="C913" s="749" t="s">
        <v>607</v>
      </c>
      <c r="D913" s="750" t="s">
        <v>608</v>
      </c>
      <c r="E913" s="751">
        <v>50113001</v>
      </c>
      <c r="F913" s="750" t="s">
        <v>610</v>
      </c>
      <c r="G913" s="749" t="s">
        <v>611</v>
      </c>
      <c r="H913" s="749">
        <v>930589</v>
      </c>
      <c r="I913" s="749">
        <v>0</v>
      </c>
      <c r="J913" s="749" t="s">
        <v>1663</v>
      </c>
      <c r="K913" s="749" t="s">
        <v>579</v>
      </c>
      <c r="L913" s="752">
        <v>90.840713550749314</v>
      </c>
      <c r="M913" s="752">
        <v>15</v>
      </c>
      <c r="N913" s="753">
        <v>1362.6107032612397</v>
      </c>
    </row>
    <row r="914" spans="1:14" ht="14.4" customHeight="1" x14ac:dyDescent="0.3">
      <c r="A914" s="747" t="s">
        <v>577</v>
      </c>
      <c r="B914" s="748" t="s">
        <v>578</v>
      </c>
      <c r="C914" s="749" t="s">
        <v>607</v>
      </c>
      <c r="D914" s="750" t="s">
        <v>608</v>
      </c>
      <c r="E914" s="751">
        <v>50113001</v>
      </c>
      <c r="F914" s="750" t="s">
        <v>610</v>
      </c>
      <c r="G914" s="749" t="s">
        <v>611</v>
      </c>
      <c r="H914" s="749">
        <v>900441</v>
      </c>
      <c r="I914" s="749">
        <v>0</v>
      </c>
      <c r="J914" s="749" t="s">
        <v>1345</v>
      </c>
      <c r="K914" s="749" t="s">
        <v>1346</v>
      </c>
      <c r="L914" s="752">
        <v>169.46529711786451</v>
      </c>
      <c r="M914" s="752">
        <v>138</v>
      </c>
      <c r="N914" s="753">
        <v>23386.211002265303</v>
      </c>
    </row>
    <row r="915" spans="1:14" ht="14.4" customHeight="1" x14ac:dyDescent="0.3">
      <c r="A915" s="747" t="s">
        <v>577</v>
      </c>
      <c r="B915" s="748" t="s">
        <v>578</v>
      </c>
      <c r="C915" s="749" t="s">
        <v>607</v>
      </c>
      <c r="D915" s="750" t="s">
        <v>608</v>
      </c>
      <c r="E915" s="751">
        <v>50113001</v>
      </c>
      <c r="F915" s="750" t="s">
        <v>610</v>
      </c>
      <c r="G915" s="749" t="s">
        <v>611</v>
      </c>
      <c r="H915" s="749">
        <v>501679</v>
      </c>
      <c r="I915" s="749">
        <v>0</v>
      </c>
      <c r="J915" s="749" t="s">
        <v>1664</v>
      </c>
      <c r="K915" s="749" t="s">
        <v>579</v>
      </c>
      <c r="L915" s="752">
        <v>213.24</v>
      </c>
      <c r="M915" s="752">
        <v>1</v>
      </c>
      <c r="N915" s="753">
        <v>213.24</v>
      </c>
    </row>
    <row r="916" spans="1:14" ht="14.4" customHeight="1" x14ac:dyDescent="0.3">
      <c r="A916" s="747" t="s">
        <v>577</v>
      </c>
      <c r="B916" s="748" t="s">
        <v>578</v>
      </c>
      <c r="C916" s="749" t="s">
        <v>607</v>
      </c>
      <c r="D916" s="750" t="s">
        <v>608</v>
      </c>
      <c r="E916" s="751">
        <v>50113001</v>
      </c>
      <c r="F916" s="750" t="s">
        <v>610</v>
      </c>
      <c r="G916" s="749" t="s">
        <v>611</v>
      </c>
      <c r="H916" s="749">
        <v>921176</v>
      </c>
      <c r="I916" s="749">
        <v>0</v>
      </c>
      <c r="J916" s="749" t="s">
        <v>1665</v>
      </c>
      <c r="K916" s="749" t="s">
        <v>579</v>
      </c>
      <c r="L916" s="752">
        <v>168.3107719322083</v>
      </c>
      <c r="M916" s="752">
        <v>2</v>
      </c>
      <c r="N916" s="753">
        <v>336.62154386441659</v>
      </c>
    </row>
    <row r="917" spans="1:14" ht="14.4" customHeight="1" x14ac:dyDescent="0.3">
      <c r="A917" s="747" t="s">
        <v>577</v>
      </c>
      <c r="B917" s="748" t="s">
        <v>578</v>
      </c>
      <c r="C917" s="749" t="s">
        <v>607</v>
      </c>
      <c r="D917" s="750" t="s">
        <v>608</v>
      </c>
      <c r="E917" s="751">
        <v>50113001</v>
      </c>
      <c r="F917" s="750" t="s">
        <v>610</v>
      </c>
      <c r="G917" s="749" t="s">
        <v>611</v>
      </c>
      <c r="H917" s="749">
        <v>900321</v>
      </c>
      <c r="I917" s="749">
        <v>0</v>
      </c>
      <c r="J917" s="749" t="s">
        <v>1347</v>
      </c>
      <c r="K917" s="749" t="s">
        <v>579</v>
      </c>
      <c r="L917" s="752">
        <v>228.87330727281784</v>
      </c>
      <c r="M917" s="752">
        <v>14</v>
      </c>
      <c r="N917" s="753">
        <v>3204.2263018194499</v>
      </c>
    </row>
    <row r="918" spans="1:14" ht="14.4" customHeight="1" x14ac:dyDescent="0.3">
      <c r="A918" s="747" t="s">
        <v>577</v>
      </c>
      <c r="B918" s="748" t="s">
        <v>578</v>
      </c>
      <c r="C918" s="749" t="s">
        <v>607</v>
      </c>
      <c r="D918" s="750" t="s">
        <v>608</v>
      </c>
      <c r="E918" s="751">
        <v>50113001</v>
      </c>
      <c r="F918" s="750" t="s">
        <v>610</v>
      </c>
      <c r="G918" s="749" t="s">
        <v>611</v>
      </c>
      <c r="H918" s="749">
        <v>920117</v>
      </c>
      <c r="I918" s="749">
        <v>0</v>
      </c>
      <c r="J918" s="749" t="s">
        <v>1666</v>
      </c>
      <c r="K918" s="749" t="s">
        <v>1667</v>
      </c>
      <c r="L918" s="752">
        <v>59.316944773982222</v>
      </c>
      <c r="M918" s="752">
        <v>3</v>
      </c>
      <c r="N918" s="753">
        <v>177.95083432194667</v>
      </c>
    </row>
    <row r="919" spans="1:14" ht="14.4" customHeight="1" x14ac:dyDescent="0.3">
      <c r="A919" s="747" t="s">
        <v>577</v>
      </c>
      <c r="B919" s="748" t="s">
        <v>578</v>
      </c>
      <c r="C919" s="749" t="s">
        <v>607</v>
      </c>
      <c r="D919" s="750" t="s">
        <v>608</v>
      </c>
      <c r="E919" s="751">
        <v>50113001</v>
      </c>
      <c r="F919" s="750" t="s">
        <v>610</v>
      </c>
      <c r="G919" s="749" t="s">
        <v>611</v>
      </c>
      <c r="H919" s="749">
        <v>920120</v>
      </c>
      <c r="I919" s="749">
        <v>0</v>
      </c>
      <c r="J919" s="749" t="s">
        <v>1668</v>
      </c>
      <c r="K919" s="749" t="s">
        <v>579</v>
      </c>
      <c r="L919" s="752">
        <v>202.39999292849208</v>
      </c>
      <c r="M919" s="752">
        <v>3</v>
      </c>
      <c r="N919" s="753">
        <v>607.19997878547622</v>
      </c>
    </row>
    <row r="920" spans="1:14" ht="14.4" customHeight="1" x14ac:dyDescent="0.3">
      <c r="A920" s="747" t="s">
        <v>577</v>
      </c>
      <c r="B920" s="748" t="s">
        <v>578</v>
      </c>
      <c r="C920" s="749" t="s">
        <v>607</v>
      </c>
      <c r="D920" s="750" t="s">
        <v>608</v>
      </c>
      <c r="E920" s="751">
        <v>50113001</v>
      </c>
      <c r="F920" s="750" t="s">
        <v>610</v>
      </c>
      <c r="G920" s="749" t="s">
        <v>611</v>
      </c>
      <c r="H920" s="749">
        <v>900007</v>
      </c>
      <c r="I920" s="749">
        <v>0</v>
      </c>
      <c r="J920" s="749" t="s">
        <v>1025</v>
      </c>
      <c r="K920" s="749" t="s">
        <v>579</v>
      </c>
      <c r="L920" s="752">
        <v>59.531005439349038</v>
      </c>
      <c r="M920" s="752">
        <v>914</v>
      </c>
      <c r="N920" s="753">
        <v>54411.338971565019</v>
      </c>
    </row>
    <row r="921" spans="1:14" ht="14.4" customHeight="1" x14ac:dyDescent="0.3">
      <c r="A921" s="747" t="s">
        <v>577</v>
      </c>
      <c r="B921" s="748" t="s">
        <v>578</v>
      </c>
      <c r="C921" s="749" t="s">
        <v>607</v>
      </c>
      <c r="D921" s="750" t="s">
        <v>608</v>
      </c>
      <c r="E921" s="751">
        <v>50113001</v>
      </c>
      <c r="F921" s="750" t="s">
        <v>610</v>
      </c>
      <c r="G921" s="749" t="s">
        <v>611</v>
      </c>
      <c r="H921" s="749">
        <v>930241</v>
      </c>
      <c r="I921" s="749">
        <v>0</v>
      </c>
      <c r="J921" s="749" t="s">
        <v>1669</v>
      </c>
      <c r="K921" s="749" t="s">
        <v>579</v>
      </c>
      <c r="L921" s="752">
        <v>606.6700401576868</v>
      </c>
      <c r="M921" s="752">
        <v>62</v>
      </c>
      <c r="N921" s="753">
        <v>37613.542489776584</v>
      </c>
    </row>
    <row r="922" spans="1:14" ht="14.4" customHeight="1" x14ac:dyDescent="0.3">
      <c r="A922" s="747" t="s">
        <v>577</v>
      </c>
      <c r="B922" s="748" t="s">
        <v>578</v>
      </c>
      <c r="C922" s="749" t="s">
        <v>607</v>
      </c>
      <c r="D922" s="750" t="s">
        <v>608</v>
      </c>
      <c r="E922" s="751">
        <v>50113001</v>
      </c>
      <c r="F922" s="750" t="s">
        <v>610</v>
      </c>
      <c r="G922" s="749" t="s">
        <v>611</v>
      </c>
      <c r="H922" s="749">
        <v>921564</v>
      </c>
      <c r="I922" s="749">
        <v>0</v>
      </c>
      <c r="J922" s="749" t="s">
        <v>1670</v>
      </c>
      <c r="K922" s="749" t="s">
        <v>579</v>
      </c>
      <c r="L922" s="752">
        <v>124.04924635716912</v>
      </c>
      <c r="M922" s="752">
        <v>47</v>
      </c>
      <c r="N922" s="753">
        <v>5830.3145787869489</v>
      </c>
    </row>
    <row r="923" spans="1:14" ht="14.4" customHeight="1" x14ac:dyDescent="0.3">
      <c r="A923" s="747" t="s">
        <v>577</v>
      </c>
      <c r="B923" s="748" t="s">
        <v>578</v>
      </c>
      <c r="C923" s="749" t="s">
        <v>607</v>
      </c>
      <c r="D923" s="750" t="s">
        <v>608</v>
      </c>
      <c r="E923" s="751">
        <v>50113001</v>
      </c>
      <c r="F923" s="750" t="s">
        <v>610</v>
      </c>
      <c r="G923" s="749" t="s">
        <v>611</v>
      </c>
      <c r="H923" s="749">
        <v>102439</v>
      </c>
      <c r="I923" s="749">
        <v>2439</v>
      </c>
      <c r="J923" s="749" t="s">
        <v>1159</v>
      </c>
      <c r="K923" s="749" t="s">
        <v>1160</v>
      </c>
      <c r="L923" s="752">
        <v>280.93515151515152</v>
      </c>
      <c r="M923" s="752">
        <v>33</v>
      </c>
      <c r="N923" s="753">
        <v>9270.86</v>
      </c>
    </row>
    <row r="924" spans="1:14" ht="14.4" customHeight="1" x14ac:dyDescent="0.3">
      <c r="A924" s="747" t="s">
        <v>577</v>
      </c>
      <c r="B924" s="748" t="s">
        <v>578</v>
      </c>
      <c r="C924" s="749" t="s">
        <v>607</v>
      </c>
      <c r="D924" s="750" t="s">
        <v>608</v>
      </c>
      <c r="E924" s="751">
        <v>50113001</v>
      </c>
      <c r="F924" s="750" t="s">
        <v>610</v>
      </c>
      <c r="G924" s="749" t="s">
        <v>611</v>
      </c>
      <c r="H924" s="749">
        <v>100502</v>
      </c>
      <c r="I924" s="749">
        <v>502</v>
      </c>
      <c r="J924" s="749" t="s">
        <v>759</v>
      </c>
      <c r="K924" s="749" t="s">
        <v>760</v>
      </c>
      <c r="L924" s="752">
        <v>221.30457142857145</v>
      </c>
      <c r="M924" s="752">
        <v>70</v>
      </c>
      <c r="N924" s="753">
        <v>15491.320000000002</v>
      </c>
    </row>
    <row r="925" spans="1:14" ht="14.4" customHeight="1" x14ac:dyDescent="0.3">
      <c r="A925" s="747" t="s">
        <v>577</v>
      </c>
      <c r="B925" s="748" t="s">
        <v>578</v>
      </c>
      <c r="C925" s="749" t="s">
        <v>607</v>
      </c>
      <c r="D925" s="750" t="s">
        <v>608</v>
      </c>
      <c r="E925" s="751">
        <v>50113001</v>
      </c>
      <c r="F925" s="750" t="s">
        <v>610</v>
      </c>
      <c r="G925" s="749" t="s">
        <v>611</v>
      </c>
      <c r="H925" s="749">
        <v>930757</v>
      </c>
      <c r="I925" s="749">
        <v>0</v>
      </c>
      <c r="J925" s="749" t="s">
        <v>1671</v>
      </c>
      <c r="K925" s="749" t="s">
        <v>1672</v>
      </c>
      <c r="L925" s="752">
        <v>0.25329982597341805</v>
      </c>
      <c r="M925" s="752">
        <v>11</v>
      </c>
      <c r="N925" s="753">
        <v>2.7862980857075987</v>
      </c>
    </row>
    <row r="926" spans="1:14" ht="14.4" customHeight="1" x14ac:dyDescent="0.3">
      <c r="A926" s="747" t="s">
        <v>577</v>
      </c>
      <c r="B926" s="748" t="s">
        <v>578</v>
      </c>
      <c r="C926" s="749" t="s">
        <v>607</v>
      </c>
      <c r="D926" s="750" t="s">
        <v>608</v>
      </c>
      <c r="E926" s="751">
        <v>50113001</v>
      </c>
      <c r="F926" s="750" t="s">
        <v>610</v>
      </c>
      <c r="G926" s="749" t="s">
        <v>611</v>
      </c>
      <c r="H926" s="749">
        <v>849941</v>
      </c>
      <c r="I926" s="749">
        <v>162142</v>
      </c>
      <c r="J926" s="749" t="s">
        <v>791</v>
      </c>
      <c r="K926" s="749" t="s">
        <v>792</v>
      </c>
      <c r="L926" s="752">
        <v>28.25</v>
      </c>
      <c r="M926" s="752">
        <v>1</v>
      </c>
      <c r="N926" s="753">
        <v>28.25</v>
      </c>
    </row>
    <row r="927" spans="1:14" ht="14.4" customHeight="1" x14ac:dyDescent="0.3">
      <c r="A927" s="747" t="s">
        <v>577</v>
      </c>
      <c r="B927" s="748" t="s">
        <v>578</v>
      </c>
      <c r="C927" s="749" t="s">
        <v>607</v>
      </c>
      <c r="D927" s="750" t="s">
        <v>608</v>
      </c>
      <c r="E927" s="751">
        <v>50113001</v>
      </c>
      <c r="F927" s="750" t="s">
        <v>610</v>
      </c>
      <c r="G927" s="749" t="s">
        <v>611</v>
      </c>
      <c r="H927" s="749">
        <v>130229</v>
      </c>
      <c r="I927" s="749">
        <v>30229</v>
      </c>
      <c r="J927" s="749" t="s">
        <v>1401</v>
      </c>
      <c r="K927" s="749" t="s">
        <v>1402</v>
      </c>
      <c r="L927" s="752">
        <v>148.97999999999996</v>
      </c>
      <c r="M927" s="752">
        <v>1</v>
      </c>
      <c r="N927" s="753">
        <v>148.97999999999996</v>
      </c>
    </row>
    <row r="928" spans="1:14" ht="14.4" customHeight="1" x14ac:dyDescent="0.3">
      <c r="A928" s="747" t="s">
        <v>577</v>
      </c>
      <c r="B928" s="748" t="s">
        <v>578</v>
      </c>
      <c r="C928" s="749" t="s">
        <v>607</v>
      </c>
      <c r="D928" s="750" t="s">
        <v>608</v>
      </c>
      <c r="E928" s="751">
        <v>50113001</v>
      </c>
      <c r="F928" s="750" t="s">
        <v>610</v>
      </c>
      <c r="G928" s="749" t="s">
        <v>611</v>
      </c>
      <c r="H928" s="749">
        <v>113441</v>
      </c>
      <c r="I928" s="749">
        <v>13441</v>
      </c>
      <c r="J928" s="749" t="s">
        <v>1673</v>
      </c>
      <c r="K928" s="749" t="s">
        <v>1656</v>
      </c>
      <c r="L928" s="752">
        <v>246.49997591479774</v>
      </c>
      <c r="M928" s="752">
        <v>159</v>
      </c>
      <c r="N928" s="753">
        <v>39193.49617045284</v>
      </c>
    </row>
    <row r="929" spans="1:14" ht="14.4" customHeight="1" x14ac:dyDescent="0.3">
      <c r="A929" s="747" t="s">
        <v>577</v>
      </c>
      <c r="B929" s="748" t="s">
        <v>578</v>
      </c>
      <c r="C929" s="749" t="s">
        <v>607</v>
      </c>
      <c r="D929" s="750" t="s">
        <v>608</v>
      </c>
      <c r="E929" s="751">
        <v>50113001</v>
      </c>
      <c r="F929" s="750" t="s">
        <v>610</v>
      </c>
      <c r="G929" s="749" t="s">
        <v>611</v>
      </c>
      <c r="H929" s="749">
        <v>100811</v>
      </c>
      <c r="I929" s="749">
        <v>811</v>
      </c>
      <c r="J929" s="749" t="s">
        <v>1085</v>
      </c>
      <c r="K929" s="749" t="s">
        <v>1674</v>
      </c>
      <c r="L929" s="752">
        <v>58.564967044319175</v>
      </c>
      <c r="M929" s="752">
        <v>4</v>
      </c>
      <c r="N929" s="753">
        <v>234.2598681772767</v>
      </c>
    </row>
    <row r="930" spans="1:14" ht="14.4" customHeight="1" x14ac:dyDescent="0.3">
      <c r="A930" s="747" t="s">
        <v>577</v>
      </c>
      <c r="B930" s="748" t="s">
        <v>578</v>
      </c>
      <c r="C930" s="749" t="s">
        <v>607</v>
      </c>
      <c r="D930" s="750" t="s">
        <v>608</v>
      </c>
      <c r="E930" s="751">
        <v>50113001</v>
      </c>
      <c r="F930" s="750" t="s">
        <v>610</v>
      </c>
      <c r="G930" s="749" t="s">
        <v>611</v>
      </c>
      <c r="H930" s="749">
        <v>100812</v>
      </c>
      <c r="I930" s="749">
        <v>812</v>
      </c>
      <c r="J930" s="749" t="s">
        <v>1085</v>
      </c>
      <c r="K930" s="749" t="s">
        <v>1086</v>
      </c>
      <c r="L930" s="752">
        <v>60.512000000000015</v>
      </c>
      <c r="M930" s="752">
        <v>25</v>
      </c>
      <c r="N930" s="753">
        <v>1512.8000000000004</v>
      </c>
    </row>
    <row r="931" spans="1:14" ht="14.4" customHeight="1" x14ac:dyDescent="0.3">
      <c r="A931" s="747" t="s">
        <v>577</v>
      </c>
      <c r="B931" s="748" t="s">
        <v>578</v>
      </c>
      <c r="C931" s="749" t="s">
        <v>607</v>
      </c>
      <c r="D931" s="750" t="s">
        <v>608</v>
      </c>
      <c r="E931" s="751">
        <v>50113001</v>
      </c>
      <c r="F931" s="750" t="s">
        <v>610</v>
      </c>
      <c r="G931" s="749" t="s">
        <v>611</v>
      </c>
      <c r="H931" s="749">
        <v>128178</v>
      </c>
      <c r="I931" s="749">
        <v>28178</v>
      </c>
      <c r="J931" s="749" t="s">
        <v>827</v>
      </c>
      <c r="K931" s="749" t="s">
        <v>828</v>
      </c>
      <c r="L931" s="752">
        <v>1325.9148456753776</v>
      </c>
      <c r="M931" s="752">
        <v>74</v>
      </c>
      <c r="N931" s="753">
        <v>98117.698579977936</v>
      </c>
    </row>
    <row r="932" spans="1:14" ht="14.4" customHeight="1" x14ac:dyDescent="0.3">
      <c r="A932" s="747" t="s">
        <v>577</v>
      </c>
      <c r="B932" s="748" t="s">
        <v>578</v>
      </c>
      <c r="C932" s="749" t="s">
        <v>607</v>
      </c>
      <c r="D932" s="750" t="s">
        <v>608</v>
      </c>
      <c r="E932" s="751">
        <v>50113001</v>
      </c>
      <c r="F932" s="750" t="s">
        <v>610</v>
      </c>
      <c r="G932" s="749" t="s">
        <v>611</v>
      </c>
      <c r="H932" s="749">
        <v>153346</v>
      </c>
      <c r="I932" s="749">
        <v>153346</v>
      </c>
      <c r="J932" s="749" t="s">
        <v>1675</v>
      </c>
      <c r="K932" s="749" t="s">
        <v>1676</v>
      </c>
      <c r="L932" s="752">
        <v>2719.2000031402599</v>
      </c>
      <c r="M932" s="752">
        <v>229</v>
      </c>
      <c r="N932" s="753">
        <v>622696.80071911949</v>
      </c>
    </row>
    <row r="933" spans="1:14" ht="14.4" customHeight="1" x14ac:dyDescent="0.3">
      <c r="A933" s="747" t="s">
        <v>577</v>
      </c>
      <c r="B933" s="748" t="s">
        <v>578</v>
      </c>
      <c r="C933" s="749" t="s">
        <v>607</v>
      </c>
      <c r="D933" s="750" t="s">
        <v>608</v>
      </c>
      <c r="E933" s="751">
        <v>50113001</v>
      </c>
      <c r="F933" s="750" t="s">
        <v>610</v>
      </c>
      <c r="G933" s="749" t="s">
        <v>611</v>
      </c>
      <c r="H933" s="749">
        <v>153347</v>
      </c>
      <c r="I933" s="749">
        <v>153347</v>
      </c>
      <c r="J933" s="749" t="s">
        <v>1675</v>
      </c>
      <c r="K933" s="749" t="s">
        <v>1677</v>
      </c>
      <c r="L933" s="752">
        <v>4851.000005435998</v>
      </c>
      <c r="M933" s="752">
        <v>177</v>
      </c>
      <c r="N933" s="753">
        <v>858627.0009621717</v>
      </c>
    </row>
    <row r="934" spans="1:14" ht="14.4" customHeight="1" thickBot="1" x14ac:dyDescent="0.35">
      <c r="A934" s="754" t="s">
        <v>577</v>
      </c>
      <c r="B934" s="755" t="s">
        <v>578</v>
      </c>
      <c r="C934" s="756" t="s">
        <v>607</v>
      </c>
      <c r="D934" s="757" t="s">
        <v>608</v>
      </c>
      <c r="E934" s="758">
        <v>50113013</v>
      </c>
      <c r="F934" s="757" t="s">
        <v>854</v>
      </c>
      <c r="G934" s="756" t="s">
        <v>611</v>
      </c>
      <c r="H934" s="756">
        <v>101066</v>
      </c>
      <c r="I934" s="756">
        <v>1066</v>
      </c>
      <c r="J934" s="756" t="s">
        <v>879</v>
      </c>
      <c r="K934" s="756" t="s">
        <v>881</v>
      </c>
      <c r="L934" s="759">
        <v>50.757741935483878</v>
      </c>
      <c r="M934" s="759">
        <v>31</v>
      </c>
      <c r="N934" s="760">
        <v>1573.4900000000002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1678</v>
      </c>
      <c r="B5" s="745">
        <v>7815.35</v>
      </c>
      <c r="C5" s="765">
        <v>4.9651959946929239E-2</v>
      </c>
      <c r="D5" s="745">
        <v>149587.29852290783</v>
      </c>
      <c r="E5" s="765">
        <v>0.95034804005307072</v>
      </c>
      <c r="F5" s="746">
        <v>157402.64852290784</v>
      </c>
    </row>
    <row r="6" spans="1:6" ht="14.4" customHeight="1" x14ac:dyDescent="0.3">
      <c r="A6" s="776" t="s">
        <v>1679</v>
      </c>
      <c r="B6" s="752">
        <v>1700.4099999999999</v>
      </c>
      <c r="C6" s="766">
        <v>2.0538251902370172E-2</v>
      </c>
      <c r="D6" s="752">
        <v>81091.933188845971</v>
      </c>
      <c r="E6" s="766">
        <v>0.97946174809762976</v>
      </c>
      <c r="F6" s="753">
        <v>82792.343188845975</v>
      </c>
    </row>
    <row r="7" spans="1:6" ht="14.4" customHeight="1" x14ac:dyDescent="0.3">
      <c r="A7" s="776" t="s">
        <v>1680</v>
      </c>
      <c r="B7" s="752"/>
      <c r="C7" s="766">
        <v>0</v>
      </c>
      <c r="D7" s="752">
        <v>128.70000000000002</v>
      </c>
      <c r="E7" s="766">
        <v>1</v>
      </c>
      <c r="F7" s="753">
        <v>128.70000000000002</v>
      </c>
    </row>
    <row r="8" spans="1:6" ht="14.4" customHeight="1" x14ac:dyDescent="0.3">
      <c r="A8" s="776" t="s">
        <v>1681</v>
      </c>
      <c r="B8" s="752">
        <v>17548.48768391828</v>
      </c>
      <c r="C8" s="766">
        <v>2.0726468502653729E-2</v>
      </c>
      <c r="D8" s="752">
        <v>829121.92708893341</v>
      </c>
      <c r="E8" s="766">
        <v>0.97927353149734619</v>
      </c>
      <c r="F8" s="753">
        <v>846670.41477285174</v>
      </c>
    </row>
    <row r="9" spans="1:6" ht="14.4" customHeight="1" thickBot="1" x14ac:dyDescent="0.35">
      <c r="A9" s="777" t="s">
        <v>1682</v>
      </c>
      <c r="B9" s="768"/>
      <c r="C9" s="769">
        <v>0</v>
      </c>
      <c r="D9" s="768">
        <v>2453.6819999999998</v>
      </c>
      <c r="E9" s="769">
        <v>1</v>
      </c>
      <c r="F9" s="770">
        <v>2453.6819999999998</v>
      </c>
    </row>
    <row r="10" spans="1:6" ht="14.4" customHeight="1" thickBot="1" x14ac:dyDescent="0.35">
      <c r="A10" s="771" t="s">
        <v>3</v>
      </c>
      <c r="B10" s="772">
        <v>27064.247683918278</v>
      </c>
      <c r="C10" s="773">
        <v>2.4842170473872792E-2</v>
      </c>
      <c r="D10" s="772">
        <v>1062383.5408006874</v>
      </c>
      <c r="E10" s="773">
        <v>0.9751578295261274</v>
      </c>
      <c r="F10" s="774">
        <v>1089447.7884846055</v>
      </c>
    </row>
    <row r="11" spans="1:6" ht="14.4" customHeight="1" thickBot="1" x14ac:dyDescent="0.35"/>
    <row r="12" spans="1:6" ht="14.4" customHeight="1" x14ac:dyDescent="0.3">
      <c r="A12" s="775" t="s">
        <v>1683</v>
      </c>
      <c r="B12" s="745"/>
      <c r="C12" s="765">
        <v>0</v>
      </c>
      <c r="D12" s="745">
        <v>59.990000000000016</v>
      </c>
      <c r="E12" s="765">
        <v>1</v>
      </c>
      <c r="F12" s="746">
        <v>59.990000000000016</v>
      </c>
    </row>
    <row r="13" spans="1:6" ht="14.4" customHeight="1" x14ac:dyDescent="0.3">
      <c r="A13" s="776" t="s">
        <v>1684</v>
      </c>
      <c r="B13" s="752"/>
      <c r="C13" s="766">
        <v>0</v>
      </c>
      <c r="D13" s="752">
        <v>122216.67539723239</v>
      </c>
      <c r="E13" s="766">
        <v>1</v>
      </c>
      <c r="F13" s="753">
        <v>122216.67539723239</v>
      </c>
    </row>
    <row r="14" spans="1:6" ht="14.4" customHeight="1" x14ac:dyDescent="0.3">
      <c r="A14" s="776" t="s">
        <v>1685</v>
      </c>
      <c r="B14" s="752"/>
      <c r="C14" s="766">
        <v>0</v>
      </c>
      <c r="D14" s="752">
        <v>86.85</v>
      </c>
      <c r="E14" s="766">
        <v>1</v>
      </c>
      <c r="F14" s="753">
        <v>86.85</v>
      </c>
    </row>
    <row r="15" spans="1:6" ht="14.4" customHeight="1" x14ac:dyDescent="0.3">
      <c r="A15" s="776" t="s">
        <v>1686</v>
      </c>
      <c r="B15" s="752"/>
      <c r="C15" s="766">
        <v>0</v>
      </c>
      <c r="D15" s="752">
        <v>692.3994142488782</v>
      </c>
      <c r="E15" s="766">
        <v>1</v>
      </c>
      <c r="F15" s="753">
        <v>692.3994142488782</v>
      </c>
    </row>
    <row r="16" spans="1:6" ht="14.4" customHeight="1" x14ac:dyDescent="0.3">
      <c r="A16" s="776" t="s">
        <v>1687</v>
      </c>
      <c r="B16" s="752"/>
      <c r="C16" s="766">
        <v>0</v>
      </c>
      <c r="D16" s="752">
        <v>355.67992856480168</v>
      </c>
      <c r="E16" s="766">
        <v>1</v>
      </c>
      <c r="F16" s="753">
        <v>355.67992856480168</v>
      </c>
    </row>
    <row r="17" spans="1:6" ht="14.4" customHeight="1" x14ac:dyDescent="0.3">
      <c r="A17" s="776" t="s">
        <v>1688</v>
      </c>
      <c r="B17" s="752"/>
      <c r="C17" s="766">
        <v>0</v>
      </c>
      <c r="D17" s="752">
        <v>2706.4598286610194</v>
      </c>
      <c r="E17" s="766">
        <v>1</v>
      </c>
      <c r="F17" s="753">
        <v>2706.4598286610194</v>
      </c>
    </row>
    <row r="18" spans="1:6" ht="14.4" customHeight="1" x14ac:dyDescent="0.3">
      <c r="A18" s="776" t="s">
        <v>1689</v>
      </c>
      <c r="B18" s="752"/>
      <c r="C18" s="766">
        <v>0</v>
      </c>
      <c r="D18" s="752">
        <v>371.01999999999992</v>
      </c>
      <c r="E18" s="766">
        <v>1</v>
      </c>
      <c r="F18" s="753">
        <v>371.01999999999992</v>
      </c>
    </row>
    <row r="19" spans="1:6" ht="14.4" customHeight="1" x14ac:dyDescent="0.3">
      <c r="A19" s="776" t="s">
        <v>1690</v>
      </c>
      <c r="B19" s="752"/>
      <c r="C19" s="766">
        <v>0</v>
      </c>
      <c r="D19" s="752">
        <v>16.5</v>
      </c>
      <c r="E19" s="766">
        <v>1</v>
      </c>
      <c r="F19" s="753">
        <v>16.5</v>
      </c>
    </row>
    <row r="20" spans="1:6" ht="14.4" customHeight="1" x14ac:dyDescent="0.3">
      <c r="A20" s="776" t="s">
        <v>1691</v>
      </c>
      <c r="B20" s="752"/>
      <c r="C20" s="766">
        <v>0</v>
      </c>
      <c r="D20" s="752">
        <v>111.26999999999998</v>
      </c>
      <c r="E20" s="766">
        <v>1</v>
      </c>
      <c r="F20" s="753">
        <v>111.26999999999998</v>
      </c>
    </row>
    <row r="21" spans="1:6" ht="14.4" customHeight="1" x14ac:dyDescent="0.3">
      <c r="A21" s="776" t="s">
        <v>1692</v>
      </c>
      <c r="B21" s="752">
        <v>1501.02</v>
      </c>
      <c r="C21" s="766">
        <v>6.9853253202790261E-3</v>
      </c>
      <c r="D21" s="752">
        <v>213380.88330125419</v>
      </c>
      <c r="E21" s="766">
        <v>0.99301467467972104</v>
      </c>
      <c r="F21" s="753">
        <v>214881.90330125418</v>
      </c>
    </row>
    <row r="22" spans="1:6" ht="14.4" customHeight="1" x14ac:dyDescent="0.3">
      <c r="A22" s="776" t="s">
        <v>1693</v>
      </c>
      <c r="B22" s="752"/>
      <c r="C22" s="766">
        <v>0</v>
      </c>
      <c r="D22" s="752">
        <v>696.95</v>
      </c>
      <c r="E22" s="766">
        <v>1</v>
      </c>
      <c r="F22" s="753">
        <v>696.95</v>
      </c>
    </row>
    <row r="23" spans="1:6" ht="14.4" customHeight="1" x14ac:dyDescent="0.3">
      <c r="A23" s="776" t="s">
        <v>1694</v>
      </c>
      <c r="B23" s="752"/>
      <c r="C23" s="766">
        <v>0</v>
      </c>
      <c r="D23" s="752">
        <v>119.32</v>
      </c>
      <c r="E23" s="766">
        <v>1</v>
      </c>
      <c r="F23" s="753">
        <v>119.32</v>
      </c>
    </row>
    <row r="24" spans="1:6" ht="14.4" customHeight="1" x14ac:dyDescent="0.3">
      <c r="A24" s="776" t="s">
        <v>1695</v>
      </c>
      <c r="B24" s="752"/>
      <c r="C24" s="766">
        <v>0</v>
      </c>
      <c r="D24" s="752">
        <v>4207.8200000000015</v>
      </c>
      <c r="E24" s="766">
        <v>1</v>
      </c>
      <c r="F24" s="753">
        <v>4207.8200000000015</v>
      </c>
    </row>
    <row r="25" spans="1:6" ht="14.4" customHeight="1" x14ac:dyDescent="0.3">
      <c r="A25" s="776" t="s">
        <v>1696</v>
      </c>
      <c r="B25" s="752"/>
      <c r="C25" s="766">
        <v>0</v>
      </c>
      <c r="D25" s="752">
        <v>196.20999999999998</v>
      </c>
      <c r="E25" s="766">
        <v>1</v>
      </c>
      <c r="F25" s="753">
        <v>196.20999999999998</v>
      </c>
    </row>
    <row r="26" spans="1:6" ht="14.4" customHeight="1" x14ac:dyDescent="0.3">
      <c r="A26" s="776" t="s">
        <v>1697</v>
      </c>
      <c r="B26" s="752">
        <v>830.47</v>
      </c>
      <c r="C26" s="766">
        <v>1</v>
      </c>
      <c r="D26" s="752"/>
      <c r="E26" s="766">
        <v>0</v>
      </c>
      <c r="F26" s="753">
        <v>830.47</v>
      </c>
    </row>
    <row r="27" spans="1:6" ht="14.4" customHeight="1" x14ac:dyDescent="0.3">
      <c r="A27" s="776" t="s">
        <v>1698</v>
      </c>
      <c r="B27" s="752"/>
      <c r="C27" s="766">
        <v>0</v>
      </c>
      <c r="D27" s="752">
        <v>63.040000000000013</v>
      </c>
      <c r="E27" s="766">
        <v>1</v>
      </c>
      <c r="F27" s="753">
        <v>63.040000000000013</v>
      </c>
    </row>
    <row r="28" spans="1:6" ht="14.4" customHeight="1" x14ac:dyDescent="0.3">
      <c r="A28" s="776" t="s">
        <v>1699</v>
      </c>
      <c r="B28" s="752">
        <v>1512.5400000000004</v>
      </c>
      <c r="C28" s="766">
        <v>0.61145832491126517</v>
      </c>
      <c r="D28" s="752">
        <v>961.12</v>
      </c>
      <c r="E28" s="766">
        <v>0.38854167508873488</v>
      </c>
      <c r="F28" s="753">
        <v>2473.6600000000003</v>
      </c>
    </row>
    <row r="29" spans="1:6" ht="14.4" customHeight="1" x14ac:dyDescent="0.3">
      <c r="A29" s="776" t="s">
        <v>1700</v>
      </c>
      <c r="B29" s="752"/>
      <c r="C29" s="766">
        <v>0</v>
      </c>
      <c r="D29" s="752">
        <v>706.15</v>
      </c>
      <c r="E29" s="766">
        <v>1</v>
      </c>
      <c r="F29" s="753">
        <v>706.15</v>
      </c>
    </row>
    <row r="30" spans="1:6" ht="14.4" customHeight="1" x14ac:dyDescent="0.3">
      <c r="A30" s="776" t="s">
        <v>1701</v>
      </c>
      <c r="B30" s="752">
        <v>305.61</v>
      </c>
      <c r="C30" s="766">
        <v>6.1658801526086118E-2</v>
      </c>
      <c r="D30" s="752">
        <v>4650.8599999999997</v>
      </c>
      <c r="E30" s="766">
        <v>0.93834119847391395</v>
      </c>
      <c r="F30" s="753">
        <v>4956.4699999999993</v>
      </c>
    </row>
    <row r="31" spans="1:6" ht="14.4" customHeight="1" x14ac:dyDescent="0.3">
      <c r="A31" s="776" t="s">
        <v>1702</v>
      </c>
      <c r="B31" s="752"/>
      <c r="C31" s="766">
        <v>0</v>
      </c>
      <c r="D31" s="752">
        <v>183.76</v>
      </c>
      <c r="E31" s="766">
        <v>1</v>
      </c>
      <c r="F31" s="753">
        <v>183.76</v>
      </c>
    </row>
    <row r="32" spans="1:6" ht="14.4" customHeight="1" x14ac:dyDescent="0.3">
      <c r="A32" s="776" t="s">
        <v>1703</v>
      </c>
      <c r="B32" s="752"/>
      <c r="C32" s="766">
        <v>0</v>
      </c>
      <c r="D32" s="752">
        <v>148.83999999999997</v>
      </c>
      <c r="E32" s="766">
        <v>1</v>
      </c>
      <c r="F32" s="753">
        <v>148.83999999999997</v>
      </c>
    </row>
    <row r="33" spans="1:6" ht="14.4" customHeight="1" x14ac:dyDescent="0.3">
      <c r="A33" s="776" t="s">
        <v>1704</v>
      </c>
      <c r="B33" s="752"/>
      <c r="C33" s="766">
        <v>0</v>
      </c>
      <c r="D33" s="752">
        <v>129.74</v>
      </c>
      <c r="E33" s="766">
        <v>1</v>
      </c>
      <c r="F33" s="753">
        <v>129.74</v>
      </c>
    </row>
    <row r="34" spans="1:6" ht="14.4" customHeight="1" x14ac:dyDescent="0.3">
      <c r="A34" s="776" t="s">
        <v>1705</v>
      </c>
      <c r="B34" s="752"/>
      <c r="C34" s="766">
        <v>0</v>
      </c>
      <c r="D34" s="752">
        <v>92.27</v>
      </c>
      <c r="E34" s="766">
        <v>1</v>
      </c>
      <c r="F34" s="753">
        <v>92.27</v>
      </c>
    </row>
    <row r="35" spans="1:6" ht="14.4" customHeight="1" x14ac:dyDescent="0.3">
      <c r="A35" s="776" t="s">
        <v>1706</v>
      </c>
      <c r="B35" s="752"/>
      <c r="C35" s="766">
        <v>0</v>
      </c>
      <c r="D35" s="752">
        <v>33.110000000000007</v>
      </c>
      <c r="E35" s="766">
        <v>1</v>
      </c>
      <c r="F35" s="753">
        <v>33.110000000000007</v>
      </c>
    </row>
    <row r="36" spans="1:6" ht="14.4" customHeight="1" x14ac:dyDescent="0.3">
      <c r="A36" s="776" t="s">
        <v>1707</v>
      </c>
      <c r="B36" s="752">
        <v>151.15</v>
      </c>
      <c r="C36" s="766">
        <v>1</v>
      </c>
      <c r="D36" s="752"/>
      <c r="E36" s="766">
        <v>0</v>
      </c>
      <c r="F36" s="753">
        <v>151.15</v>
      </c>
    </row>
    <row r="37" spans="1:6" ht="14.4" customHeight="1" x14ac:dyDescent="0.3">
      <c r="A37" s="776" t="s">
        <v>1708</v>
      </c>
      <c r="B37" s="752"/>
      <c r="C37" s="766">
        <v>0</v>
      </c>
      <c r="D37" s="752">
        <v>1759.09</v>
      </c>
      <c r="E37" s="766">
        <v>1</v>
      </c>
      <c r="F37" s="753">
        <v>1759.09</v>
      </c>
    </row>
    <row r="38" spans="1:6" ht="14.4" customHeight="1" x14ac:dyDescent="0.3">
      <c r="A38" s="776" t="s">
        <v>1709</v>
      </c>
      <c r="B38" s="752"/>
      <c r="C38" s="766">
        <v>0</v>
      </c>
      <c r="D38" s="752">
        <v>161.52000000000004</v>
      </c>
      <c r="E38" s="766">
        <v>1</v>
      </c>
      <c r="F38" s="753">
        <v>161.52000000000004</v>
      </c>
    </row>
    <row r="39" spans="1:6" ht="14.4" customHeight="1" x14ac:dyDescent="0.3">
      <c r="A39" s="776" t="s">
        <v>1710</v>
      </c>
      <c r="B39" s="752"/>
      <c r="C39" s="766">
        <v>0</v>
      </c>
      <c r="D39" s="752">
        <v>44.32</v>
      </c>
      <c r="E39" s="766">
        <v>1</v>
      </c>
      <c r="F39" s="753">
        <v>44.32</v>
      </c>
    </row>
    <row r="40" spans="1:6" ht="14.4" customHeight="1" x14ac:dyDescent="0.3">
      <c r="A40" s="776" t="s">
        <v>1711</v>
      </c>
      <c r="B40" s="752"/>
      <c r="C40" s="766">
        <v>0</v>
      </c>
      <c r="D40" s="752">
        <v>629.38999999999987</v>
      </c>
      <c r="E40" s="766">
        <v>1</v>
      </c>
      <c r="F40" s="753">
        <v>629.38999999999987</v>
      </c>
    </row>
    <row r="41" spans="1:6" ht="14.4" customHeight="1" x14ac:dyDescent="0.3">
      <c r="A41" s="776" t="s">
        <v>1712</v>
      </c>
      <c r="B41" s="752"/>
      <c r="C41" s="766">
        <v>0</v>
      </c>
      <c r="D41" s="752">
        <v>2066.5100000000002</v>
      </c>
      <c r="E41" s="766">
        <v>1</v>
      </c>
      <c r="F41" s="753">
        <v>2066.5100000000002</v>
      </c>
    </row>
    <row r="42" spans="1:6" ht="14.4" customHeight="1" x14ac:dyDescent="0.3">
      <c r="A42" s="776" t="s">
        <v>1713</v>
      </c>
      <c r="B42" s="752"/>
      <c r="C42" s="766">
        <v>0</v>
      </c>
      <c r="D42" s="752">
        <v>21.67</v>
      </c>
      <c r="E42" s="766">
        <v>1</v>
      </c>
      <c r="F42" s="753">
        <v>21.67</v>
      </c>
    </row>
    <row r="43" spans="1:6" ht="14.4" customHeight="1" x14ac:dyDescent="0.3">
      <c r="A43" s="776" t="s">
        <v>1714</v>
      </c>
      <c r="B43" s="752"/>
      <c r="C43" s="766">
        <v>0</v>
      </c>
      <c r="D43" s="752">
        <v>141.24</v>
      </c>
      <c r="E43" s="766">
        <v>1</v>
      </c>
      <c r="F43" s="753">
        <v>141.24</v>
      </c>
    </row>
    <row r="44" spans="1:6" ht="14.4" customHeight="1" x14ac:dyDescent="0.3">
      <c r="A44" s="776" t="s">
        <v>1715</v>
      </c>
      <c r="B44" s="752"/>
      <c r="C44" s="766">
        <v>0</v>
      </c>
      <c r="D44" s="752">
        <v>58.909999999999989</v>
      </c>
      <c r="E44" s="766">
        <v>1</v>
      </c>
      <c r="F44" s="753">
        <v>58.909999999999989</v>
      </c>
    </row>
    <row r="45" spans="1:6" ht="14.4" customHeight="1" x14ac:dyDescent="0.3">
      <c r="A45" s="776" t="s">
        <v>1716</v>
      </c>
      <c r="B45" s="752"/>
      <c r="C45" s="766">
        <v>0</v>
      </c>
      <c r="D45" s="752">
        <v>488.74004184370733</v>
      </c>
      <c r="E45" s="766">
        <v>1</v>
      </c>
      <c r="F45" s="753">
        <v>488.74004184370733</v>
      </c>
    </row>
    <row r="46" spans="1:6" ht="14.4" customHeight="1" x14ac:dyDescent="0.3">
      <c r="A46" s="776" t="s">
        <v>1717</v>
      </c>
      <c r="B46" s="752"/>
      <c r="C46" s="766">
        <v>0</v>
      </c>
      <c r="D46" s="752">
        <v>107.46000000000002</v>
      </c>
      <c r="E46" s="766">
        <v>1</v>
      </c>
      <c r="F46" s="753">
        <v>107.46000000000002</v>
      </c>
    </row>
    <row r="47" spans="1:6" ht="14.4" customHeight="1" x14ac:dyDescent="0.3">
      <c r="A47" s="776" t="s">
        <v>1718</v>
      </c>
      <c r="B47" s="752"/>
      <c r="C47" s="766">
        <v>0</v>
      </c>
      <c r="D47" s="752">
        <v>198.80999999999997</v>
      </c>
      <c r="E47" s="766">
        <v>1</v>
      </c>
      <c r="F47" s="753">
        <v>198.80999999999997</v>
      </c>
    </row>
    <row r="48" spans="1:6" ht="14.4" customHeight="1" x14ac:dyDescent="0.3">
      <c r="A48" s="776" t="s">
        <v>1719</v>
      </c>
      <c r="B48" s="752"/>
      <c r="C48" s="766">
        <v>0</v>
      </c>
      <c r="D48" s="752">
        <v>74.589999999999975</v>
      </c>
      <c r="E48" s="766">
        <v>1</v>
      </c>
      <c r="F48" s="753">
        <v>74.589999999999975</v>
      </c>
    </row>
    <row r="49" spans="1:6" ht="14.4" customHeight="1" x14ac:dyDescent="0.3">
      <c r="A49" s="776" t="s">
        <v>1720</v>
      </c>
      <c r="B49" s="752"/>
      <c r="C49" s="766">
        <v>0</v>
      </c>
      <c r="D49" s="752">
        <v>63172.56</v>
      </c>
      <c r="E49" s="766">
        <v>1</v>
      </c>
      <c r="F49" s="753">
        <v>63172.56</v>
      </c>
    </row>
    <row r="50" spans="1:6" ht="14.4" customHeight="1" x14ac:dyDescent="0.3">
      <c r="A50" s="776" t="s">
        <v>1721</v>
      </c>
      <c r="B50" s="752"/>
      <c r="C50" s="766">
        <v>0</v>
      </c>
      <c r="D50" s="752">
        <v>1083.8</v>
      </c>
      <c r="E50" s="766">
        <v>1</v>
      </c>
      <c r="F50" s="753">
        <v>1083.8</v>
      </c>
    </row>
    <row r="51" spans="1:6" ht="14.4" customHeight="1" x14ac:dyDescent="0.3">
      <c r="A51" s="776" t="s">
        <v>1722</v>
      </c>
      <c r="B51" s="752"/>
      <c r="C51" s="766">
        <v>0</v>
      </c>
      <c r="D51" s="752">
        <v>99303.600262560314</v>
      </c>
      <c r="E51" s="766">
        <v>1</v>
      </c>
      <c r="F51" s="753">
        <v>99303.600262560314</v>
      </c>
    </row>
    <row r="52" spans="1:6" ht="14.4" customHeight="1" x14ac:dyDescent="0.3">
      <c r="A52" s="776" t="s">
        <v>1723</v>
      </c>
      <c r="B52" s="752">
        <v>231.44</v>
      </c>
      <c r="C52" s="766">
        <v>7.8450514212884806E-2</v>
      </c>
      <c r="D52" s="752">
        <v>2718.7000000000003</v>
      </c>
      <c r="E52" s="766">
        <v>0.92154948578711515</v>
      </c>
      <c r="F52" s="753">
        <v>2950.1400000000003</v>
      </c>
    </row>
    <row r="53" spans="1:6" ht="14.4" customHeight="1" x14ac:dyDescent="0.3">
      <c r="A53" s="776" t="s">
        <v>1724</v>
      </c>
      <c r="B53" s="752"/>
      <c r="C53" s="766">
        <v>0</v>
      </c>
      <c r="D53" s="752">
        <v>14246.1</v>
      </c>
      <c r="E53" s="766">
        <v>1</v>
      </c>
      <c r="F53" s="753">
        <v>14246.1</v>
      </c>
    </row>
    <row r="54" spans="1:6" ht="14.4" customHeight="1" x14ac:dyDescent="0.3">
      <c r="A54" s="776" t="s">
        <v>1725</v>
      </c>
      <c r="B54" s="752">
        <v>1017.0500000000001</v>
      </c>
      <c r="C54" s="766">
        <v>0.22962437827232518</v>
      </c>
      <c r="D54" s="752">
        <v>3412.1400000000003</v>
      </c>
      <c r="E54" s="766">
        <v>0.77037562172767482</v>
      </c>
      <c r="F54" s="753">
        <v>4429.1900000000005</v>
      </c>
    </row>
    <row r="55" spans="1:6" ht="14.4" customHeight="1" x14ac:dyDescent="0.3">
      <c r="A55" s="776" t="s">
        <v>1726</v>
      </c>
      <c r="B55" s="752">
        <v>15247.820000000002</v>
      </c>
      <c r="C55" s="766">
        <v>1</v>
      </c>
      <c r="D55" s="752"/>
      <c r="E55" s="766">
        <v>0</v>
      </c>
      <c r="F55" s="753">
        <v>15247.820000000002</v>
      </c>
    </row>
    <row r="56" spans="1:6" ht="14.4" customHeight="1" x14ac:dyDescent="0.3">
      <c r="A56" s="776" t="s">
        <v>1727</v>
      </c>
      <c r="B56" s="752"/>
      <c r="C56" s="766">
        <v>0</v>
      </c>
      <c r="D56" s="752">
        <v>22803.170000000002</v>
      </c>
      <c r="E56" s="766">
        <v>1</v>
      </c>
      <c r="F56" s="753">
        <v>22803.170000000002</v>
      </c>
    </row>
    <row r="57" spans="1:6" ht="14.4" customHeight="1" x14ac:dyDescent="0.3">
      <c r="A57" s="776" t="s">
        <v>1728</v>
      </c>
      <c r="B57" s="752"/>
      <c r="C57" s="766">
        <v>0</v>
      </c>
      <c r="D57" s="752">
        <v>10166.06</v>
      </c>
      <c r="E57" s="766">
        <v>1</v>
      </c>
      <c r="F57" s="753">
        <v>10166.06</v>
      </c>
    </row>
    <row r="58" spans="1:6" ht="14.4" customHeight="1" x14ac:dyDescent="0.3">
      <c r="A58" s="776" t="s">
        <v>1729</v>
      </c>
      <c r="B58" s="752"/>
      <c r="C58" s="766">
        <v>0</v>
      </c>
      <c r="D58" s="752">
        <v>166.9200000000001</v>
      </c>
      <c r="E58" s="766">
        <v>1</v>
      </c>
      <c r="F58" s="753">
        <v>166.9200000000001</v>
      </c>
    </row>
    <row r="59" spans="1:6" ht="14.4" customHeight="1" x14ac:dyDescent="0.3">
      <c r="A59" s="776" t="s">
        <v>1730</v>
      </c>
      <c r="B59" s="752"/>
      <c r="C59" s="766">
        <v>0</v>
      </c>
      <c r="D59" s="752">
        <v>16871.249999999996</v>
      </c>
      <c r="E59" s="766">
        <v>1</v>
      </c>
      <c r="F59" s="753">
        <v>16871.249999999996</v>
      </c>
    </row>
    <row r="60" spans="1:6" ht="14.4" customHeight="1" x14ac:dyDescent="0.3">
      <c r="A60" s="776" t="s">
        <v>1731</v>
      </c>
      <c r="B60" s="752"/>
      <c r="C60" s="766">
        <v>0</v>
      </c>
      <c r="D60" s="752">
        <v>1291.473</v>
      </c>
      <c r="E60" s="766">
        <v>1</v>
      </c>
      <c r="F60" s="753">
        <v>1291.473</v>
      </c>
    </row>
    <row r="61" spans="1:6" ht="14.4" customHeight="1" x14ac:dyDescent="0.3">
      <c r="A61" s="776" t="s">
        <v>1732</v>
      </c>
      <c r="B61" s="752"/>
      <c r="C61" s="766">
        <v>0</v>
      </c>
      <c r="D61" s="752">
        <v>32.032000000000004</v>
      </c>
      <c r="E61" s="766">
        <v>1</v>
      </c>
      <c r="F61" s="753">
        <v>32.032000000000004</v>
      </c>
    </row>
    <row r="62" spans="1:6" ht="14.4" customHeight="1" x14ac:dyDescent="0.3">
      <c r="A62" s="776" t="s">
        <v>1733</v>
      </c>
      <c r="B62" s="752"/>
      <c r="C62" s="766">
        <v>0</v>
      </c>
      <c r="D62" s="752">
        <v>3322.8599999999997</v>
      </c>
      <c r="E62" s="766">
        <v>1</v>
      </c>
      <c r="F62" s="753">
        <v>3322.8599999999997</v>
      </c>
    </row>
    <row r="63" spans="1:6" ht="14.4" customHeight="1" x14ac:dyDescent="0.3">
      <c r="A63" s="776" t="s">
        <v>1734</v>
      </c>
      <c r="B63" s="752"/>
      <c r="C63" s="766">
        <v>0</v>
      </c>
      <c r="D63" s="752">
        <v>9444.23</v>
      </c>
      <c r="E63" s="766">
        <v>1</v>
      </c>
      <c r="F63" s="753">
        <v>9444.23</v>
      </c>
    </row>
    <row r="64" spans="1:6" ht="14.4" customHeight="1" x14ac:dyDescent="0.3">
      <c r="A64" s="776" t="s">
        <v>1735</v>
      </c>
      <c r="B64" s="752"/>
      <c r="C64" s="766">
        <v>0</v>
      </c>
      <c r="D64" s="752">
        <v>33249.15</v>
      </c>
      <c r="E64" s="766">
        <v>1</v>
      </c>
      <c r="F64" s="753">
        <v>33249.15</v>
      </c>
    </row>
    <row r="65" spans="1:6" ht="14.4" customHeight="1" x14ac:dyDescent="0.3">
      <c r="A65" s="776" t="s">
        <v>1736</v>
      </c>
      <c r="B65" s="752"/>
      <c r="C65" s="766">
        <v>0</v>
      </c>
      <c r="D65" s="752">
        <v>4260.09</v>
      </c>
      <c r="E65" s="766">
        <v>1</v>
      </c>
      <c r="F65" s="753">
        <v>4260.09</v>
      </c>
    </row>
    <row r="66" spans="1:6" ht="14.4" customHeight="1" x14ac:dyDescent="0.3">
      <c r="A66" s="776" t="s">
        <v>1737</v>
      </c>
      <c r="B66" s="752"/>
      <c r="C66" s="766">
        <v>0</v>
      </c>
      <c r="D66" s="752">
        <v>144.95999999999998</v>
      </c>
      <c r="E66" s="766">
        <v>1</v>
      </c>
      <c r="F66" s="753">
        <v>144.95999999999998</v>
      </c>
    </row>
    <row r="67" spans="1:6" ht="14.4" customHeight="1" x14ac:dyDescent="0.3">
      <c r="A67" s="776" t="s">
        <v>1738</v>
      </c>
      <c r="B67" s="752">
        <v>516.5999999999998</v>
      </c>
      <c r="C67" s="766">
        <v>0.1219831830385288</v>
      </c>
      <c r="D67" s="752">
        <v>3718.41</v>
      </c>
      <c r="E67" s="766">
        <v>0.87801681696147127</v>
      </c>
      <c r="F67" s="753">
        <v>4235.0099999999993</v>
      </c>
    </row>
    <row r="68" spans="1:6" ht="14.4" customHeight="1" x14ac:dyDescent="0.3">
      <c r="A68" s="776" t="s">
        <v>1739</v>
      </c>
      <c r="B68" s="752">
        <v>397.87999999999994</v>
      </c>
      <c r="C68" s="766">
        <v>0.60060984814177454</v>
      </c>
      <c r="D68" s="752">
        <v>264.58</v>
      </c>
      <c r="E68" s="766">
        <v>0.39939015185822541</v>
      </c>
      <c r="F68" s="753">
        <v>662.45999999999992</v>
      </c>
    </row>
    <row r="69" spans="1:6" ht="14.4" customHeight="1" x14ac:dyDescent="0.3">
      <c r="A69" s="776" t="s">
        <v>1740</v>
      </c>
      <c r="B69" s="752">
        <v>1362.9976839182793</v>
      </c>
      <c r="C69" s="766">
        <v>0.15471419743160489</v>
      </c>
      <c r="D69" s="752">
        <v>7446.7799999999988</v>
      </c>
      <c r="E69" s="766">
        <v>0.84528580256839503</v>
      </c>
      <c r="F69" s="753">
        <v>8809.7776839182789</v>
      </c>
    </row>
    <row r="70" spans="1:6" ht="14.4" customHeight="1" x14ac:dyDescent="0.3">
      <c r="A70" s="776" t="s">
        <v>1741</v>
      </c>
      <c r="B70" s="752">
        <v>1702.8</v>
      </c>
      <c r="C70" s="766">
        <v>1</v>
      </c>
      <c r="D70" s="752"/>
      <c r="E70" s="766">
        <v>0</v>
      </c>
      <c r="F70" s="753">
        <v>1702.8</v>
      </c>
    </row>
    <row r="71" spans="1:6" ht="14.4" customHeight="1" x14ac:dyDescent="0.3">
      <c r="A71" s="776" t="s">
        <v>1742</v>
      </c>
      <c r="B71" s="752"/>
      <c r="C71" s="766">
        <v>0</v>
      </c>
      <c r="D71" s="752">
        <v>46382.14195898069</v>
      </c>
      <c r="E71" s="766">
        <v>1</v>
      </c>
      <c r="F71" s="753">
        <v>46382.14195898069</v>
      </c>
    </row>
    <row r="72" spans="1:6" ht="14.4" customHeight="1" x14ac:dyDescent="0.3">
      <c r="A72" s="776" t="s">
        <v>1743</v>
      </c>
      <c r="B72" s="752"/>
      <c r="C72" s="766">
        <v>0</v>
      </c>
      <c r="D72" s="752">
        <v>8034.4</v>
      </c>
      <c r="E72" s="766">
        <v>1</v>
      </c>
      <c r="F72" s="753">
        <v>8034.4</v>
      </c>
    </row>
    <row r="73" spans="1:6" ht="14.4" customHeight="1" x14ac:dyDescent="0.3">
      <c r="A73" s="776" t="s">
        <v>1744</v>
      </c>
      <c r="B73" s="752"/>
      <c r="C73" s="766">
        <v>0</v>
      </c>
      <c r="D73" s="752">
        <v>142700.1367553836</v>
      </c>
      <c r="E73" s="766">
        <v>1</v>
      </c>
      <c r="F73" s="753">
        <v>142700.1367553836</v>
      </c>
    </row>
    <row r="74" spans="1:6" ht="14.4" customHeight="1" x14ac:dyDescent="0.3">
      <c r="A74" s="776" t="s">
        <v>1745</v>
      </c>
      <c r="B74" s="752"/>
      <c r="C74" s="766">
        <v>0</v>
      </c>
      <c r="D74" s="752">
        <v>174.61</v>
      </c>
      <c r="E74" s="766">
        <v>1</v>
      </c>
      <c r="F74" s="753">
        <v>174.61</v>
      </c>
    </row>
    <row r="75" spans="1:6" ht="14.4" customHeight="1" x14ac:dyDescent="0.3">
      <c r="A75" s="776" t="s">
        <v>1746</v>
      </c>
      <c r="B75" s="752">
        <v>220.95</v>
      </c>
      <c r="C75" s="766">
        <v>3.9298094589330902E-2</v>
      </c>
      <c r="D75" s="752">
        <v>5401.4600000000009</v>
      </c>
      <c r="E75" s="766">
        <v>0.96070190541066913</v>
      </c>
      <c r="F75" s="753">
        <v>5622.4100000000008</v>
      </c>
    </row>
    <row r="76" spans="1:6" ht="14.4" customHeight="1" x14ac:dyDescent="0.3">
      <c r="A76" s="776" t="s">
        <v>1747</v>
      </c>
      <c r="B76" s="752">
        <v>333.62</v>
      </c>
      <c r="C76" s="766">
        <v>0.19749265801571592</v>
      </c>
      <c r="D76" s="752">
        <v>1355.6579881136211</v>
      </c>
      <c r="E76" s="766">
        <v>0.80250734198428397</v>
      </c>
      <c r="F76" s="753">
        <v>1689.2779881136212</v>
      </c>
    </row>
    <row r="77" spans="1:6" ht="14.4" customHeight="1" x14ac:dyDescent="0.3">
      <c r="A77" s="776" t="s">
        <v>1748</v>
      </c>
      <c r="B77" s="752">
        <v>276.10000000000002</v>
      </c>
      <c r="C77" s="766">
        <v>1</v>
      </c>
      <c r="D77" s="752"/>
      <c r="E77" s="766">
        <v>0</v>
      </c>
      <c r="F77" s="753">
        <v>276.10000000000002</v>
      </c>
    </row>
    <row r="78" spans="1:6" ht="14.4" customHeight="1" x14ac:dyDescent="0.3">
      <c r="A78" s="776" t="s">
        <v>1749</v>
      </c>
      <c r="B78" s="752"/>
      <c r="C78" s="766"/>
      <c r="D78" s="752">
        <v>0</v>
      </c>
      <c r="E78" s="766"/>
      <c r="F78" s="753">
        <v>0</v>
      </c>
    </row>
    <row r="79" spans="1:6" ht="14.4" customHeight="1" x14ac:dyDescent="0.3">
      <c r="A79" s="776" t="s">
        <v>1750</v>
      </c>
      <c r="B79" s="752"/>
      <c r="C79" s="766">
        <v>0</v>
      </c>
      <c r="D79" s="752">
        <v>253.51000000000022</v>
      </c>
      <c r="E79" s="766">
        <v>1</v>
      </c>
      <c r="F79" s="753">
        <v>253.51000000000022</v>
      </c>
    </row>
    <row r="80" spans="1:6" ht="14.4" customHeight="1" x14ac:dyDescent="0.3">
      <c r="A80" s="776" t="s">
        <v>1751</v>
      </c>
      <c r="B80" s="752">
        <v>106.54000000000003</v>
      </c>
      <c r="C80" s="766">
        <v>0.49729275578790155</v>
      </c>
      <c r="D80" s="752">
        <v>107.69999999999996</v>
      </c>
      <c r="E80" s="766">
        <v>0.50270724421209834</v>
      </c>
      <c r="F80" s="753">
        <v>214.24</v>
      </c>
    </row>
    <row r="81" spans="1:6" ht="14.4" customHeight="1" x14ac:dyDescent="0.3">
      <c r="A81" s="776" t="s">
        <v>1752</v>
      </c>
      <c r="B81" s="752"/>
      <c r="C81" s="766">
        <v>0</v>
      </c>
      <c r="D81" s="752">
        <v>22913.940061499437</v>
      </c>
      <c r="E81" s="766">
        <v>1</v>
      </c>
      <c r="F81" s="753">
        <v>22913.940061499437</v>
      </c>
    </row>
    <row r="82" spans="1:6" ht="14.4" customHeight="1" x14ac:dyDescent="0.3">
      <c r="A82" s="776" t="s">
        <v>1753</v>
      </c>
      <c r="B82" s="752"/>
      <c r="C82" s="766">
        <v>0</v>
      </c>
      <c r="D82" s="752">
        <v>450.45</v>
      </c>
      <c r="E82" s="766">
        <v>1</v>
      </c>
      <c r="F82" s="753">
        <v>450.45</v>
      </c>
    </row>
    <row r="83" spans="1:6" ht="14.4" customHeight="1" x14ac:dyDescent="0.3">
      <c r="A83" s="776" t="s">
        <v>1754</v>
      </c>
      <c r="B83" s="752"/>
      <c r="C83" s="766">
        <v>0</v>
      </c>
      <c r="D83" s="752">
        <v>174.05000000000004</v>
      </c>
      <c r="E83" s="766">
        <v>1</v>
      </c>
      <c r="F83" s="753">
        <v>174.05000000000004</v>
      </c>
    </row>
    <row r="84" spans="1:6" ht="14.4" customHeight="1" x14ac:dyDescent="0.3">
      <c r="A84" s="776" t="s">
        <v>1755</v>
      </c>
      <c r="B84" s="752"/>
      <c r="C84" s="766">
        <v>0</v>
      </c>
      <c r="D84" s="752">
        <v>183.08</v>
      </c>
      <c r="E84" s="766">
        <v>1</v>
      </c>
      <c r="F84" s="753">
        <v>183.08</v>
      </c>
    </row>
    <row r="85" spans="1:6" ht="14.4" customHeight="1" x14ac:dyDescent="0.3">
      <c r="A85" s="776" t="s">
        <v>1756</v>
      </c>
      <c r="B85" s="752"/>
      <c r="C85" s="766">
        <v>0</v>
      </c>
      <c r="D85" s="752">
        <v>873.76999999999987</v>
      </c>
      <c r="E85" s="766">
        <v>1</v>
      </c>
      <c r="F85" s="753">
        <v>873.76999999999987</v>
      </c>
    </row>
    <row r="86" spans="1:6" ht="14.4" customHeight="1" x14ac:dyDescent="0.3">
      <c r="A86" s="776" t="s">
        <v>1757</v>
      </c>
      <c r="B86" s="752"/>
      <c r="C86" s="766">
        <v>0</v>
      </c>
      <c r="D86" s="752">
        <v>105.86999999999998</v>
      </c>
      <c r="E86" s="766">
        <v>1</v>
      </c>
      <c r="F86" s="753">
        <v>105.86999999999998</v>
      </c>
    </row>
    <row r="87" spans="1:6" ht="14.4" customHeight="1" x14ac:dyDescent="0.3">
      <c r="A87" s="776" t="s">
        <v>1758</v>
      </c>
      <c r="B87" s="752"/>
      <c r="C87" s="766">
        <v>0</v>
      </c>
      <c r="D87" s="752">
        <v>1676.8600000000001</v>
      </c>
      <c r="E87" s="766">
        <v>1</v>
      </c>
      <c r="F87" s="753">
        <v>1676.8600000000001</v>
      </c>
    </row>
    <row r="88" spans="1:6" ht="14.4" customHeight="1" x14ac:dyDescent="0.3">
      <c r="A88" s="776" t="s">
        <v>1759</v>
      </c>
      <c r="B88" s="752"/>
      <c r="C88" s="766">
        <v>0</v>
      </c>
      <c r="D88" s="752">
        <v>237.24999999999991</v>
      </c>
      <c r="E88" s="766">
        <v>1</v>
      </c>
      <c r="F88" s="753">
        <v>237.24999999999991</v>
      </c>
    </row>
    <row r="89" spans="1:6" ht="14.4" customHeight="1" x14ac:dyDescent="0.3">
      <c r="A89" s="776" t="s">
        <v>1760</v>
      </c>
      <c r="B89" s="752"/>
      <c r="C89" s="766">
        <v>0</v>
      </c>
      <c r="D89" s="752">
        <v>680.29000000000019</v>
      </c>
      <c r="E89" s="766">
        <v>1</v>
      </c>
      <c r="F89" s="753">
        <v>680.29000000000019</v>
      </c>
    </row>
    <row r="90" spans="1:6" ht="14.4" customHeight="1" x14ac:dyDescent="0.3">
      <c r="A90" s="776" t="s">
        <v>1761</v>
      </c>
      <c r="B90" s="752"/>
      <c r="C90" s="766">
        <v>0</v>
      </c>
      <c r="D90" s="752">
        <v>7624.6902737611672</v>
      </c>
      <c r="E90" s="766">
        <v>1</v>
      </c>
      <c r="F90" s="753">
        <v>7624.6902737611672</v>
      </c>
    </row>
    <row r="91" spans="1:6" ht="14.4" customHeight="1" x14ac:dyDescent="0.3">
      <c r="A91" s="776" t="s">
        <v>1762</v>
      </c>
      <c r="B91" s="752"/>
      <c r="C91" s="766">
        <v>0</v>
      </c>
      <c r="D91" s="752">
        <v>352.82999999999976</v>
      </c>
      <c r="E91" s="766">
        <v>1</v>
      </c>
      <c r="F91" s="753">
        <v>352.82999999999976</v>
      </c>
    </row>
    <row r="92" spans="1:6" ht="14.4" customHeight="1" x14ac:dyDescent="0.3">
      <c r="A92" s="776" t="s">
        <v>1763</v>
      </c>
      <c r="B92" s="752"/>
      <c r="C92" s="766">
        <v>0</v>
      </c>
      <c r="D92" s="752">
        <v>1058</v>
      </c>
      <c r="E92" s="766">
        <v>1</v>
      </c>
      <c r="F92" s="753">
        <v>1058</v>
      </c>
    </row>
    <row r="93" spans="1:6" ht="14.4" customHeight="1" x14ac:dyDescent="0.3">
      <c r="A93" s="776" t="s">
        <v>1764</v>
      </c>
      <c r="B93" s="752"/>
      <c r="C93" s="766">
        <v>0</v>
      </c>
      <c r="D93" s="752">
        <v>65.950000000000045</v>
      </c>
      <c r="E93" s="766">
        <v>1</v>
      </c>
      <c r="F93" s="753">
        <v>65.950000000000045</v>
      </c>
    </row>
    <row r="94" spans="1:6" ht="14.4" customHeight="1" x14ac:dyDescent="0.3">
      <c r="A94" s="776" t="s">
        <v>1765</v>
      </c>
      <c r="B94" s="752"/>
      <c r="C94" s="766">
        <v>0</v>
      </c>
      <c r="D94" s="752">
        <v>123.74998267454507</v>
      </c>
      <c r="E94" s="766">
        <v>1</v>
      </c>
      <c r="F94" s="753">
        <v>123.74998267454507</v>
      </c>
    </row>
    <row r="95" spans="1:6" ht="14.4" customHeight="1" x14ac:dyDescent="0.3">
      <c r="A95" s="776" t="s">
        <v>1766</v>
      </c>
      <c r="B95" s="752">
        <v>1349.6599999999999</v>
      </c>
      <c r="C95" s="766">
        <v>0.23837620574858062</v>
      </c>
      <c r="D95" s="752">
        <v>4312.2306059084976</v>
      </c>
      <c r="E95" s="766">
        <v>0.76162379425141935</v>
      </c>
      <c r="F95" s="753">
        <v>5661.8906059084975</v>
      </c>
    </row>
    <row r="96" spans="1:6" ht="14.4" customHeight="1" thickBot="1" x14ac:dyDescent="0.35">
      <c r="A96" s="777" t="s">
        <v>1767</v>
      </c>
      <c r="B96" s="768"/>
      <c r="C96" s="769">
        <v>0</v>
      </c>
      <c r="D96" s="768">
        <v>162082.87999999998</v>
      </c>
      <c r="E96" s="769">
        <v>1</v>
      </c>
      <c r="F96" s="770">
        <v>162082.87999999998</v>
      </c>
    </row>
    <row r="97" spans="1:6" ht="14.4" customHeight="1" thickBot="1" x14ac:dyDescent="0.35">
      <c r="A97" s="771" t="s">
        <v>3</v>
      </c>
      <c r="B97" s="772">
        <v>27064.247683918278</v>
      </c>
      <c r="C97" s="773">
        <v>2.4842170473872802E-2</v>
      </c>
      <c r="D97" s="772">
        <v>1062383.5408006869</v>
      </c>
      <c r="E97" s="773">
        <v>0.9751578295261274</v>
      </c>
      <c r="F97" s="774">
        <v>1089447.788484605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624</v>
      </c>
      <c r="G3" s="47">
        <f>SUBTOTAL(9,G6:G1048576)</f>
        <v>27064.247683918278</v>
      </c>
      <c r="H3" s="48">
        <f>IF(M3=0,0,G3/M3)</f>
        <v>2.4842170473872809E-2</v>
      </c>
      <c r="I3" s="47">
        <f>SUBTOTAL(9,I6:I1048576)</f>
        <v>5498.4000000000005</v>
      </c>
      <c r="J3" s="47">
        <f>SUBTOTAL(9,J6:J1048576)</f>
        <v>1062383.5408006872</v>
      </c>
      <c r="K3" s="48">
        <f>IF(M3=0,0,J3/M3)</f>
        <v>0.97515782952612773</v>
      </c>
      <c r="L3" s="47">
        <f>SUBTOTAL(9,L6:L1048576)</f>
        <v>6122.4000000000015</v>
      </c>
      <c r="M3" s="49">
        <f>SUBTOTAL(9,M6:M1048576)</f>
        <v>1089447.7884846048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593</v>
      </c>
      <c r="B6" s="741" t="s">
        <v>1768</v>
      </c>
      <c r="C6" s="741" t="s">
        <v>1769</v>
      </c>
      <c r="D6" s="741" t="s">
        <v>654</v>
      </c>
      <c r="E6" s="741" t="s">
        <v>1770</v>
      </c>
      <c r="F6" s="745"/>
      <c r="G6" s="745"/>
      <c r="H6" s="765">
        <v>0</v>
      </c>
      <c r="I6" s="745">
        <v>19</v>
      </c>
      <c r="J6" s="745">
        <v>1280.4699999999998</v>
      </c>
      <c r="K6" s="765">
        <v>1</v>
      </c>
      <c r="L6" s="745">
        <v>19</v>
      </c>
      <c r="M6" s="746">
        <v>1280.4699999999998</v>
      </c>
    </row>
    <row r="7" spans="1:13" ht="14.4" customHeight="1" x14ac:dyDescent="0.3">
      <c r="A7" s="747" t="s">
        <v>593</v>
      </c>
      <c r="B7" s="748" t="s">
        <v>1768</v>
      </c>
      <c r="C7" s="748" t="s">
        <v>1771</v>
      </c>
      <c r="D7" s="748" t="s">
        <v>1772</v>
      </c>
      <c r="E7" s="748" t="s">
        <v>1773</v>
      </c>
      <c r="F7" s="752"/>
      <c r="G7" s="752"/>
      <c r="H7" s="766">
        <v>0</v>
      </c>
      <c r="I7" s="752">
        <v>13</v>
      </c>
      <c r="J7" s="752">
        <v>1223.7100000000003</v>
      </c>
      <c r="K7" s="766">
        <v>1</v>
      </c>
      <c r="L7" s="752">
        <v>13</v>
      </c>
      <c r="M7" s="753">
        <v>1223.7100000000003</v>
      </c>
    </row>
    <row r="8" spans="1:13" ht="14.4" customHeight="1" x14ac:dyDescent="0.3">
      <c r="A8" s="747" t="s">
        <v>593</v>
      </c>
      <c r="B8" s="748" t="s">
        <v>1774</v>
      </c>
      <c r="C8" s="748" t="s">
        <v>1775</v>
      </c>
      <c r="D8" s="748" t="s">
        <v>1776</v>
      </c>
      <c r="E8" s="748" t="s">
        <v>1777</v>
      </c>
      <c r="F8" s="752"/>
      <c r="G8" s="752"/>
      <c r="H8" s="766">
        <v>0</v>
      </c>
      <c r="I8" s="752">
        <v>12</v>
      </c>
      <c r="J8" s="752">
        <v>692.3994142488782</v>
      </c>
      <c r="K8" s="766">
        <v>1</v>
      </c>
      <c r="L8" s="752">
        <v>12</v>
      </c>
      <c r="M8" s="753">
        <v>692.3994142488782</v>
      </c>
    </row>
    <row r="9" spans="1:13" ht="14.4" customHeight="1" x14ac:dyDescent="0.3">
      <c r="A9" s="747" t="s">
        <v>593</v>
      </c>
      <c r="B9" s="748" t="s">
        <v>1778</v>
      </c>
      <c r="C9" s="748" t="s">
        <v>1779</v>
      </c>
      <c r="D9" s="748" t="s">
        <v>679</v>
      </c>
      <c r="E9" s="748" t="s">
        <v>1780</v>
      </c>
      <c r="F9" s="752"/>
      <c r="G9" s="752"/>
      <c r="H9" s="766">
        <v>0</v>
      </c>
      <c r="I9" s="752">
        <v>1</v>
      </c>
      <c r="J9" s="752">
        <v>51.959999999999994</v>
      </c>
      <c r="K9" s="766">
        <v>1</v>
      </c>
      <c r="L9" s="752">
        <v>1</v>
      </c>
      <c r="M9" s="753">
        <v>51.959999999999994</v>
      </c>
    </row>
    <row r="10" spans="1:13" ht="14.4" customHeight="1" x14ac:dyDescent="0.3">
      <c r="A10" s="747" t="s">
        <v>593</v>
      </c>
      <c r="B10" s="748" t="s">
        <v>1778</v>
      </c>
      <c r="C10" s="748" t="s">
        <v>1781</v>
      </c>
      <c r="D10" s="748" t="s">
        <v>679</v>
      </c>
      <c r="E10" s="748" t="s">
        <v>1782</v>
      </c>
      <c r="F10" s="752"/>
      <c r="G10" s="752"/>
      <c r="H10" s="766">
        <v>0</v>
      </c>
      <c r="I10" s="752">
        <v>1</v>
      </c>
      <c r="J10" s="752">
        <v>66.339999999999989</v>
      </c>
      <c r="K10" s="766">
        <v>1</v>
      </c>
      <c r="L10" s="752">
        <v>1</v>
      </c>
      <c r="M10" s="753">
        <v>66.339999999999989</v>
      </c>
    </row>
    <row r="11" spans="1:13" ht="14.4" customHeight="1" x14ac:dyDescent="0.3">
      <c r="A11" s="747" t="s">
        <v>593</v>
      </c>
      <c r="B11" s="748" t="s">
        <v>1783</v>
      </c>
      <c r="C11" s="748" t="s">
        <v>1784</v>
      </c>
      <c r="D11" s="748" t="s">
        <v>812</v>
      </c>
      <c r="E11" s="748" t="s">
        <v>1785</v>
      </c>
      <c r="F11" s="752"/>
      <c r="G11" s="752"/>
      <c r="H11" s="766">
        <v>0</v>
      </c>
      <c r="I11" s="752">
        <v>1</v>
      </c>
      <c r="J11" s="752">
        <v>92.440000000000012</v>
      </c>
      <c r="K11" s="766">
        <v>1</v>
      </c>
      <c r="L11" s="752">
        <v>1</v>
      </c>
      <c r="M11" s="753">
        <v>92.440000000000012</v>
      </c>
    </row>
    <row r="12" spans="1:13" ht="14.4" customHeight="1" x14ac:dyDescent="0.3">
      <c r="A12" s="747" t="s">
        <v>593</v>
      </c>
      <c r="B12" s="748" t="s">
        <v>1786</v>
      </c>
      <c r="C12" s="748" t="s">
        <v>1787</v>
      </c>
      <c r="D12" s="748" t="s">
        <v>698</v>
      </c>
      <c r="E12" s="748" t="s">
        <v>1788</v>
      </c>
      <c r="F12" s="752"/>
      <c r="G12" s="752"/>
      <c r="H12" s="766">
        <v>0</v>
      </c>
      <c r="I12" s="752">
        <v>11</v>
      </c>
      <c r="J12" s="752">
        <v>36300</v>
      </c>
      <c r="K12" s="766">
        <v>1</v>
      </c>
      <c r="L12" s="752">
        <v>11</v>
      </c>
      <c r="M12" s="753">
        <v>36300</v>
      </c>
    </row>
    <row r="13" spans="1:13" ht="14.4" customHeight="1" x14ac:dyDescent="0.3">
      <c r="A13" s="747" t="s">
        <v>593</v>
      </c>
      <c r="B13" s="748" t="s">
        <v>1786</v>
      </c>
      <c r="C13" s="748" t="s">
        <v>1789</v>
      </c>
      <c r="D13" s="748" t="s">
        <v>700</v>
      </c>
      <c r="E13" s="748" t="s">
        <v>1790</v>
      </c>
      <c r="F13" s="752"/>
      <c r="G13" s="752"/>
      <c r="H13" s="766">
        <v>0</v>
      </c>
      <c r="I13" s="752">
        <v>7</v>
      </c>
      <c r="J13" s="752">
        <v>2110.29</v>
      </c>
      <c r="K13" s="766">
        <v>1</v>
      </c>
      <c r="L13" s="752">
        <v>7</v>
      </c>
      <c r="M13" s="753">
        <v>2110.29</v>
      </c>
    </row>
    <row r="14" spans="1:13" ht="14.4" customHeight="1" x14ac:dyDescent="0.3">
      <c r="A14" s="747" t="s">
        <v>593</v>
      </c>
      <c r="B14" s="748" t="s">
        <v>1791</v>
      </c>
      <c r="C14" s="748" t="s">
        <v>1792</v>
      </c>
      <c r="D14" s="748" t="s">
        <v>702</v>
      </c>
      <c r="E14" s="748" t="s">
        <v>1793</v>
      </c>
      <c r="F14" s="752"/>
      <c r="G14" s="752"/>
      <c r="H14" s="766">
        <v>0</v>
      </c>
      <c r="I14" s="752">
        <v>1</v>
      </c>
      <c r="J14" s="752">
        <v>31.650000000000013</v>
      </c>
      <c r="K14" s="766">
        <v>1</v>
      </c>
      <c r="L14" s="752">
        <v>1</v>
      </c>
      <c r="M14" s="753">
        <v>31.650000000000013</v>
      </c>
    </row>
    <row r="15" spans="1:13" ht="14.4" customHeight="1" x14ac:dyDescent="0.3">
      <c r="A15" s="747" t="s">
        <v>593</v>
      </c>
      <c r="B15" s="748" t="s">
        <v>1794</v>
      </c>
      <c r="C15" s="748" t="s">
        <v>1795</v>
      </c>
      <c r="D15" s="748" t="s">
        <v>716</v>
      </c>
      <c r="E15" s="748" t="s">
        <v>1796</v>
      </c>
      <c r="F15" s="752"/>
      <c r="G15" s="752"/>
      <c r="H15" s="766">
        <v>0</v>
      </c>
      <c r="I15" s="752">
        <v>5</v>
      </c>
      <c r="J15" s="752">
        <v>331.61</v>
      </c>
      <c r="K15" s="766">
        <v>1</v>
      </c>
      <c r="L15" s="752">
        <v>5</v>
      </c>
      <c r="M15" s="753">
        <v>331.61</v>
      </c>
    </row>
    <row r="16" spans="1:13" ht="14.4" customHeight="1" x14ac:dyDescent="0.3">
      <c r="A16" s="747" t="s">
        <v>593</v>
      </c>
      <c r="B16" s="748" t="s">
        <v>1797</v>
      </c>
      <c r="C16" s="748" t="s">
        <v>1798</v>
      </c>
      <c r="D16" s="748" t="s">
        <v>1799</v>
      </c>
      <c r="E16" s="748" t="s">
        <v>1800</v>
      </c>
      <c r="F16" s="752"/>
      <c r="G16" s="752"/>
      <c r="H16" s="766">
        <v>0</v>
      </c>
      <c r="I16" s="752">
        <v>1</v>
      </c>
      <c r="J16" s="752">
        <v>116.83999999999992</v>
      </c>
      <c r="K16" s="766">
        <v>1</v>
      </c>
      <c r="L16" s="752">
        <v>1</v>
      </c>
      <c r="M16" s="753">
        <v>116.83999999999992</v>
      </c>
    </row>
    <row r="17" spans="1:13" ht="14.4" customHeight="1" x14ac:dyDescent="0.3">
      <c r="A17" s="747" t="s">
        <v>593</v>
      </c>
      <c r="B17" s="748" t="s">
        <v>1801</v>
      </c>
      <c r="C17" s="748" t="s">
        <v>1802</v>
      </c>
      <c r="D17" s="748" t="s">
        <v>750</v>
      </c>
      <c r="E17" s="748" t="s">
        <v>1803</v>
      </c>
      <c r="F17" s="752"/>
      <c r="G17" s="752"/>
      <c r="H17" s="766">
        <v>0</v>
      </c>
      <c r="I17" s="752">
        <v>1</v>
      </c>
      <c r="J17" s="752">
        <v>21.67</v>
      </c>
      <c r="K17" s="766">
        <v>1</v>
      </c>
      <c r="L17" s="752">
        <v>1</v>
      </c>
      <c r="M17" s="753">
        <v>21.67</v>
      </c>
    </row>
    <row r="18" spans="1:13" ht="14.4" customHeight="1" x14ac:dyDescent="0.3">
      <c r="A18" s="747" t="s">
        <v>593</v>
      </c>
      <c r="B18" s="748" t="s">
        <v>1804</v>
      </c>
      <c r="C18" s="748" t="s">
        <v>1805</v>
      </c>
      <c r="D18" s="748" t="s">
        <v>1806</v>
      </c>
      <c r="E18" s="748" t="s">
        <v>1807</v>
      </c>
      <c r="F18" s="752"/>
      <c r="G18" s="752"/>
      <c r="H18" s="766">
        <v>0</v>
      </c>
      <c r="I18" s="752">
        <v>1</v>
      </c>
      <c r="J18" s="752">
        <v>58.909999999999989</v>
      </c>
      <c r="K18" s="766">
        <v>1</v>
      </c>
      <c r="L18" s="752">
        <v>1</v>
      </c>
      <c r="M18" s="753">
        <v>58.909999999999989</v>
      </c>
    </row>
    <row r="19" spans="1:13" ht="14.4" customHeight="1" x14ac:dyDescent="0.3">
      <c r="A19" s="747" t="s">
        <v>593</v>
      </c>
      <c r="B19" s="748" t="s">
        <v>1808</v>
      </c>
      <c r="C19" s="748" t="s">
        <v>1809</v>
      </c>
      <c r="D19" s="748" t="s">
        <v>1810</v>
      </c>
      <c r="E19" s="748" t="s">
        <v>1811</v>
      </c>
      <c r="F19" s="752"/>
      <c r="G19" s="752"/>
      <c r="H19" s="766">
        <v>0</v>
      </c>
      <c r="I19" s="752">
        <v>1</v>
      </c>
      <c r="J19" s="752">
        <v>68.699999999999989</v>
      </c>
      <c r="K19" s="766">
        <v>1</v>
      </c>
      <c r="L19" s="752">
        <v>1</v>
      </c>
      <c r="M19" s="753">
        <v>68.699999999999989</v>
      </c>
    </row>
    <row r="20" spans="1:13" ht="14.4" customHeight="1" x14ac:dyDescent="0.3">
      <c r="A20" s="747" t="s">
        <v>593</v>
      </c>
      <c r="B20" s="748" t="s">
        <v>1808</v>
      </c>
      <c r="C20" s="748" t="s">
        <v>1812</v>
      </c>
      <c r="D20" s="748" t="s">
        <v>1813</v>
      </c>
      <c r="E20" s="748" t="s">
        <v>1814</v>
      </c>
      <c r="F20" s="752"/>
      <c r="G20" s="752"/>
      <c r="H20" s="766">
        <v>0</v>
      </c>
      <c r="I20" s="752">
        <v>2</v>
      </c>
      <c r="J20" s="752">
        <v>88.240000000000009</v>
      </c>
      <c r="K20" s="766">
        <v>1</v>
      </c>
      <c r="L20" s="752">
        <v>2</v>
      </c>
      <c r="M20" s="753">
        <v>88.240000000000009</v>
      </c>
    </row>
    <row r="21" spans="1:13" ht="14.4" customHeight="1" x14ac:dyDescent="0.3">
      <c r="A21" s="747" t="s">
        <v>593</v>
      </c>
      <c r="B21" s="748" t="s">
        <v>1815</v>
      </c>
      <c r="C21" s="748" t="s">
        <v>1816</v>
      </c>
      <c r="D21" s="748" t="s">
        <v>692</v>
      </c>
      <c r="E21" s="748" t="s">
        <v>1817</v>
      </c>
      <c r="F21" s="752"/>
      <c r="G21" s="752"/>
      <c r="H21" s="766">
        <v>0</v>
      </c>
      <c r="I21" s="752">
        <v>1</v>
      </c>
      <c r="J21" s="752">
        <v>74.589999999999975</v>
      </c>
      <c r="K21" s="766">
        <v>1</v>
      </c>
      <c r="L21" s="752">
        <v>1</v>
      </c>
      <c r="M21" s="753">
        <v>74.589999999999975</v>
      </c>
    </row>
    <row r="22" spans="1:13" ht="14.4" customHeight="1" x14ac:dyDescent="0.3">
      <c r="A22" s="747" t="s">
        <v>593</v>
      </c>
      <c r="B22" s="748" t="s">
        <v>1818</v>
      </c>
      <c r="C22" s="748" t="s">
        <v>1819</v>
      </c>
      <c r="D22" s="748" t="s">
        <v>816</v>
      </c>
      <c r="E22" s="748" t="s">
        <v>1820</v>
      </c>
      <c r="F22" s="752"/>
      <c r="G22" s="752"/>
      <c r="H22" s="766">
        <v>0</v>
      </c>
      <c r="I22" s="752">
        <v>24</v>
      </c>
      <c r="J22" s="752">
        <v>1290.2300000000002</v>
      </c>
      <c r="K22" s="766">
        <v>1</v>
      </c>
      <c r="L22" s="752">
        <v>24</v>
      </c>
      <c r="M22" s="753">
        <v>1290.2300000000002</v>
      </c>
    </row>
    <row r="23" spans="1:13" ht="14.4" customHeight="1" x14ac:dyDescent="0.3">
      <c r="A23" s="747" t="s">
        <v>593</v>
      </c>
      <c r="B23" s="748" t="s">
        <v>1821</v>
      </c>
      <c r="C23" s="748" t="s">
        <v>1822</v>
      </c>
      <c r="D23" s="748" t="s">
        <v>1597</v>
      </c>
      <c r="E23" s="748" t="s">
        <v>1823</v>
      </c>
      <c r="F23" s="752"/>
      <c r="G23" s="752"/>
      <c r="H23" s="766">
        <v>0</v>
      </c>
      <c r="I23" s="752">
        <v>6</v>
      </c>
      <c r="J23" s="752">
        <v>688.45000000000016</v>
      </c>
      <c r="K23" s="766">
        <v>1</v>
      </c>
      <c r="L23" s="752">
        <v>6</v>
      </c>
      <c r="M23" s="753">
        <v>688.45000000000016</v>
      </c>
    </row>
    <row r="24" spans="1:13" ht="14.4" customHeight="1" x14ac:dyDescent="0.3">
      <c r="A24" s="747" t="s">
        <v>593</v>
      </c>
      <c r="B24" s="748" t="s">
        <v>1824</v>
      </c>
      <c r="C24" s="748" t="s">
        <v>1825</v>
      </c>
      <c r="D24" s="748" t="s">
        <v>1826</v>
      </c>
      <c r="E24" s="748" t="s">
        <v>1827</v>
      </c>
      <c r="F24" s="752"/>
      <c r="G24" s="752"/>
      <c r="H24" s="766">
        <v>0</v>
      </c>
      <c r="I24" s="752">
        <v>1</v>
      </c>
      <c r="J24" s="752">
        <v>462</v>
      </c>
      <c r="K24" s="766">
        <v>1</v>
      </c>
      <c r="L24" s="752">
        <v>1</v>
      </c>
      <c r="M24" s="753">
        <v>462</v>
      </c>
    </row>
    <row r="25" spans="1:13" ht="14.4" customHeight="1" x14ac:dyDescent="0.3">
      <c r="A25" s="747" t="s">
        <v>593</v>
      </c>
      <c r="B25" s="748" t="s">
        <v>1828</v>
      </c>
      <c r="C25" s="748" t="s">
        <v>1829</v>
      </c>
      <c r="D25" s="748" t="s">
        <v>1830</v>
      </c>
      <c r="E25" s="748" t="s">
        <v>1831</v>
      </c>
      <c r="F25" s="752"/>
      <c r="G25" s="752"/>
      <c r="H25" s="766">
        <v>0</v>
      </c>
      <c r="I25" s="752">
        <v>1</v>
      </c>
      <c r="J25" s="752">
        <v>204.17000000000002</v>
      </c>
      <c r="K25" s="766">
        <v>1</v>
      </c>
      <c r="L25" s="752">
        <v>1</v>
      </c>
      <c r="M25" s="753">
        <v>204.17000000000002</v>
      </c>
    </row>
    <row r="26" spans="1:13" ht="14.4" customHeight="1" x14ac:dyDescent="0.3">
      <c r="A26" s="747" t="s">
        <v>593</v>
      </c>
      <c r="B26" s="748" t="s">
        <v>1828</v>
      </c>
      <c r="C26" s="748" t="s">
        <v>1832</v>
      </c>
      <c r="D26" s="748" t="s">
        <v>1830</v>
      </c>
      <c r="E26" s="748" t="s">
        <v>1833</v>
      </c>
      <c r="F26" s="752"/>
      <c r="G26" s="752"/>
      <c r="H26" s="766">
        <v>0</v>
      </c>
      <c r="I26" s="752">
        <v>2</v>
      </c>
      <c r="J26" s="752">
        <v>247.00000000000006</v>
      </c>
      <c r="K26" s="766">
        <v>1</v>
      </c>
      <c r="L26" s="752">
        <v>2</v>
      </c>
      <c r="M26" s="753">
        <v>247.00000000000006</v>
      </c>
    </row>
    <row r="27" spans="1:13" ht="14.4" customHeight="1" x14ac:dyDescent="0.3">
      <c r="A27" s="747" t="s">
        <v>593</v>
      </c>
      <c r="B27" s="748" t="s">
        <v>1828</v>
      </c>
      <c r="C27" s="748" t="s">
        <v>1834</v>
      </c>
      <c r="D27" s="748" t="s">
        <v>1835</v>
      </c>
      <c r="E27" s="748" t="s">
        <v>1836</v>
      </c>
      <c r="F27" s="752">
        <v>2</v>
      </c>
      <c r="G27" s="752">
        <v>127.51999999999998</v>
      </c>
      <c r="H27" s="766">
        <v>1</v>
      </c>
      <c r="I27" s="752"/>
      <c r="J27" s="752"/>
      <c r="K27" s="766">
        <v>0</v>
      </c>
      <c r="L27" s="752">
        <v>2</v>
      </c>
      <c r="M27" s="753">
        <v>127.51999999999998</v>
      </c>
    </row>
    <row r="28" spans="1:13" ht="14.4" customHeight="1" x14ac:dyDescent="0.3">
      <c r="A28" s="747" t="s">
        <v>593</v>
      </c>
      <c r="B28" s="748" t="s">
        <v>1837</v>
      </c>
      <c r="C28" s="748" t="s">
        <v>1838</v>
      </c>
      <c r="D28" s="748" t="s">
        <v>1839</v>
      </c>
      <c r="E28" s="748" t="s">
        <v>1840</v>
      </c>
      <c r="F28" s="752">
        <v>15</v>
      </c>
      <c r="G28" s="752">
        <v>399.15000000000003</v>
      </c>
      <c r="H28" s="766">
        <v>1</v>
      </c>
      <c r="I28" s="752"/>
      <c r="J28" s="752"/>
      <c r="K28" s="766">
        <v>0</v>
      </c>
      <c r="L28" s="752">
        <v>15</v>
      </c>
      <c r="M28" s="753">
        <v>399.15000000000003</v>
      </c>
    </row>
    <row r="29" spans="1:13" ht="14.4" customHeight="1" x14ac:dyDescent="0.3">
      <c r="A29" s="747" t="s">
        <v>593</v>
      </c>
      <c r="B29" s="748" t="s">
        <v>1841</v>
      </c>
      <c r="C29" s="748" t="s">
        <v>1842</v>
      </c>
      <c r="D29" s="748" t="s">
        <v>639</v>
      </c>
      <c r="E29" s="748" t="s">
        <v>1843</v>
      </c>
      <c r="F29" s="752"/>
      <c r="G29" s="752"/>
      <c r="H29" s="766">
        <v>0</v>
      </c>
      <c r="I29" s="752">
        <v>2</v>
      </c>
      <c r="J29" s="752">
        <v>459.03999999999996</v>
      </c>
      <c r="K29" s="766">
        <v>1</v>
      </c>
      <c r="L29" s="752">
        <v>2</v>
      </c>
      <c r="M29" s="753">
        <v>459.03999999999996</v>
      </c>
    </row>
    <row r="30" spans="1:13" ht="14.4" customHeight="1" x14ac:dyDescent="0.3">
      <c r="A30" s="747" t="s">
        <v>593</v>
      </c>
      <c r="B30" s="748" t="s">
        <v>1844</v>
      </c>
      <c r="C30" s="748" t="s">
        <v>1845</v>
      </c>
      <c r="D30" s="748" t="s">
        <v>1846</v>
      </c>
      <c r="E30" s="748" t="s">
        <v>1847</v>
      </c>
      <c r="F30" s="752"/>
      <c r="G30" s="752"/>
      <c r="H30" s="766">
        <v>0</v>
      </c>
      <c r="I30" s="752">
        <v>5.4</v>
      </c>
      <c r="J30" s="752">
        <v>831.6</v>
      </c>
      <c r="K30" s="766">
        <v>1</v>
      </c>
      <c r="L30" s="752">
        <v>5.4</v>
      </c>
      <c r="M30" s="753">
        <v>831.6</v>
      </c>
    </row>
    <row r="31" spans="1:13" ht="14.4" customHeight="1" x14ac:dyDescent="0.3">
      <c r="A31" s="747" t="s">
        <v>593</v>
      </c>
      <c r="B31" s="748" t="s">
        <v>1844</v>
      </c>
      <c r="C31" s="748" t="s">
        <v>1848</v>
      </c>
      <c r="D31" s="748" t="s">
        <v>1846</v>
      </c>
      <c r="E31" s="748" t="s">
        <v>1849</v>
      </c>
      <c r="F31" s="752"/>
      <c r="G31" s="752"/>
      <c r="H31" s="766">
        <v>0</v>
      </c>
      <c r="I31" s="752">
        <v>20.099999999999998</v>
      </c>
      <c r="J31" s="752">
        <v>5287.2599999999984</v>
      </c>
      <c r="K31" s="766">
        <v>1</v>
      </c>
      <c r="L31" s="752">
        <v>20.099999999999998</v>
      </c>
      <c r="M31" s="753">
        <v>5287.2599999999984</v>
      </c>
    </row>
    <row r="32" spans="1:13" ht="14.4" customHeight="1" x14ac:dyDescent="0.3">
      <c r="A32" s="747" t="s">
        <v>593</v>
      </c>
      <c r="B32" s="748" t="s">
        <v>1850</v>
      </c>
      <c r="C32" s="748" t="s">
        <v>1851</v>
      </c>
      <c r="D32" s="748" t="s">
        <v>1852</v>
      </c>
      <c r="E32" s="748" t="s">
        <v>1853</v>
      </c>
      <c r="F32" s="752"/>
      <c r="G32" s="752"/>
      <c r="H32" s="766">
        <v>0</v>
      </c>
      <c r="I32" s="752">
        <v>10</v>
      </c>
      <c r="J32" s="752">
        <v>333.9</v>
      </c>
      <c r="K32" s="766">
        <v>1</v>
      </c>
      <c r="L32" s="752">
        <v>10</v>
      </c>
      <c r="M32" s="753">
        <v>333.9</v>
      </c>
    </row>
    <row r="33" spans="1:13" ht="14.4" customHeight="1" x14ac:dyDescent="0.3">
      <c r="A33" s="747" t="s">
        <v>593</v>
      </c>
      <c r="B33" s="748" t="s">
        <v>1854</v>
      </c>
      <c r="C33" s="748" t="s">
        <v>1855</v>
      </c>
      <c r="D33" s="748" t="s">
        <v>1856</v>
      </c>
      <c r="E33" s="748" t="s">
        <v>1857</v>
      </c>
      <c r="F33" s="752"/>
      <c r="G33" s="752"/>
      <c r="H33" s="766">
        <v>0</v>
      </c>
      <c r="I33" s="752">
        <v>40</v>
      </c>
      <c r="J33" s="752">
        <v>758.40000000000009</v>
      </c>
      <c r="K33" s="766">
        <v>1</v>
      </c>
      <c r="L33" s="752">
        <v>40</v>
      </c>
      <c r="M33" s="753">
        <v>758.40000000000009</v>
      </c>
    </row>
    <row r="34" spans="1:13" ht="14.4" customHeight="1" x14ac:dyDescent="0.3">
      <c r="A34" s="747" t="s">
        <v>593</v>
      </c>
      <c r="B34" s="748" t="s">
        <v>1858</v>
      </c>
      <c r="C34" s="748" t="s">
        <v>1859</v>
      </c>
      <c r="D34" s="748" t="s">
        <v>1860</v>
      </c>
      <c r="E34" s="748" t="s">
        <v>1861</v>
      </c>
      <c r="F34" s="752"/>
      <c r="G34" s="752"/>
      <c r="H34" s="766">
        <v>0</v>
      </c>
      <c r="I34" s="752">
        <v>1</v>
      </c>
      <c r="J34" s="752">
        <v>285.24</v>
      </c>
      <c r="K34" s="766">
        <v>1</v>
      </c>
      <c r="L34" s="752">
        <v>1</v>
      </c>
      <c r="M34" s="753">
        <v>285.24</v>
      </c>
    </row>
    <row r="35" spans="1:13" ht="14.4" customHeight="1" x14ac:dyDescent="0.3">
      <c r="A35" s="747" t="s">
        <v>593</v>
      </c>
      <c r="B35" s="748" t="s">
        <v>1862</v>
      </c>
      <c r="C35" s="748" t="s">
        <v>1863</v>
      </c>
      <c r="D35" s="748" t="s">
        <v>631</v>
      </c>
      <c r="E35" s="748" t="s">
        <v>1864</v>
      </c>
      <c r="F35" s="752"/>
      <c r="G35" s="752"/>
      <c r="H35" s="766">
        <v>0</v>
      </c>
      <c r="I35" s="752">
        <v>9</v>
      </c>
      <c r="J35" s="752">
        <v>527.06000000000006</v>
      </c>
      <c r="K35" s="766">
        <v>1</v>
      </c>
      <c r="L35" s="752">
        <v>9</v>
      </c>
      <c r="M35" s="753">
        <v>527.06000000000006</v>
      </c>
    </row>
    <row r="36" spans="1:13" ht="14.4" customHeight="1" x14ac:dyDescent="0.3">
      <c r="A36" s="747" t="s">
        <v>593</v>
      </c>
      <c r="B36" s="748" t="s">
        <v>1862</v>
      </c>
      <c r="C36" s="748" t="s">
        <v>1865</v>
      </c>
      <c r="D36" s="748" t="s">
        <v>631</v>
      </c>
      <c r="E36" s="748" t="s">
        <v>914</v>
      </c>
      <c r="F36" s="752"/>
      <c r="G36" s="752"/>
      <c r="H36" s="766">
        <v>0</v>
      </c>
      <c r="I36" s="752">
        <v>4</v>
      </c>
      <c r="J36" s="752">
        <v>411.25000000000006</v>
      </c>
      <c r="K36" s="766">
        <v>1</v>
      </c>
      <c r="L36" s="752">
        <v>4</v>
      </c>
      <c r="M36" s="753">
        <v>411.25000000000006</v>
      </c>
    </row>
    <row r="37" spans="1:13" ht="14.4" customHeight="1" x14ac:dyDescent="0.3">
      <c r="A37" s="747" t="s">
        <v>593</v>
      </c>
      <c r="B37" s="748" t="s">
        <v>1862</v>
      </c>
      <c r="C37" s="748" t="s">
        <v>1866</v>
      </c>
      <c r="D37" s="748" t="s">
        <v>631</v>
      </c>
      <c r="E37" s="748" t="s">
        <v>914</v>
      </c>
      <c r="F37" s="752">
        <v>1</v>
      </c>
      <c r="G37" s="752">
        <v>103.31999999999998</v>
      </c>
      <c r="H37" s="766">
        <v>1</v>
      </c>
      <c r="I37" s="752"/>
      <c r="J37" s="752"/>
      <c r="K37" s="766">
        <v>0</v>
      </c>
      <c r="L37" s="752">
        <v>1</v>
      </c>
      <c r="M37" s="753">
        <v>103.31999999999998</v>
      </c>
    </row>
    <row r="38" spans="1:13" ht="14.4" customHeight="1" x14ac:dyDescent="0.3">
      <c r="A38" s="747" t="s">
        <v>593</v>
      </c>
      <c r="B38" s="748" t="s">
        <v>1867</v>
      </c>
      <c r="C38" s="748" t="s">
        <v>1868</v>
      </c>
      <c r="D38" s="748" t="s">
        <v>845</v>
      </c>
      <c r="E38" s="748" t="s">
        <v>1869</v>
      </c>
      <c r="F38" s="752"/>
      <c r="G38" s="752"/>
      <c r="H38" s="766">
        <v>0</v>
      </c>
      <c r="I38" s="752">
        <v>1</v>
      </c>
      <c r="J38" s="752">
        <v>38.970000000000013</v>
      </c>
      <c r="K38" s="766">
        <v>1</v>
      </c>
      <c r="L38" s="752">
        <v>1</v>
      </c>
      <c r="M38" s="753">
        <v>38.970000000000013</v>
      </c>
    </row>
    <row r="39" spans="1:13" ht="14.4" customHeight="1" x14ac:dyDescent="0.3">
      <c r="A39" s="747" t="s">
        <v>593</v>
      </c>
      <c r="B39" s="748" t="s">
        <v>1867</v>
      </c>
      <c r="C39" s="748" t="s">
        <v>1870</v>
      </c>
      <c r="D39" s="748" t="s">
        <v>845</v>
      </c>
      <c r="E39" s="748" t="s">
        <v>1871</v>
      </c>
      <c r="F39" s="752"/>
      <c r="G39" s="752"/>
      <c r="H39" s="766">
        <v>0</v>
      </c>
      <c r="I39" s="752">
        <v>44</v>
      </c>
      <c r="J39" s="752">
        <v>4030.9506059084979</v>
      </c>
      <c r="K39" s="766">
        <v>1</v>
      </c>
      <c r="L39" s="752">
        <v>44</v>
      </c>
      <c r="M39" s="753">
        <v>4030.9506059084979</v>
      </c>
    </row>
    <row r="40" spans="1:13" ht="14.4" customHeight="1" x14ac:dyDescent="0.3">
      <c r="A40" s="747" t="s">
        <v>593</v>
      </c>
      <c r="B40" s="748" t="s">
        <v>1867</v>
      </c>
      <c r="C40" s="748" t="s">
        <v>1872</v>
      </c>
      <c r="D40" s="748" t="s">
        <v>744</v>
      </c>
      <c r="E40" s="748" t="s">
        <v>1873</v>
      </c>
      <c r="F40" s="752">
        <v>23</v>
      </c>
      <c r="G40" s="752">
        <v>1070.42</v>
      </c>
      <c r="H40" s="766">
        <v>1</v>
      </c>
      <c r="I40" s="752"/>
      <c r="J40" s="752"/>
      <c r="K40" s="766">
        <v>0</v>
      </c>
      <c r="L40" s="752">
        <v>23</v>
      </c>
      <c r="M40" s="753">
        <v>1070.42</v>
      </c>
    </row>
    <row r="41" spans="1:13" ht="14.4" customHeight="1" x14ac:dyDescent="0.3">
      <c r="A41" s="747" t="s">
        <v>593</v>
      </c>
      <c r="B41" s="748" t="s">
        <v>1874</v>
      </c>
      <c r="C41" s="748" t="s">
        <v>1875</v>
      </c>
      <c r="D41" s="748" t="s">
        <v>1876</v>
      </c>
      <c r="E41" s="748" t="s">
        <v>1877</v>
      </c>
      <c r="F41" s="752"/>
      <c r="G41" s="752"/>
      <c r="H41" s="766">
        <v>0</v>
      </c>
      <c r="I41" s="752">
        <v>309</v>
      </c>
      <c r="J41" s="752">
        <v>11207.192098123383</v>
      </c>
      <c r="K41" s="766">
        <v>1</v>
      </c>
      <c r="L41" s="752">
        <v>309</v>
      </c>
      <c r="M41" s="753">
        <v>11207.192098123383</v>
      </c>
    </row>
    <row r="42" spans="1:13" ht="14.4" customHeight="1" x14ac:dyDescent="0.3">
      <c r="A42" s="747" t="s">
        <v>593</v>
      </c>
      <c r="B42" s="748" t="s">
        <v>1874</v>
      </c>
      <c r="C42" s="748" t="s">
        <v>1878</v>
      </c>
      <c r="D42" s="748" t="s">
        <v>1879</v>
      </c>
      <c r="E42" s="748" t="s">
        <v>1880</v>
      </c>
      <c r="F42" s="752"/>
      <c r="G42" s="752"/>
      <c r="H42" s="766">
        <v>0</v>
      </c>
      <c r="I42" s="752">
        <v>42</v>
      </c>
      <c r="J42" s="752">
        <v>2190.0410705652207</v>
      </c>
      <c r="K42" s="766">
        <v>1</v>
      </c>
      <c r="L42" s="752">
        <v>42</v>
      </c>
      <c r="M42" s="753">
        <v>2190.0410705652207</v>
      </c>
    </row>
    <row r="43" spans="1:13" ht="14.4" customHeight="1" x14ac:dyDescent="0.3">
      <c r="A43" s="747" t="s">
        <v>593</v>
      </c>
      <c r="B43" s="748" t="s">
        <v>1874</v>
      </c>
      <c r="C43" s="748" t="s">
        <v>1881</v>
      </c>
      <c r="D43" s="748" t="s">
        <v>1879</v>
      </c>
      <c r="E43" s="748" t="s">
        <v>1882</v>
      </c>
      <c r="F43" s="752"/>
      <c r="G43" s="752"/>
      <c r="H43" s="766">
        <v>0</v>
      </c>
      <c r="I43" s="752">
        <v>155</v>
      </c>
      <c r="J43" s="752">
        <v>8069.8300000000008</v>
      </c>
      <c r="K43" s="766">
        <v>1</v>
      </c>
      <c r="L43" s="752">
        <v>155</v>
      </c>
      <c r="M43" s="753">
        <v>8069.8300000000008</v>
      </c>
    </row>
    <row r="44" spans="1:13" ht="14.4" customHeight="1" x14ac:dyDescent="0.3">
      <c r="A44" s="747" t="s">
        <v>593</v>
      </c>
      <c r="B44" s="748" t="s">
        <v>1883</v>
      </c>
      <c r="C44" s="748" t="s">
        <v>1884</v>
      </c>
      <c r="D44" s="748" t="s">
        <v>1885</v>
      </c>
      <c r="E44" s="748" t="s">
        <v>1886</v>
      </c>
      <c r="F44" s="752"/>
      <c r="G44" s="752"/>
      <c r="H44" s="766">
        <v>0</v>
      </c>
      <c r="I44" s="752">
        <v>1</v>
      </c>
      <c r="J44" s="752">
        <v>174.61</v>
      </c>
      <c r="K44" s="766">
        <v>1</v>
      </c>
      <c r="L44" s="752">
        <v>1</v>
      </c>
      <c r="M44" s="753">
        <v>174.61</v>
      </c>
    </row>
    <row r="45" spans="1:13" ht="14.4" customHeight="1" x14ac:dyDescent="0.3">
      <c r="A45" s="747" t="s">
        <v>593</v>
      </c>
      <c r="B45" s="748" t="s">
        <v>1887</v>
      </c>
      <c r="C45" s="748" t="s">
        <v>1888</v>
      </c>
      <c r="D45" s="748" t="s">
        <v>1889</v>
      </c>
      <c r="E45" s="748" t="s">
        <v>1890</v>
      </c>
      <c r="F45" s="752"/>
      <c r="G45" s="752"/>
      <c r="H45" s="766"/>
      <c r="I45" s="752">
        <v>0</v>
      </c>
      <c r="J45" s="752">
        <v>0</v>
      </c>
      <c r="K45" s="766"/>
      <c r="L45" s="752">
        <v>0</v>
      </c>
      <c r="M45" s="753">
        <v>0</v>
      </c>
    </row>
    <row r="46" spans="1:13" ht="14.4" customHeight="1" x14ac:dyDescent="0.3">
      <c r="A46" s="747" t="s">
        <v>593</v>
      </c>
      <c r="B46" s="748" t="s">
        <v>1891</v>
      </c>
      <c r="C46" s="748" t="s">
        <v>1892</v>
      </c>
      <c r="D46" s="748" t="s">
        <v>1893</v>
      </c>
      <c r="E46" s="748" t="s">
        <v>1894</v>
      </c>
      <c r="F46" s="752"/>
      <c r="G46" s="752"/>
      <c r="H46" s="766">
        <v>0</v>
      </c>
      <c r="I46" s="752">
        <v>2</v>
      </c>
      <c r="J46" s="752">
        <v>59.539999999999985</v>
      </c>
      <c r="K46" s="766">
        <v>1</v>
      </c>
      <c r="L46" s="752">
        <v>2</v>
      </c>
      <c r="M46" s="753">
        <v>59.539999999999985</v>
      </c>
    </row>
    <row r="47" spans="1:13" ht="14.4" customHeight="1" x14ac:dyDescent="0.3">
      <c r="A47" s="747" t="s">
        <v>593</v>
      </c>
      <c r="B47" s="748" t="s">
        <v>1895</v>
      </c>
      <c r="C47" s="748" t="s">
        <v>1896</v>
      </c>
      <c r="D47" s="748" t="s">
        <v>852</v>
      </c>
      <c r="E47" s="748" t="s">
        <v>1897</v>
      </c>
      <c r="F47" s="752"/>
      <c r="G47" s="752"/>
      <c r="H47" s="766">
        <v>0</v>
      </c>
      <c r="I47" s="752">
        <v>1</v>
      </c>
      <c r="J47" s="752">
        <v>21.96</v>
      </c>
      <c r="K47" s="766">
        <v>1</v>
      </c>
      <c r="L47" s="752">
        <v>1</v>
      </c>
      <c r="M47" s="753">
        <v>21.96</v>
      </c>
    </row>
    <row r="48" spans="1:13" ht="14.4" customHeight="1" x14ac:dyDescent="0.3">
      <c r="A48" s="747" t="s">
        <v>593</v>
      </c>
      <c r="B48" s="748" t="s">
        <v>1898</v>
      </c>
      <c r="C48" s="748" t="s">
        <v>1899</v>
      </c>
      <c r="D48" s="748" t="s">
        <v>646</v>
      </c>
      <c r="E48" s="748" t="s">
        <v>1814</v>
      </c>
      <c r="F48" s="752"/>
      <c r="G48" s="752"/>
      <c r="H48" s="766">
        <v>0</v>
      </c>
      <c r="I48" s="752">
        <v>3</v>
      </c>
      <c r="J48" s="752">
        <v>59.790000000000013</v>
      </c>
      <c r="K48" s="766">
        <v>1</v>
      </c>
      <c r="L48" s="752">
        <v>3</v>
      </c>
      <c r="M48" s="753">
        <v>59.790000000000013</v>
      </c>
    </row>
    <row r="49" spans="1:13" ht="14.4" customHeight="1" x14ac:dyDescent="0.3">
      <c r="A49" s="747" t="s">
        <v>593</v>
      </c>
      <c r="B49" s="748" t="s">
        <v>1900</v>
      </c>
      <c r="C49" s="748" t="s">
        <v>1901</v>
      </c>
      <c r="D49" s="748" t="s">
        <v>644</v>
      </c>
      <c r="E49" s="748" t="s">
        <v>1902</v>
      </c>
      <c r="F49" s="752"/>
      <c r="G49" s="752"/>
      <c r="H49" s="766">
        <v>0</v>
      </c>
      <c r="I49" s="752">
        <v>10</v>
      </c>
      <c r="J49" s="752">
        <v>783.39</v>
      </c>
      <c r="K49" s="766">
        <v>1</v>
      </c>
      <c r="L49" s="752">
        <v>10</v>
      </c>
      <c r="M49" s="753">
        <v>783.39</v>
      </c>
    </row>
    <row r="50" spans="1:13" ht="14.4" customHeight="1" x14ac:dyDescent="0.3">
      <c r="A50" s="747" t="s">
        <v>593</v>
      </c>
      <c r="B50" s="748" t="s">
        <v>1903</v>
      </c>
      <c r="C50" s="748" t="s">
        <v>1904</v>
      </c>
      <c r="D50" s="748" t="s">
        <v>851</v>
      </c>
      <c r="E50" s="748" t="s">
        <v>1814</v>
      </c>
      <c r="F50" s="752"/>
      <c r="G50" s="752"/>
      <c r="H50" s="766">
        <v>0</v>
      </c>
      <c r="I50" s="752">
        <v>2</v>
      </c>
      <c r="J50" s="752">
        <v>60.239999999999995</v>
      </c>
      <c r="K50" s="766">
        <v>1</v>
      </c>
      <c r="L50" s="752">
        <v>2</v>
      </c>
      <c r="M50" s="753">
        <v>60.239999999999995</v>
      </c>
    </row>
    <row r="51" spans="1:13" ht="14.4" customHeight="1" x14ac:dyDescent="0.3">
      <c r="A51" s="747" t="s">
        <v>598</v>
      </c>
      <c r="B51" s="748" t="s">
        <v>1905</v>
      </c>
      <c r="C51" s="748" t="s">
        <v>1906</v>
      </c>
      <c r="D51" s="748" t="s">
        <v>1075</v>
      </c>
      <c r="E51" s="748" t="s">
        <v>1907</v>
      </c>
      <c r="F51" s="752"/>
      <c r="G51" s="752"/>
      <c r="H51" s="766">
        <v>0</v>
      </c>
      <c r="I51" s="752">
        <v>1</v>
      </c>
      <c r="J51" s="752">
        <v>59.990000000000016</v>
      </c>
      <c r="K51" s="766">
        <v>1</v>
      </c>
      <c r="L51" s="752">
        <v>1</v>
      </c>
      <c r="M51" s="753">
        <v>59.990000000000016</v>
      </c>
    </row>
    <row r="52" spans="1:13" ht="14.4" customHeight="1" x14ac:dyDescent="0.3">
      <c r="A52" s="747" t="s">
        <v>598</v>
      </c>
      <c r="B52" s="748" t="s">
        <v>1768</v>
      </c>
      <c r="C52" s="748" t="s">
        <v>1769</v>
      </c>
      <c r="D52" s="748" t="s">
        <v>654</v>
      </c>
      <c r="E52" s="748" t="s">
        <v>1770</v>
      </c>
      <c r="F52" s="752"/>
      <c r="G52" s="752"/>
      <c r="H52" s="766">
        <v>0</v>
      </c>
      <c r="I52" s="752">
        <v>2</v>
      </c>
      <c r="J52" s="752">
        <v>132.07999999999998</v>
      </c>
      <c r="K52" s="766">
        <v>1</v>
      </c>
      <c r="L52" s="752">
        <v>2</v>
      </c>
      <c r="M52" s="753">
        <v>132.07999999999998</v>
      </c>
    </row>
    <row r="53" spans="1:13" ht="14.4" customHeight="1" x14ac:dyDescent="0.3">
      <c r="A53" s="747" t="s">
        <v>598</v>
      </c>
      <c r="B53" s="748" t="s">
        <v>1908</v>
      </c>
      <c r="C53" s="748" t="s">
        <v>1909</v>
      </c>
      <c r="D53" s="748" t="s">
        <v>1027</v>
      </c>
      <c r="E53" s="748" t="s">
        <v>1910</v>
      </c>
      <c r="F53" s="752"/>
      <c r="G53" s="752"/>
      <c r="H53" s="766">
        <v>0</v>
      </c>
      <c r="I53" s="752">
        <v>1</v>
      </c>
      <c r="J53" s="752">
        <v>86.85</v>
      </c>
      <c r="K53" s="766">
        <v>1</v>
      </c>
      <c r="L53" s="752">
        <v>1</v>
      </c>
      <c r="M53" s="753">
        <v>86.85</v>
      </c>
    </row>
    <row r="54" spans="1:13" ht="14.4" customHeight="1" x14ac:dyDescent="0.3">
      <c r="A54" s="747" t="s">
        <v>598</v>
      </c>
      <c r="B54" s="748" t="s">
        <v>1778</v>
      </c>
      <c r="C54" s="748" t="s">
        <v>1911</v>
      </c>
      <c r="D54" s="748" t="s">
        <v>679</v>
      </c>
      <c r="E54" s="748" t="s">
        <v>1912</v>
      </c>
      <c r="F54" s="752"/>
      <c r="G54" s="752"/>
      <c r="H54" s="766">
        <v>0</v>
      </c>
      <c r="I54" s="752">
        <v>1</v>
      </c>
      <c r="J54" s="752">
        <v>66.729928564801639</v>
      </c>
      <c r="K54" s="766">
        <v>1</v>
      </c>
      <c r="L54" s="752">
        <v>1</v>
      </c>
      <c r="M54" s="753">
        <v>66.729928564801639</v>
      </c>
    </row>
    <row r="55" spans="1:13" ht="14.4" customHeight="1" x14ac:dyDescent="0.3">
      <c r="A55" s="747" t="s">
        <v>598</v>
      </c>
      <c r="B55" s="748" t="s">
        <v>1913</v>
      </c>
      <c r="C55" s="748" t="s">
        <v>1914</v>
      </c>
      <c r="D55" s="748" t="s">
        <v>1077</v>
      </c>
      <c r="E55" s="748" t="s">
        <v>1915</v>
      </c>
      <c r="F55" s="752"/>
      <c r="G55" s="752"/>
      <c r="H55" s="766">
        <v>0</v>
      </c>
      <c r="I55" s="752">
        <v>10</v>
      </c>
      <c r="J55" s="752">
        <v>1040.04</v>
      </c>
      <c r="K55" s="766">
        <v>1</v>
      </c>
      <c r="L55" s="752">
        <v>10</v>
      </c>
      <c r="M55" s="753">
        <v>1040.04</v>
      </c>
    </row>
    <row r="56" spans="1:13" ht="14.4" customHeight="1" x14ac:dyDescent="0.3">
      <c r="A56" s="747" t="s">
        <v>598</v>
      </c>
      <c r="B56" s="748" t="s">
        <v>1783</v>
      </c>
      <c r="C56" s="748" t="s">
        <v>1784</v>
      </c>
      <c r="D56" s="748" t="s">
        <v>812</v>
      </c>
      <c r="E56" s="748" t="s">
        <v>1785</v>
      </c>
      <c r="F56" s="752"/>
      <c r="G56" s="752"/>
      <c r="H56" s="766">
        <v>0</v>
      </c>
      <c r="I56" s="752">
        <v>2</v>
      </c>
      <c r="J56" s="752">
        <v>185.50999999999993</v>
      </c>
      <c r="K56" s="766">
        <v>1</v>
      </c>
      <c r="L56" s="752">
        <v>2</v>
      </c>
      <c r="M56" s="753">
        <v>185.50999999999993</v>
      </c>
    </row>
    <row r="57" spans="1:13" ht="14.4" customHeight="1" x14ac:dyDescent="0.3">
      <c r="A57" s="747" t="s">
        <v>598</v>
      </c>
      <c r="B57" s="748" t="s">
        <v>1786</v>
      </c>
      <c r="C57" s="748" t="s">
        <v>1787</v>
      </c>
      <c r="D57" s="748" t="s">
        <v>698</v>
      </c>
      <c r="E57" s="748" t="s">
        <v>1788</v>
      </c>
      <c r="F57" s="752"/>
      <c r="G57" s="752"/>
      <c r="H57" s="766">
        <v>0</v>
      </c>
      <c r="I57" s="752">
        <v>20</v>
      </c>
      <c r="J57" s="752">
        <v>66000</v>
      </c>
      <c r="K57" s="766">
        <v>1</v>
      </c>
      <c r="L57" s="752">
        <v>20</v>
      </c>
      <c r="M57" s="753">
        <v>66000</v>
      </c>
    </row>
    <row r="58" spans="1:13" ht="14.4" customHeight="1" x14ac:dyDescent="0.3">
      <c r="A58" s="747" t="s">
        <v>598</v>
      </c>
      <c r="B58" s="748" t="s">
        <v>1786</v>
      </c>
      <c r="C58" s="748" t="s">
        <v>1916</v>
      </c>
      <c r="D58" s="748" t="s">
        <v>985</v>
      </c>
      <c r="E58" s="748" t="s">
        <v>1917</v>
      </c>
      <c r="F58" s="752"/>
      <c r="G58" s="752"/>
      <c r="H58" s="766">
        <v>0</v>
      </c>
      <c r="I58" s="752">
        <v>3</v>
      </c>
      <c r="J58" s="752">
        <v>610.20000000000005</v>
      </c>
      <c r="K58" s="766">
        <v>1</v>
      </c>
      <c r="L58" s="752">
        <v>3</v>
      </c>
      <c r="M58" s="753">
        <v>610.20000000000005</v>
      </c>
    </row>
    <row r="59" spans="1:13" ht="14.4" customHeight="1" x14ac:dyDescent="0.3">
      <c r="A59" s="747" t="s">
        <v>598</v>
      </c>
      <c r="B59" s="748" t="s">
        <v>1786</v>
      </c>
      <c r="C59" s="748" t="s">
        <v>1918</v>
      </c>
      <c r="D59" s="748" t="s">
        <v>985</v>
      </c>
      <c r="E59" s="748" t="s">
        <v>1919</v>
      </c>
      <c r="F59" s="752"/>
      <c r="G59" s="752"/>
      <c r="H59" s="766">
        <v>0</v>
      </c>
      <c r="I59" s="752">
        <v>2</v>
      </c>
      <c r="J59" s="752">
        <v>2212.52</v>
      </c>
      <c r="K59" s="766">
        <v>1</v>
      </c>
      <c r="L59" s="752">
        <v>2</v>
      </c>
      <c r="M59" s="753">
        <v>2212.52</v>
      </c>
    </row>
    <row r="60" spans="1:13" ht="14.4" customHeight="1" x14ac:dyDescent="0.3">
      <c r="A60" s="747" t="s">
        <v>598</v>
      </c>
      <c r="B60" s="748" t="s">
        <v>1786</v>
      </c>
      <c r="C60" s="748" t="s">
        <v>1920</v>
      </c>
      <c r="D60" s="748" t="s">
        <v>985</v>
      </c>
      <c r="E60" s="748" t="s">
        <v>1921</v>
      </c>
      <c r="F60" s="752">
        <v>1</v>
      </c>
      <c r="G60" s="752">
        <v>1501.02</v>
      </c>
      <c r="H60" s="766">
        <v>1</v>
      </c>
      <c r="I60" s="752"/>
      <c r="J60" s="752"/>
      <c r="K60" s="766">
        <v>0</v>
      </c>
      <c r="L60" s="752">
        <v>1</v>
      </c>
      <c r="M60" s="753">
        <v>1501.02</v>
      </c>
    </row>
    <row r="61" spans="1:13" ht="14.4" customHeight="1" x14ac:dyDescent="0.3">
      <c r="A61" s="747" t="s">
        <v>598</v>
      </c>
      <c r="B61" s="748" t="s">
        <v>1786</v>
      </c>
      <c r="C61" s="748" t="s">
        <v>1922</v>
      </c>
      <c r="D61" s="748" t="s">
        <v>985</v>
      </c>
      <c r="E61" s="748" t="s">
        <v>1923</v>
      </c>
      <c r="F61" s="752"/>
      <c r="G61" s="752"/>
      <c r="H61" s="766">
        <v>0</v>
      </c>
      <c r="I61" s="752">
        <v>1</v>
      </c>
      <c r="J61" s="752">
        <v>1895.7699999999998</v>
      </c>
      <c r="K61" s="766">
        <v>1</v>
      </c>
      <c r="L61" s="752">
        <v>1</v>
      </c>
      <c r="M61" s="753">
        <v>1895.7699999999998</v>
      </c>
    </row>
    <row r="62" spans="1:13" ht="14.4" customHeight="1" x14ac:dyDescent="0.3">
      <c r="A62" s="747" t="s">
        <v>598</v>
      </c>
      <c r="B62" s="748" t="s">
        <v>1786</v>
      </c>
      <c r="C62" s="748" t="s">
        <v>1924</v>
      </c>
      <c r="D62" s="748" t="s">
        <v>700</v>
      </c>
      <c r="E62" s="748" t="s">
        <v>1925</v>
      </c>
      <c r="F62" s="752"/>
      <c r="G62" s="752"/>
      <c r="H62" s="766">
        <v>0</v>
      </c>
      <c r="I62" s="752">
        <v>3</v>
      </c>
      <c r="J62" s="752">
        <v>1891.9784295836805</v>
      </c>
      <c r="K62" s="766">
        <v>1</v>
      </c>
      <c r="L62" s="752">
        <v>3</v>
      </c>
      <c r="M62" s="753">
        <v>1891.9784295836805</v>
      </c>
    </row>
    <row r="63" spans="1:13" ht="14.4" customHeight="1" x14ac:dyDescent="0.3">
      <c r="A63" s="747" t="s">
        <v>598</v>
      </c>
      <c r="B63" s="748" t="s">
        <v>1786</v>
      </c>
      <c r="C63" s="748" t="s">
        <v>1926</v>
      </c>
      <c r="D63" s="748" t="s">
        <v>700</v>
      </c>
      <c r="E63" s="748" t="s">
        <v>1927</v>
      </c>
      <c r="F63" s="752"/>
      <c r="G63" s="752"/>
      <c r="H63" s="766">
        <v>0</v>
      </c>
      <c r="I63" s="752">
        <v>15</v>
      </c>
      <c r="J63" s="752">
        <v>6134.2459266688611</v>
      </c>
      <c r="K63" s="766">
        <v>1</v>
      </c>
      <c r="L63" s="752">
        <v>15</v>
      </c>
      <c r="M63" s="753">
        <v>6134.2459266688611</v>
      </c>
    </row>
    <row r="64" spans="1:13" ht="14.4" customHeight="1" x14ac:dyDescent="0.3">
      <c r="A64" s="747" t="s">
        <v>598</v>
      </c>
      <c r="B64" s="748" t="s">
        <v>1786</v>
      </c>
      <c r="C64" s="748" t="s">
        <v>1928</v>
      </c>
      <c r="D64" s="748" t="s">
        <v>700</v>
      </c>
      <c r="E64" s="748" t="s">
        <v>1929</v>
      </c>
      <c r="F64" s="752"/>
      <c r="G64" s="752"/>
      <c r="H64" s="766">
        <v>0</v>
      </c>
      <c r="I64" s="752">
        <v>1</v>
      </c>
      <c r="J64" s="752">
        <v>721.2</v>
      </c>
      <c r="K64" s="766">
        <v>1</v>
      </c>
      <c r="L64" s="752">
        <v>1</v>
      </c>
      <c r="M64" s="753">
        <v>721.2</v>
      </c>
    </row>
    <row r="65" spans="1:13" ht="14.4" customHeight="1" x14ac:dyDescent="0.3">
      <c r="A65" s="747" t="s">
        <v>598</v>
      </c>
      <c r="B65" s="748" t="s">
        <v>1786</v>
      </c>
      <c r="C65" s="748" t="s">
        <v>1930</v>
      </c>
      <c r="D65" s="748" t="s">
        <v>985</v>
      </c>
      <c r="E65" s="748" t="s">
        <v>1931</v>
      </c>
      <c r="F65" s="752"/>
      <c r="G65" s="752"/>
      <c r="H65" s="766">
        <v>0</v>
      </c>
      <c r="I65" s="752">
        <v>3</v>
      </c>
      <c r="J65" s="752">
        <v>818.58000000000015</v>
      </c>
      <c r="K65" s="766">
        <v>1</v>
      </c>
      <c r="L65" s="752">
        <v>3</v>
      </c>
      <c r="M65" s="753">
        <v>818.58000000000015</v>
      </c>
    </row>
    <row r="66" spans="1:13" ht="14.4" customHeight="1" x14ac:dyDescent="0.3">
      <c r="A66" s="747" t="s">
        <v>598</v>
      </c>
      <c r="B66" s="748" t="s">
        <v>1932</v>
      </c>
      <c r="C66" s="748" t="s">
        <v>1933</v>
      </c>
      <c r="D66" s="748" t="s">
        <v>1934</v>
      </c>
      <c r="E66" s="748" t="s">
        <v>1935</v>
      </c>
      <c r="F66" s="752"/>
      <c r="G66" s="752"/>
      <c r="H66" s="766">
        <v>0</v>
      </c>
      <c r="I66" s="752">
        <v>1</v>
      </c>
      <c r="J66" s="752">
        <v>70.039999999999992</v>
      </c>
      <c r="K66" s="766">
        <v>1</v>
      </c>
      <c r="L66" s="752">
        <v>1</v>
      </c>
      <c r="M66" s="753">
        <v>70.039999999999992</v>
      </c>
    </row>
    <row r="67" spans="1:13" ht="14.4" customHeight="1" x14ac:dyDescent="0.3">
      <c r="A67" s="747" t="s">
        <v>598</v>
      </c>
      <c r="B67" s="748" t="s">
        <v>1932</v>
      </c>
      <c r="C67" s="748" t="s">
        <v>1936</v>
      </c>
      <c r="D67" s="748" t="s">
        <v>1934</v>
      </c>
      <c r="E67" s="748" t="s">
        <v>1937</v>
      </c>
      <c r="F67" s="752"/>
      <c r="G67" s="752"/>
      <c r="H67" s="766">
        <v>0</v>
      </c>
      <c r="I67" s="752">
        <v>2</v>
      </c>
      <c r="J67" s="752">
        <v>277.84999999999991</v>
      </c>
      <c r="K67" s="766">
        <v>1</v>
      </c>
      <c r="L67" s="752">
        <v>2</v>
      </c>
      <c r="M67" s="753">
        <v>277.84999999999991</v>
      </c>
    </row>
    <row r="68" spans="1:13" ht="14.4" customHeight="1" x14ac:dyDescent="0.3">
      <c r="A68" s="747" t="s">
        <v>598</v>
      </c>
      <c r="B68" s="748" t="s">
        <v>1794</v>
      </c>
      <c r="C68" s="748" t="s">
        <v>1795</v>
      </c>
      <c r="D68" s="748" t="s">
        <v>716</v>
      </c>
      <c r="E68" s="748" t="s">
        <v>1796</v>
      </c>
      <c r="F68" s="752"/>
      <c r="G68" s="752"/>
      <c r="H68" s="766">
        <v>0</v>
      </c>
      <c r="I68" s="752">
        <v>2</v>
      </c>
      <c r="J68" s="752">
        <v>122.38</v>
      </c>
      <c r="K68" s="766">
        <v>1</v>
      </c>
      <c r="L68" s="752">
        <v>2</v>
      </c>
      <c r="M68" s="753">
        <v>122.38</v>
      </c>
    </row>
    <row r="69" spans="1:13" ht="14.4" customHeight="1" x14ac:dyDescent="0.3">
      <c r="A69" s="747" t="s">
        <v>598</v>
      </c>
      <c r="B69" s="748" t="s">
        <v>1938</v>
      </c>
      <c r="C69" s="748" t="s">
        <v>1939</v>
      </c>
      <c r="D69" s="748" t="s">
        <v>1082</v>
      </c>
      <c r="E69" s="748" t="s">
        <v>1814</v>
      </c>
      <c r="F69" s="752"/>
      <c r="G69" s="752"/>
      <c r="H69" s="766">
        <v>0</v>
      </c>
      <c r="I69" s="752">
        <v>1</v>
      </c>
      <c r="J69" s="752">
        <v>39.479999999999976</v>
      </c>
      <c r="K69" s="766">
        <v>1</v>
      </c>
      <c r="L69" s="752">
        <v>1</v>
      </c>
      <c r="M69" s="753">
        <v>39.479999999999976</v>
      </c>
    </row>
    <row r="70" spans="1:13" ht="14.4" customHeight="1" x14ac:dyDescent="0.3">
      <c r="A70" s="747" t="s">
        <v>598</v>
      </c>
      <c r="B70" s="748" t="s">
        <v>1940</v>
      </c>
      <c r="C70" s="748" t="s">
        <v>1941</v>
      </c>
      <c r="D70" s="748" t="s">
        <v>1942</v>
      </c>
      <c r="E70" s="748" t="s">
        <v>1943</v>
      </c>
      <c r="F70" s="752"/>
      <c r="G70" s="752"/>
      <c r="H70" s="766">
        <v>0</v>
      </c>
      <c r="I70" s="752">
        <v>1</v>
      </c>
      <c r="J70" s="752">
        <v>64.870000000000019</v>
      </c>
      <c r="K70" s="766">
        <v>1</v>
      </c>
      <c r="L70" s="752">
        <v>1</v>
      </c>
      <c r="M70" s="753">
        <v>64.870000000000019</v>
      </c>
    </row>
    <row r="71" spans="1:13" ht="14.4" customHeight="1" x14ac:dyDescent="0.3">
      <c r="A71" s="747" t="s">
        <v>598</v>
      </c>
      <c r="B71" s="748" t="s">
        <v>1944</v>
      </c>
      <c r="C71" s="748" t="s">
        <v>1945</v>
      </c>
      <c r="D71" s="748" t="s">
        <v>1946</v>
      </c>
      <c r="E71" s="748" t="s">
        <v>1947</v>
      </c>
      <c r="F71" s="752">
        <v>1</v>
      </c>
      <c r="G71" s="752">
        <v>151.15</v>
      </c>
      <c r="H71" s="766">
        <v>1</v>
      </c>
      <c r="I71" s="752"/>
      <c r="J71" s="752"/>
      <c r="K71" s="766">
        <v>0</v>
      </c>
      <c r="L71" s="752">
        <v>1</v>
      </c>
      <c r="M71" s="753">
        <v>151.15</v>
      </c>
    </row>
    <row r="72" spans="1:13" ht="14.4" customHeight="1" x14ac:dyDescent="0.3">
      <c r="A72" s="747" t="s">
        <v>598</v>
      </c>
      <c r="B72" s="748" t="s">
        <v>1948</v>
      </c>
      <c r="C72" s="748" t="s">
        <v>1949</v>
      </c>
      <c r="D72" s="748" t="s">
        <v>1068</v>
      </c>
      <c r="E72" s="748" t="s">
        <v>1950</v>
      </c>
      <c r="F72" s="752"/>
      <c r="G72" s="752"/>
      <c r="H72" s="766">
        <v>0</v>
      </c>
      <c r="I72" s="752">
        <v>2</v>
      </c>
      <c r="J72" s="752">
        <v>172.77</v>
      </c>
      <c r="K72" s="766">
        <v>1</v>
      </c>
      <c r="L72" s="752">
        <v>2</v>
      </c>
      <c r="M72" s="753">
        <v>172.77</v>
      </c>
    </row>
    <row r="73" spans="1:13" ht="14.4" customHeight="1" x14ac:dyDescent="0.3">
      <c r="A73" s="747" t="s">
        <v>598</v>
      </c>
      <c r="B73" s="748" t="s">
        <v>1948</v>
      </c>
      <c r="C73" s="748" t="s">
        <v>1951</v>
      </c>
      <c r="D73" s="748" t="s">
        <v>1068</v>
      </c>
      <c r="E73" s="748" t="s">
        <v>1952</v>
      </c>
      <c r="F73" s="752"/>
      <c r="G73" s="752"/>
      <c r="H73" s="766">
        <v>0</v>
      </c>
      <c r="I73" s="752">
        <v>2</v>
      </c>
      <c r="J73" s="752">
        <v>439.17999999999995</v>
      </c>
      <c r="K73" s="766">
        <v>1</v>
      </c>
      <c r="L73" s="752">
        <v>2</v>
      </c>
      <c r="M73" s="753">
        <v>439.17999999999995</v>
      </c>
    </row>
    <row r="74" spans="1:13" ht="14.4" customHeight="1" x14ac:dyDescent="0.3">
      <c r="A74" s="747" t="s">
        <v>598</v>
      </c>
      <c r="B74" s="748" t="s">
        <v>1953</v>
      </c>
      <c r="C74" s="748" t="s">
        <v>1954</v>
      </c>
      <c r="D74" s="748" t="s">
        <v>1955</v>
      </c>
      <c r="E74" s="748" t="s">
        <v>1956</v>
      </c>
      <c r="F74" s="752"/>
      <c r="G74" s="752"/>
      <c r="H74" s="766">
        <v>0</v>
      </c>
      <c r="I74" s="752">
        <v>3</v>
      </c>
      <c r="J74" s="752">
        <v>35.74</v>
      </c>
      <c r="K74" s="766">
        <v>1</v>
      </c>
      <c r="L74" s="752">
        <v>3</v>
      </c>
      <c r="M74" s="753">
        <v>35.74</v>
      </c>
    </row>
    <row r="75" spans="1:13" ht="14.4" customHeight="1" x14ac:dyDescent="0.3">
      <c r="A75" s="747" t="s">
        <v>598</v>
      </c>
      <c r="B75" s="748" t="s">
        <v>1953</v>
      </c>
      <c r="C75" s="748" t="s">
        <v>1957</v>
      </c>
      <c r="D75" s="748" t="s">
        <v>1955</v>
      </c>
      <c r="E75" s="748" t="s">
        <v>1958</v>
      </c>
      <c r="F75" s="752"/>
      <c r="G75" s="752"/>
      <c r="H75" s="766">
        <v>0</v>
      </c>
      <c r="I75" s="752">
        <v>1</v>
      </c>
      <c r="J75" s="752">
        <v>30.179999999999996</v>
      </c>
      <c r="K75" s="766">
        <v>1</v>
      </c>
      <c r="L75" s="752">
        <v>1</v>
      </c>
      <c r="M75" s="753">
        <v>30.179999999999996</v>
      </c>
    </row>
    <row r="76" spans="1:13" ht="14.4" customHeight="1" x14ac:dyDescent="0.3">
      <c r="A76" s="747" t="s">
        <v>598</v>
      </c>
      <c r="B76" s="748" t="s">
        <v>1959</v>
      </c>
      <c r="C76" s="748" t="s">
        <v>1960</v>
      </c>
      <c r="D76" s="748" t="s">
        <v>1002</v>
      </c>
      <c r="E76" s="748" t="s">
        <v>1003</v>
      </c>
      <c r="F76" s="752"/>
      <c r="G76" s="752"/>
      <c r="H76" s="766">
        <v>0</v>
      </c>
      <c r="I76" s="752">
        <v>1</v>
      </c>
      <c r="J76" s="752">
        <v>44.32</v>
      </c>
      <c r="K76" s="766">
        <v>1</v>
      </c>
      <c r="L76" s="752">
        <v>1</v>
      </c>
      <c r="M76" s="753">
        <v>44.32</v>
      </c>
    </row>
    <row r="77" spans="1:13" ht="14.4" customHeight="1" x14ac:dyDescent="0.3">
      <c r="A77" s="747" t="s">
        <v>598</v>
      </c>
      <c r="B77" s="748" t="s">
        <v>1961</v>
      </c>
      <c r="C77" s="748" t="s">
        <v>1962</v>
      </c>
      <c r="D77" s="748" t="s">
        <v>1963</v>
      </c>
      <c r="E77" s="748" t="s">
        <v>1964</v>
      </c>
      <c r="F77" s="752"/>
      <c r="G77" s="752"/>
      <c r="H77" s="766">
        <v>0</v>
      </c>
      <c r="I77" s="752">
        <v>2</v>
      </c>
      <c r="J77" s="752">
        <v>774.26</v>
      </c>
      <c r="K77" s="766">
        <v>1</v>
      </c>
      <c r="L77" s="752">
        <v>2</v>
      </c>
      <c r="M77" s="753">
        <v>774.26</v>
      </c>
    </row>
    <row r="78" spans="1:13" ht="14.4" customHeight="1" x14ac:dyDescent="0.3">
      <c r="A78" s="747" t="s">
        <v>598</v>
      </c>
      <c r="B78" s="748" t="s">
        <v>1965</v>
      </c>
      <c r="C78" s="748" t="s">
        <v>1966</v>
      </c>
      <c r="D78" s="748" t="s">
        <v>1967</v>
      </c>
      <c r="E78" s="748" t="s">
        <v>1968</v>
      </c>
      <c r="F78" s="752"/>
      <c r="G78" s="752"/>
      <c r="H78" s="766">
        <v>0</v>
      </c>
      <c r="I78" s="752">
        <v>1</v>
      </c>
      <c r="J78" s="752">
        <v>195.81</v>
      </c>
      <c r="K78" s="766">
        <v>1</v>
      </c>
      <c r="L78" s="752">
        <v>1</v>
      </c>
      <c r="M78" s="753">
        <v>195.81</v>
      </c>
    </row>
    <row r="79" spans="1:13" ht="14.4" customHeight="1" x14ac:dyDescent="0.3">
      <c r="A79" s="747" t="s">
        <v>598</v>
      </c>
      <c r="B79" s="748" t="s">
        <v>1969</v>
      </c>
      <c r="C79" s="748" t="s">
        <v>1970</v>
      </c>
      <c r="D79" s="748" t="s">
        <v>1971</v>
      </c>
      <c r="E79" s="748" t="s">
        <v>1972</v>
      </c>
      <c r="F79" s="752"/>
      <c r="G79" s="752"/>
      <c r="H79" s="766">
        <v>0</v>
      </c>
      <c r="I79" s="752">
        <v>1</v>
      </c>
      <c r="J79" s="752">
        <v>86.43</v>
      </c>
      <c r="K79" s="766">
        <v>1</v>
      </c>
      <c r="L79" s="752">
        <v>1</v>
      </c>
      <c r="M79" s="753">
        <v>86.43</v>
      </c>
    </row>
    <row r="80" spans="1:13" ht="14.4" customHeight="1" x14ac:dyDescent="0.3">
      <c r="A80" s="747" t="s">
        <v>598</v>
      </c>
      <c r="B80" s="748" t="s">
        <v>1808</v>
      </c>
      <c r="C80" s="748" t="s">
        <v>1973</v>
      </c>
      <c r="D80" s="748" t="s">
        <v>1813</v>
      </c>
      <c r="E80" s="748" t="s">
        <v>1974</v>
      </c>
      <c r="F80" s="752"/>
      <c r="G80" s="752"/>
      <c r="H80" s="766">
        <v>0</v>
      </c>
      <c r="I80" s="752">
        <v>1</v>
      </c>
      <c r="J80" s="752">
        <v>208.62999999999994</v>
      </c>
      <c r="K80" s="766">
        <v>1</v>
      </c>
      <c r="L80" s="752">
        <v>1</v>
      </c>
      <c r="M80" s="753">
        <v>208.62999999999994</v>
      </c>
    </row>
    <row r="81" spans="1:13" ht="14.4" customHeight="1" x14ac:dyDescent="0.3">
      <c r="A81" s="747" t="s">
        <v>598</v>
      </c>
      <c r="B81" s="748" t="s">
        <v>1808</v>
      </c>
      <c r="C81" s="748" t="s">
        <v>1812</v>
      </c>
      <c r="D81" s="748" t="s">
        <v>1813</v>
      </c>
      <c r="E81" s="748" t="s">
        <v>1814</v>
      </c>
      <c r="F81" s="752"/>
      <c r="G81" s="752"/>
      <c r="H81" s="766">
        <v>0</v>
      </c>
      <c r="I81" s="752">
        <v>3</v>
      </c>
      <c r="J81" s="752">
        <v>123.17004184370742</v>
      </c>
      <c r="K81" s="766">
        <v>1</v>
      </c>
      <c r="L81" s="752">
        <v>3</v>
      </c>
      <c r="M81" s="753">
        <v>123.17004184370742</v>
      </c>
    </row>
    <row r="82" spans="1:13" ht="14.4" customHeight="1" x14ac:dyDescent="0.3">
      <c r="A82" s="747" t="s">
        <v>598</v>
      </c>
      <c r="B82" s="748" t="s">
        <v>1975</v>
      </c>
      <c r="C82" s="748" t="s">
        <v>1976</v>
      </c>
      <c r="D82" s="748" t="s">
        <v>1977</v>
      </c>
      <c r="E82" s="748" t="s">
        <v>1811</v>
      </c>
      <c r="F82" s="752"/>
      <c r="G82" s="752"/>
      <c r="H82" s="766">
        <v>0</v>
      </c>
      <c r="I82" s="752">
        <v>1</v>
      </c>
      <c r="J82" s="752">
        <v>107.46000000000002</v>
      </c>
      <c r="K82" s="766">
        <v>1</v>
      </c>
      <c r="L82" s="752">
        <v>1</v>
      </c>
      <c r="M82" s="753">
        <v>107.46000000000002</v>
      </c>
    </row>
    <row r="83" spans="1:13" ht="14.4" customHeight="1" x14ac:dyDescent="0.3">
      <c r="A83" s="747" t="s">
        <v>598</v>
      </c>
      <c r="B83" s="748" t="s">
        <v>1978</v>
      </c>
      <c r="C83" s="748" t="s">
        <v>1979</v>
      </c>
      <c r="D83" s="748" t="s">
        <v>1980</v>
      </c>
      <c r="E83" s="748" t="s">
        <v>1981</v>
      </c>
      <c r="F83" s="752"/>
      <c r="G83" s="752"/>
      <c r="H83" s="766">
        <v>0</v>
      </c>
      <c r="I83" s="752">
        <v>1</v>
      </c>
      <c r="J83" s="752">
        <v>198.80999999999997</v>
      </c>
      <c r="K83" s="766">
        <v>1</v>
      </c>
      <c r="L83" s="752">
        <v>1</v>
      </c>
      <c r="M83" s="753">
        <v>198.80999999999997</v>
      </c>
    </row>
    <row r="84" spans="1:13" ht="14.4" customHeight="1" x14ac:dyDescent="0.3">
      <c r="A84" s="747" t="s">
        <v>598</v>
      </c>
      <c r="B84" s="748" t="s">
        <v>1818</v>
      </c>
      <c r="C84" s="748" t="s">
        <v>1819</v>
      </c>
      <c r="D84" s="748" t="s">
        <v>816</v>
      </c>
      <c r="E84" s="748" t="s">
        <v>1820</v>
      </c>
      <c r="F84" s="752"/>
      <c r="G84" s="752"/>
      <c r="H84" s="766">
        <v>0</v>
      </c>
      <c r="I84" s="752">
        <v>4</v>
      </c>
      <c r="J84" s="752">
        <v>343.60000000000008</v>
      </c>
      <c r="K84" s="766">
        <v>1</v>
      </c>
      <c r="L84" s="752">
        <v>4</v>
      </c>
      <c r="M84" s="753">
        <v>343.60000000000008</v>
      </c>
    </row>
    <row r="85" spans="1:13" ht="14.4" customHeight="1" x14ac:dyDescent="0.3">
      <c r="A85" s="747" t="s">
        <v>598</v>
      </c>
      <c r="B85" s="748" t="s">
        <v>1982</v>
      </c>
      <c r="C85" s="748" t="s">
        <v>1983</v>
      </c>
      <c r="D85" s="748" t="s">
        <v>1984</v>
      </c>
      <c r="E85" s="748" t="s">
        <v>1985</v>
      </c>
      <c r="F85" s="752"/>
      <c r="G85" s="752"/>
      <c r="H85" s="766">
        <v>0</v>
      </c>
      <c r="I85" s="752">
        <v>4</v>
      </c>
      <c r="J85" s="752">
        <v>369.44</v>
      </c>
      <c r="K85" s="766">
        <v>1</v>
      </c>
      <c r="L85" s="752">
        <v>4</v>
      </c>
      <c r="M85" s="753">
        <v>369.44</v>
      </c>
    </row>
    <row r="86" spans="1:13" ht="14.4" customHeight="1" x14ac:dyDescent="0.3">
      <c r="A86" s="747" t="s">
        <v>598</v>
      </c>
      <c r="B86" s="748" t="s">
        <v>1982</v>
      </c>
      <c r="C86" s="748" t="s">
        <v>1986</v>
      </c>
      <c r="D86" s="748" t="s">
        <v>1987</v>
      </c>
      <c r="E86" s="748" t="s">
        <v>1988</v>
      </c>
      <c r="F86" s="752"/>
      <c r="G86" s="752"/>
      <c r="H86" s="766">
        <v>0</v>
      </c>
      <c r="I86" s="752">
        <v>1</v>
      </c>
      <c r="J86" s="752">
        <v>49.38</v>
      </c>
      <c r="K86" s="766">
        <v>1</v>
      </c>
      <c r="L86" s="752">
        <v>1</v>
      </c>
      <c r="M86" s="753">
        <v>49.38</v>
      </c>
    </row>
    <row r="87" spans="1:13" ht="14.4" customHeight="1" x14ac:dyDescent="0.3">
      <c r="A87" s="747" t="s">
        <v>598</v>
      </c>
      <c r="B87" s="748" t="s">
        <v>1982</v>
      </c>
      <c r="C87" s="748" t="s">
        <v>1989</v>
      </c>
      <c r="D87" s="748" t="s">
        <v>1984</v>
      </c>
      <c r="E87" s="748" t="s">
        <v>1990</v>
      </c>
      <c r="F87" s="752"/>
      <c r="G87" s="752"/>
      <c r="H87" s="766">
        <v>0</v>
      </c>
      <c r="I87" s="752">
        <v>1</v>
      </c>
      <c r="J87" s="752">
        <v>77.760000000000005</v>
      </c>
      <c r="K87" s="766">
        <v>1</v>
      </c>
      <c r="L87" s="752">
        <v>1</v>
      </c>
      <c r="M87" s="753">
        <v>77.760000000000005</v>
      </c>
    </row>
    <row r="88" spans="1:13" ht="14.4" customHeight="1" x14ac:dyDescent="0.3">
      <c r="A88" s="747" t="s">
        <v>598</v>
      </c>
      <c r="B88" s="748" t="s">
        <v>1982</v>
      </c>
      <c r="C88" s="748" t="s">
        <v>1991</v>
      </c>
      <c r="D88" s="748" t="s">
        <v>1984</v>
      </c>
      <c r="E88" s="748" t="s">
        <v>1988</v>
      </c>
      <c r="F88" s="752"/>
      <c r="G88" s="752"/>
      <c r="H88" s="766">
        <v>0</v>
      </c>
      <c r="I88" s="752">
        <v>2</v>
      </c>
      <c r="J88" s="752">
        <v>122.24</v>
      </c>
      <c r="K88" s="766">
        <v>1</v>
      </c>
      <c r="L88" s="752">
        <v>2</v>
      </c>
      <c r="M88" s="753">
        <v>122.24</v>
      </c>
    </row>
    <row r="89" spans="1:13" ht="14.4" customHeight="1" x14ac:dyDescent="0.3">
      <c r="A89" s="747" t="s">
        <v>598</v>
      </c>
      <c r="B89" s="748" t="s">
        <v>1821</v>
      </c>
      <c r="C89" s="748" t="s">
        <v>1822</v>
      </c>
      <c r="D89" s="748" t="s">
        <v>1597</v>
      </c>
      <c r="E89" s="748" t="s">
        <v>1823</v>
      </c>
      <c r="F89" s="752"/>
      <c r="G89" s="752"/>
      <c r="H89" s="766">
        <v>0</v>
      </c>
      <c r="I89" s="752">
        <v>1</v>
      </c>
      <c r="J89" s="752">
        <v>114.93000000000002</v>
      </c>
      <c r="K89" s="766">
        <v>1</v>
      </c>
      <c r="L89" s="752">
        <v>1</v>
      </c>
      <c r="M89" s="753">
        <v>114.93000000000002</v>
      </c>
    </row>
    <row r="90" spans="1:13" ht="14.4" customHeight="1" x14ac:dyDescent="0.3">
      <c r="A90" s="747" t="s">
        <v>598</v>
      </c>
      <c r="B90" s="748" t="s">
        <v>1821</v>
      </c>
      <c r="C90" s="748" t="s">
        <v>1992</v>
      </c>
      <c r="D90" s="748" t="s">
        <v>1993</v>
      </c>
      <c r="E90" s="748" t="s">
        <v>1994</v>
      </c>
      <c r="F90" s="752"/>
      <c r="G90" s="752"/>
      <c r="H90" s="766">
        <v>0</v>
      </c>
      <c r="I90" s="752">
        <v>2</v>
      </c>
      <c r="J90" s="752">
        <v>222.64</v>
      </c>
      <c r="K90" s="766">
        <v>1</v>
      </c>
      <c r="L90" s="752">
        <v>2</v>
      </c>
      <c r="M90" s="753">
        <v>222.64</v>
      </c>
    </row>
    <row r="91" spans="1:13" ht="14.4" customHeight="1" x14ac:dyDescent="0.3">
      <c r="A91" s="747" t="s">
        <v>598</v>
      </c>
      <c r="B91" s="748" t="s">
        <v>1828</v>
      </c>
      <c r="C91" s="748" t="s">
        <v>1832</v>
      </c>
      <c r="D91" s="748" t="s">
        <v>1830</v>
      </c>
      <c r="E91" s="748" t="s">
        <v>1833</v>
      </c>
      <c r="F91" s="752"/>
      <c r="G91" s="752"/>
      <c r="H91" s="766">
        <v>0</v>
      </c>
      <c r="I91" s="752">
        <v>24</v>
      </c>
      <c r="J91" s="752">
        <v>2960.9700000000003</v>
      </c>
      <c r="K91" s="766">
        <v>1</v>
      </c>
      <c r="L91" s="752">
        <v>24</v>
      </c>
      <c r="M91" s="753">
        <v>2960.9700000000003</v>
      </c>
    </row>
    <row r="92" spans="1:13" ht="14.4" customHeight="1" x14ac:dyDescent="0.3">
      <c r="A92" s="747" t="s">
        <v>598</v>
      </c>
      <c r="B92" s="748" t="s">
        <v>1828</v>
      </c>
      <c r="C92" s="748" t="s">
        <v>1995</v>
      </c>
      <c r="D92" s="748" t="s">
        <v>1835</v>
      </c>
      <c r="E92" s="748" t="s">
        <v>1833</v>
      </c>
      <c r="F92" s="752">
        <v>7</v>
      </c>
      <c r="G92" s="752">
        <v>889.53000000000009</v>
      </c>
      <c r="H92" s="766">
        <v>1</v>
      </c>
      <c r="I92" s="752"/>
      <c r="J92" s="752"/>
      <c r="K92" s="766">
        <v>0</v>
      </c>
      <c r="L92" s="752">
        <v>7</v>
      </c>
      <c r="M92" s="753">
        <v>889.53000000000009</v>
      </c>
    </row>
    <row r="93" spans="1:13" ht="14.4" customHeight="1" x14ac:dyDescent="0.3">
      <c r="A93" s="747" t="s">
        <v>598</v>
      </c>
      <c r="B93" s="748" t="s">
        <v>1837</v>
      </c>
      <c r="C93" s="748" t="s">
        <v>1838</v>
      </c>
      <c r="D93" s="748" t="s">
        <v>1839</v>
      </c>
      <c r="E93" s="748" t="s">
        <v>1840</v>
      </c>
      <c r="F93" s="752">
        <v>173</v>
      </c>
      <c r="G93" s="752">
        <v>4603.5300000000007</v>
      </c>
      <c r="H93" s="766">
        <v>1</v>
      </c>
      <c r="I93" s="752"/>
      <c r="J93" s="752"/>
      <c r="K93" s="766">
        <v>0</v>
      </c>
      <c r="L93" s="752">
        <v>173</v>
      </c>
      <c r="M93" s="753">
        <v>4603.5300000000007</v>
      </c>
    </row>
    <row r="94" spans="1:13" ht="14.4" customHeight="1" x14ac:dyDescent="0.3">
      <c r="A94" s="747" t="s">
        <v>598</v>
      </c>
      <c r="B94" s="748" t="s">
        <v>1996</v>
      </c>
      <c r="C94" s="748" t="s">
        <v>1997</v>
      </c>
      <c r="D94" s="748" t="s">
        <v>1998</v>
      </c>
      <c r="E94" s="748" t="s">
        <v>1999</v>
      </c>
      <c r="F94" s="752"/>
      <c r="G94" s="752"/>
      <c r="H94" s="766">
        <v>0</v>
      </c>
      <c r="I94" s="752">
        <v>2.5</v>
      </c>
      <c r="J94" s="752">
        <v>1348.85</v>
      </c>
      <c r="K94" s="766">
        <v>1</v>
      </c>
      <c r="L94" s="752">
        <v>2.5</v>
      </c>
      <c r="M94" s="753">
        <v>1348.85</v>
      </c>
    </row>
    <row r="95" spans="1:13" ht="14.4" customHeight="1" x14ac:dyDescent="0.3">
      <c r="A95" s="747" t="s">
        <v>598</v>
      </c>
      <c r="B95" s="748" t="s">
        <v>1844</v>
      </c>
      <c r="C95" s="748" t="s">
        <v>1848</v>
      </c>
      <c r="D95" s="748" t="s">
        <v>1846</v>
      </c>
      <c r="E95" s="748" t="s">
        <v>1849</v>
      </c>
      <c r="F95" s="752"/>
      <c r="G95" s="752"/>
      <c r="H95" s="766">
        <v>0</v>
      </c>
      <c r="I95" s="752">
        <v>6.7999999999999954</v>
      </c>
      <c r="J95" s="752">
        <v>1790.4699999999984</v>
      </c>
      <c r="K95" s="766">
        <v>1</v>
      </c>
      <c r="L95" s="752">
        <v>6.7999999999999954</v>
      </c>
      <c r="M95" s="753">
        <v>1790.4699999999984</v>
      </c>
    </row>
    <row r="96" spans="1:13" ht="14.4" customHeight="1" x14ac:dyDescent="0.3">
      <c r="A96" s="747" t="s">
        <v>598</v>
      </c>
      <c r="B96" s="748" t="s">
        <v>1850</v>
      </c>
      <c r="C96" s="748" t="s">
        <v>2000</v>
      </c>
      <c r="D96" s="748" t="s">
        <v>1852</v>
      </c>
      <c r="E96" s="748" t="s">
        <v>2001</v>
      </c>
      <c r="F96" s="752"/>
      <c r="G96" s="752"/>
      <c r="H96" s="766">
        <v>0</v>
      </c>
      <c r="I96" s="752">
        <v>24</v>
      </c>
      <c r="J96" s="752">
        <v>1301.3200000000002</v>
      </c>
      <c r="K96" s="766">
        <v>1</v>
      </c>
      <c r="L96" s="752">
        <v>24</v>
      </c>
      <c r="M96" s="753">
        <v>1301.3200000000002</v>
      </c>
    </row>
    <row r="97" spans="1:13" ht="14.4" customHeight="1" x14ac:dyDescent="0.3">
      <c r="A97" s="747" t="s">
        <v>598</v>
      </c>
      <c r="B97" s="748" t="s">
        <v>1854</v>
      </c>
      <c r="C97" s="748" t="s">
        <v>1855</v>
      </c>
      <c r="D97" s="748" t="s">
        <v>1856</v>
      </c>
      <c r="E97" s="748" t="s">
        <v>1857</v>
      </c>
      <c r="F97" s="752"/>
      <c r="G97" s="752"/>
      <c r="H97" s="766">
        <v>0</v>
      </c>
      <c r="I97" s="752">
        <v>33</v>
      </c>
      <c r="J97" s="752">
        <v>969.21</v>
      </c>
      <c r="K97" s="766">
        <v>1</v>
      </c>
      <c r="L97" s="752">
        <v>33</v>
      </c>
      <c r="M97" s="753">
        <v>969.21</v>
      </c>
    </row>
    <row r="98" spans="1:13" ht="14.4" customHeight="1" x14ac:dyDescent="0.3">
      <c r="A98" s="747" t="s">
        <v>598</v>
      </c>
      <c r="B98" s="748" t="s">
        <v>2002</v>
      </c>
      <c r="C98" s="748" t="s">
        <v>2003</v>
      </c>
      <c r="D98" s="748" t="s">
        <v>2004</v>
      </c>
      <c r="E98" s="748" t="s">
        <v>2005</v>
      </c>
      <c r="F98" s="752"/>
      <c r="G98" s="752"/>
      <c r="H98" s="766">
        <v>0</v>
      </c>
      <c r="I98" s="752">
        <v>5</v>
      </c>
      <c r="J98" s="752">
        <v>33249.15</v>
      </c>
      <c r="K98" s="766">
        <v>1</v>
      </c>
      <c r="L98" s="752">
        <v>5</v>
      </c>
      <c r="M98" s="753">
        <v>33249.15</v>
      </c>
    </row>
    <row r="99" spans="1:13" ht="14.4" customHeight="1" x14ac:dyDescent="0.3">
      <c r="A99" s="747" t="s">
        <v>598</v>
      </c>
      <c r="B99" s="748" t="s">
        <v>2006</v>
      </c>
      <c r="C99" s="748" t="s">
        <v>2007</v>
      </c>
      <c r="D99" s="748" t="s">
        <v>2008</v>
      </c>
      <c r="E99" s="748" t="s">
        <v>2009</v>
      </c>
      <c r="F99" s="752"/>
      <c r="G99" s="752"/>
      <c r="H99" s="766">
        <v>0</v>
      </c>
      <c r="I99" s="752">
        <v>3</v>
      </c>
      <c r="J99" s="752">
        <v>144.95999999999998</v>
      </c>
      <c r="K99" s="766">
        <v>1</v>
      </c>
      <c r="L99" s="752">
        <v>3</v>
      </c>
      <c r="M99" s="753">
        <v>144.95999999999998</v>
      </c>
    </row>
    <row r="100" spans="1:13" ht="14.4" customHeight="1" x14ac:dyDescent="0.3">
      <c r="A100" s="747" t="s">
        <v>598</v>
      </c>
      <c r="B100" s="748" t="s">
        <v>2010</v>
      </c>
      <c r="C100" s="748" t="s">
        <v>2011</v>
      </c>
      <c r="D100" s="748" t="s">
        <v>919</v>
      </c>
      <c r="E100" s="748" t="s">
        <v>915</v>
      </c>
      <c r="F100" s="752">
        <v>2</v>
      </c>
      <c r="G100" s="752">
        <v>137.09999999999997</v>
      </c>
      <c r="H100" s="766">
        <v>1</v>
      </c>
      <c r="I100" s="752"/>
      <c r="J100" s="752"/>
      <c r="K100" s="766">
        <v>0</v>
      </c>
      <c r="L100" s="752">
        <v>2</v>
      </c>
      <c r="M100" s="753">
        <v>137.09999999999997</v>
      </c>
    </row>
    <row r="101" spans="1:13" ht="14.4" customHeight="1" x14ac:dyDescent="0.3">
      <c r="A101" s="747" t="s">
        <v>598</v>
      </c>
      <c r="B101" s="748" t="s">
        <v>2010</v>
      </c>
      <c r="C101" s="748" t="s">
        <v>2012</v>
      </c>
      <c r="D101" s="748" t="s">
        <v>913</v>
      </c>
      <c r="E101" s="748" t="s">
        <v>914</v>
      </c>
      <c r="F101" s="752"/>
      <c r="G101" s="752"/>
      <c r="H101" s="766">
        <v>0</v>
      </c>
      <c r="I101" s="752">
        <v>1</v>
      </c>
      <c r="J101" s="752">
        <v>19.140000000000004</v>
      </c>
      <c r="K101" s="766">
        <v>1</v>
      </c>
      <c r="L101" s="752">
        <v>1</v>
      </c>
      <c r="M101" s="753">
        <v>19.140000000000004</v>
      </c>
    </row>
    <row r="102" spans="1:13" ht="14.4" customHeight="1" x14ac:dyDescent="0.3">
      <c r="A102" s="747" t="s">
        <v>598</v>
      </c>
      <c r="B102" s="748" t="s">
        <v>2010</v>
      </c>
      <c r="C102" s="748" t="s">
        <v>2013</v>
      </c>
      <c r="D102" s="748" t="s">
        <v>913</v>
      </c>
      <c r="E102" s="748" t="s">
        <v>915</v>
      </c>
      <c r="F102" s="752"/>
      <c r="G102" s="752"/>
      <c r="H102" s="766">
        <v>0</v>
      </c>
      <c r="I102" s="752">
        <v>4</v>
      </c>
      <c r="J102" s="752">
        <v>245.44</v>
      </c>
      <c r="K102" s="766">
        <v>1</v>
      </c>
      <c r="L102" s="752">
        <v>4</v>
      </c>
      <c r="M102" s="753">
        <v>245.44</v>
      </c>
    </row>
    <row r="103" spans="1:13" ht="14.4" customHeight="1" x14ac:dyDescent="0.3">
      <c r="A103" s="747" t="s">
        <v>598</v>
      </c>
      <c r="B103" s="748" t="s">
        <v>2010</v>
      </c>
      <c r="C103" s="748" t="s">
        <v>2014</v>
      </c>
      <c r="D103" s="748" t="s">
        <v>1043</v>
      </c>
      <c r="E103" s="748" t="s">
        <v>2015</v>
      </c>
      <c r="F103" s="752">
        <v>1</v>
      </c>
      <c r="G103" s="752">
        <v>65.909999999999982</v>
      </c>
      <c r="H103" s="766">
        <v>1</v>
      </c>
      <c r="I103" s="752"/>
      <c r="J103" s="752"/>
      <c r="K103" s="766">
        <v>0</v>
      </c>
      <c r="L103" s="752">
        <v>1</v>
      </c>
      <c r="M103" s="753">
        <v>65.909999999999982</v>
      </c>
    </row>
    <row r="104" spans="1:13" ht="14.4" customHeight="1" x14ac:dyDescent="0.3">
      <c r="A104" s="747" t="s">
        <v>598</v>
      </c>
      <c r="B104" s="748" t="s">
        <v>1867</v>
      </c>
      <c r="C104" s="748" t="s">
        <v>1870</v>
      </c>
      <c r="D104" s="748" t="s">
        <v>845</v>
      </c>
      <c r="E104" s="748" t="s">
        <v>1871</v>
      </c>
      <c r="F104" s="752"/>
      <c r="G104" s="752"/>
      <c r="H104" s="766">
        <v>0</v>
      </c>
      <c r="I104" s="752">
        <v>3</v>
      </c>
      <c r="J104" s="752">
        <v>242.31</v>
      </c>
      <c r="K104" s="766">
        <v>1</v>
      </c>
      <c r="L104" s="752">
        <v>3</v>
      </c>
      <c r="M104" s="753">
        <v>242.31</v>
      </c>
    </row>
    <row r="105" spans="1:13" ht="14.4" customHeight="1" x14ac:dyDescent="0.3">
      <c r="A105" s="747" t="s">
        <v>598</v>
      </c>
      <c r="B105" s="748" t="s">
        <v>1867</v>
      </c>
      <c r="C105" s="748" t="s">
        <v>1872</v>
      </c>
      <c r="D105" s="748" t="s">
        <v>744</v>
      </c>
      <c r="E105" s="748" t="s">
        <v>1873</v>
      </c>
      <c r="F105" s="752">
        <v>3</v>
      </c>
      <c r="G105" s="752">
        <v>139.61999999999998</v>
      </c>
      <c r="H105" s="766">
        <v>1</v>
      </c>
      <c r="I105" s="752"/>
      <c r="J105" s="752"/>
      <c r="K105" s="766">
        <v>0</v>
      </c>
      <c r="L105" s="752">
        <v>3</v>
      </c>
      <c r="M105" s="753">
        <v>139.61999999999998</v>
      </c>
    </row>
    <row r="106" spans="1:13" ht="14.4" customHeight="1" x14ac:dyDescent="0.3">
      <c r="A106" s="747" t="s">
        <v>598</v>
      </c>
      <c r="B106" s="748" t="s">
        <v>2016</v>
      </c>
      <c r="C106" s="748" t="s">
        <v>2017</v>
      </c>
      <c r="D106" s="748" t="s">
        <v>2018</v>
      </c>
      <c r="E106" s="748" t="s">
        <v>2019</v>
      </c>
      <c r="F106" s="752"/>
      <c r="G106" s="752"/>
      <c r="H106" s="766">
        <v>0</v>
      </c>
      <c r="I106" s="752">
        <v>4</v>
      </c>
      <c r="J106" s="752">
        <v>99</v>
      </c>
      <c r="K106" s="766">
        <v>1</v>
      </c>
      <c r="L106" s="752">
        <v>4</v>
      </c>
      <c r="M106" s="753">
        <v>99</v>
      </c>
    </row>
    <row r="107" spans="1:13" ht="14.4" customHeight="1" x14ac:dyDescent="0.3">
      <c r="A107" s="747" t="s">
        <v>598</v>
      </c>
      <c r="B107" s="748" t="s">
        <v>1874</v>
      </c>
      <c r="C107" s="748" t="s">
        <v>1875</v>
      </c>
      <c r="D107" s="748" t="s">
        <v>1876</v>
      </c>
      <c r="E107" s="748" t="s">
        <v>1877</v>
      </c>
      <c r="F107" s="752"/>
      <c r="G107" s="752"/>
      <c r="H107" s="766">
        <v>0</v>
      </c>
      <c r="I107" s="752">
        <v>308</v>
      </c>
      <c r="J107" s="752">
        <v>11185.344196246764</v>
      </c>
      <c r="K107" s="766">
        <v>1</v>
      </c>
      <c r="L107" s="752">
        <v>308</v>
      </c>
      <c r="M107" s="753">
        <v>11185.344196246764</v>
      </c>
    </row>
    <row r="108" spans="1:13" ht="14.4" customHeight="1" x14ac:dyDescent="0.3">
      <c r="A108" s="747" t="s">
        <v>598</v>
      </c>
      <c r="B108" s="748" t="s">
        <v>1874</v>
      </c>
      <c r="C108" s="748" t="s">
        <v>1878</v>
      </c>
      <c r="D108" s="748" t="s">
        <v>1879</v>
      </c>
      <c r="E108" s="748" t="s">
        <v>1880</v>
      </c>
      <c r="F108" s="752"/>
      <c r="G108" s="752"/>
      <c r="H108" s="766">
        <v>0</v>
      </c>
      <c r="I108" s="752">
        <v>15</v>
      </c>
      <c r="J108" s="752">
        <v>778.31999999999994</v>
      </c>
      <c r="K108" s="766">
        <v>1</v>
      </c>
      <c r="L108" s="752">
        <v>15</v>
      </c>
      <c r="M108" s="753">
        <v>778.31999999999994</v>
      </c>
    </row>
    <row r="109" spans="1:13" ht="14.4" customHeight="1" x14ac:dyDescent="0.3">
      <c r="A109" s="747" t="s">
        <v>598</v>
      </c>
      <c r="B109" s="748" t="s">
        <v>1874</v>
      </c>
      <c r="C109" s="748" t="s">
        <v>1881</v>
      </c>
      <c r="D109" s="748" t="s">
        <v>1879</v>
      </c>
      <c r="E109" s="748" t="s">
        <v>1882</v>
      </c>
      <c r="F109" s="752"/>
      <c r="G109" s="752"/>
      <c r="H109" s="766">
        <v>0</v>
      </c>
      <c r="I109" s="752">
        <v>118</v>
      </c>
      <c r="J109" s="752">
        <v>6120.56</v>
      </c>
      <c r="K109" s="766">
        <v>1</v>
      </c>
      <c r="L109" s="752">
        <v>118</v>
      </c>
      <c r="M109" s="753">
        <v>6120.56</v>
      </c>
    </row>
    <row r="110" spans="1:13" ht="14.4" customHeight="1" x14ac:dyDescent="0.3">
      <c r="A110" s="747" t="s">
        <v>598</v>
      </c>
      <c r="B110" s="748" t="s">
        <v>2020</v>
      </c>
      <c r="C110" s="748" t="s">
        <v>2021</v>
      </c>
      <c r="D110" s="748" t="s">
        <v>2022</v>
      </c>
      <c r="E110" s="748" t="s">
        <v>2023</v>
      </c>
      <c r="F110" s="752"/>
      <c r="G110" s="752"/>
      <c r="H110" s="766">
        <v>0</v>
      </c>
      <c r="I110" s="752">
        <v>1</v>
      </c>
      <c r="J110" s="752">
        <v>135.89000000000004</v>
      </c>
      <c r="K110" s="766">
        <v>1</v>
      </c>
      <c r="L110" s="752">
        <v>1</v>
      </c>
      <c r="M110" s="753">
        <v>135.89000000000004</v>
      </c>
    </row>
    <row r="111" spans="1:13" ht="14.4" customHeight="1" x14ac:dyDescent="0.3">
      <c r="A111" s="747" t="s">
        <v>598</v>
      </c>
      <c r="B111" s="748" t="s">
        <v>2024</v>
      </c>
      <c r="C111" s="748" t="s">
        <v>2025</v>
      </c>
      <c r="D111" s="748" t="s">
        <v>2026</v>
      </c>
      <c r="E111" s="748" t="s">
        <v>2027</v>
      </c>
      <c r="F111" s="752"/>
      <c r="G111" s="752"/>
      <c r="H111" s="766">
        <v>0</v>
      </c>
      <c r="I111" s="752">
        <v>2</v>
      </c>
      <c r="J111" s="752">
        <v>1891.46</v>
      </c>
      <c r="K111" s="766">
        <v>1</v>
      </c>
      <c r="L111" s="752">
        <v>2</v>
      </c>
      <c r="M111" s="753">
        <v>1891.46</v>
      </c>
    </row>
    <row r="112" spans="1:13" ht="14.4" customHeight="1" x14ac:dyDescent="0.3">
      <c r="A112" s="747" t="s">
        <v>598</v>
      </c>
      <c r="B112" s="748" t="s">
        <v>2024</v>
      </c>
      <c r="C112" s="748" t="s">
        <v>2028</v>
      </c>
      <c r="D112" s="748" t="s">
        <v>2029</v>
      </c>
      <c r="E112" s="748" t="s">
        <v>2030</v>
      </c>
      <c r="F112" s="752">
        <v>1</v>
      </c>
      <c r="G112" s="752">
        <v>220.95</v>
      </c>
      <c r="H112" s="766">
        <v>1</v>
      </c>
      <c r="I112" s="752"/>
      <c r="J112" s="752"/>
      <c r="K112" s="766">
        <v>0</v>
      </c>
      <c r="L112" s="752">
        <v>1</v>
      </c>
      <c r="M112" s="753">
        <v>220.95</v>
      </c>
    </row>
    <row r="113" spans="1:13" ht="14.4" customHeight="1" x14ac:dyDescent="0.3">
      <c r="A113" s="747" t="s">
        <v>598</v>
      </c>
      <c r="B113" s="748" t="s">
        <v>2031</v>
      </c>
      <c r="C113" s="748" t="s">
        <v>2032</v>
      </c>
      <c r="D113" s="748" t="s">
        <v>2033</v>
      </c>
      <c r="E113" s="748" t="s">
        <v>2034</v>
      </c>
      <c r="F113" s="752"/>
      <c r="G113" s="752"/>
      <c r="H113" s="766">
        <v>0</v>
      </c>
      <c r="I113" s="752">
        <v>1</v>
      </c>
      <c r="J113" s="752">
        <v>224.19999999999996</v>
      </c>
      <c r="K113" s="766">
        <v>1</v>
      </c>
      <c r="L113" s="752">
        <v>1</v>
      </c>
      <c r="M113" s="753">
        <v>224.19999999999996</v>
      </c>
    </row>
    <row r="114" spans="1:13" ht="14.4" customHeight="1" x14ac:dyDescent="0.3">
      <c r="A114" s="747" t="s">
        <v>598</v>
      </c>
      <c r="B114" s="748" t="s">
        <v>2035</v>
      </c>
      <c r="C114" s="748" t="s">
        <v>2036</v>
      </c>
      <c r="D114" s="748" t="s">
        <v>2037</v>
      </c>
      <c r="E114" s="748" t="s">
        <v>2038</v>
      </c>
      <c r="F114" s="752"/>
      <c r="G114" s="752"/>
      <c r="H114" s="766">
        <v>0</v>
      </c>
      <c r="I114" s="752">
        <v>1</v>
      </c>
      <c r="J114" s="752">
        <v>253.51000000000022</v>
      </c>
      <c r="K114" s="766">
        <v>1</v>
      </c>
      <c r="L114" s="752">
        <v>1</v>
      </c>
      <c r="M114" s="753">
        <v>253.51000000000022</v>
      </c>
    </row>
    <row r="115" spans="1:13" ht="14.4" customHeight="1" x14ac:dyDescent="0.3">
      <c r="A115" s="747" t="s">
        <v>598</v>
      </c>
      <c r="B115" s="748" t="s">
        <v>1891</v>
      </c>
      <c r="C115" s="748" t="s">
        <v>1892</v>
      </c>
      <c r="D115" s="748" t="s">
        <v>1893</v>
      </c>
      <c r="E115" s="748" t="s">
        <v>1894</v>
      </c>
      <c r="F115" s="752"/>
      <c r="G115" s="752"/>
      <c r="H115" s="766">
        <v>0</v>
      </c>
      <c r="I115" s="752">
        <v>1</v>
      </c>
      <c r="J115" s="752">
        <v>9.1600000000000019</v>
      </c>
      <c r="K115" s="766">
        <v>1</v>
      </c>
      <c r="L115" s="752">
        <v>1</v>
      </c>
      <c r="M115" s="753">
        <v>9.1600000000000019</v>
      </c>
    </row>
    <row r="116" spans="1:13" ht="14.4" customHeight="1" x14ac:dyDescent="0.3">
      <c r="A116" s="747" t="s">
        <v>598</v>
      </c>
      <c r="B116" s="748" t="s">
        <v>1891</v>
      </c>
      <c r="C116" s="748" t="s">
        <v>2039</v>
      </c>
      <c r="D116" s="748" t="s">
        <v>1123</v>
      </c>
      <c r="E116" s="748" t="s">
        <v>2040</v>
      </c>
      <c r="F116" s="752">
        <v>1</v>
      </c>
      <c r="G116" s="752">
        <v>106.54000000000003</v>
      </c>
      <c r="H116" s="766">
        <v>1</v>
      </c>
      <c r="I116" s="752"/>
      <c r="J116" s="752"/>
      <c r="K116" s="766">
        <v>0</v>
      </c>
      <c r="L116" s="752">
        <v>1</v>
      </c>
      <c r="M116" s="753">
        <v>106.54000000000003</v>
      </c>
    </row>
    <row r="117" spans="1:13" ht="14.4" customHeight="1" x14ac:dyDescent="0.3">
      <c r="A117" s="747" t="s">
        <v>598</v>
      </c>
      <c r="B117" s="748" t="s">
        <v>2041</v>
      </c>
      <c r="C117" s="748" t="s">
        <v>2042</v>
      </c>
      <c r="D117" s="748" t="s">
        <v>2043</v>
      </c>
      <c r="E117" s="748" t="s">
        <v>2044</v>
      </c>
      <c r="F117" s="752"/>
      <c r="G117" s="752"/>
      <c r="H117" s="766">
        <v>0</v>
      </c>
      <c r="I117" s="752">
        <v>2</v>
      </c>
      <c r="J117" s="752">
        <v>120.51000000000002</v>
      </c>
      <c r="K117" s="766">
        <v>1</v>
      </c>
      <c r="L117" s="752">
        <v>2</v>
      </c>
      <c r="M117" s="753">
        <v>120.51000000000002</v>
      </c>
    </row>
    <row r="118" spans="1:13" ht="14.4" customHeight="1" x14ac:dyDescent="0.3">
      <c r="A118" s="747" t="s">
        <v>598</v>
      </c>
      <c r="B118" s="748" t="s">
        <v>1895</v>
      </c>
      <c r="C118" s="748" t="s">
        <v>1896</v>
      </c>
      <c r="D118" s="748" t="s">
        <v>852</v>
      </c>
      <c r="E118" s="748" t="s">
        <v>1897</v>
      </c>
      <c r="F118" s="752"/>
      <c r="G118" s="752"/>
      <c r="H118" s="766">
        <v>0</v>
      </c>
      <c r="I118" s="752">
        <v>1</v>
      </c>
      <c r="J118" s="752">
        <v>21.959999999999997</v>
      </c>
      <c r="K118" s="766">
        <v>1</v>
      </c>
      <c r="L118" s="752">
        <v>1</v>
      </c>
      <c r="M118" s="753">
        <v>21.959999999999997</v>
      </c>
    </row>
    <row r="119" spans="1:13" ht="14.4" customHeight="1" x14ac:dyDescent="0.3">
      <c r="A119" s="747" t="s">
        <v>598</v>
      </c>
      <c r="B119" s="748" t="s">
        <v>1895</v>
      </c>
      <c r="C119" s="748" t="s">
        <v>2045</v>
      </c>
      <c r="D119" s="748" t="s">
        <v>852</v>
      </c>
      <c r="E119" s="748" t="s">
        <v>2046</v>
      </c>
      <c r="F119" s="752"/>
      <c r="G119" s="752"/>
      <c r="H119" s="766">
        <v>0</v>
      </c>
      <c r="I119" s="752">
        <v>1</v>
      </c>
      <c r="J119" s="752">
        <v>45.489999999999995</v>
      </c>
      <c r="K119" s="766">
        <v>1</v>
      </c>
      <c r="L119" s="752">
        <v>1</v>
      </c>
      <c r="M119" s="753">
        <v>45.489999999999995</v>
      </c>
    </row>
    <row r="120" spans="1:13" ht="14.4" customHeight="1" x14ac:dyDescent="0.3">
      <c r="A120" s="747" t="s">
        <v>598</v>
      </c>
      <c r="B120" s="748" t="s">
        <v>2047</v>
      </c>
      <c r="C120" s="748" t="s">
        <v>2048</v>
      </c>
      <c r="D120" s="748" t="s">
        <v>2049</v>
      </c>
      <c r="E120" s="748" t="s">
        <v>2050</v>
      </c>
      <c r="F120" s="752"/>
      <c r="G120" s="752"/>
      <c r="H120" s="766">
        <v>0</v>
      </c>
      <c r="I120" s="752">
        <v>1</v>
      </c>
      <c r="J120" s="752">
        <v>91.54</v>
      </c>
      <c r="K120" s="766">
        <v>1</v>
      </c>
      <c r="L120" s="752">
        <v>1</v>
      </c>
      <c r="M120" s="753">
        <v>91.54</v>
      </c>
    </row>
    <row r="121" spans="1:13" ht="14.4" customHeight="1" x14ac:dyDescent="0.3">
      <c r="A121" s="747" t="s">
        <v>598</v>
      </c>
      <c r="B121" s="748" t="s">
        <v>1900</v>
      </c>
      <c r="C121" s="748" t="s">
        <v>1901</v>
      </c>
      <c r="D121" s="748" t="s">
        <v>644</v>
      </c>
      <c r="E121" s="748" t="s">
        <v>1902</v>
      </c>
      <c r="F121" s="752"/>
      <c r="G121" s="752"/>
      <c r="H121" s="766">
        <v>0</v>
      </c>
      <c r="I121" s="752">
        <v>1</v>
      </c>
      <c r="J121" s="752">
        <v>90.379999999999939</v>
      </c>
      <c r="K121" s="766">
        <v>1</v>
      </c>
      <c r="L121" s="752">
        <v>1</v>
      </c>
      <c r="M121" s="753">
        <v>90.379999999999939</v>
      </c>
    </row>
    <row r="122" spans="1:13" ht="14.4" customHeight="1" x14ac:dyDescent="0.3">
      <c r="A122" s="747" t="s">
        <v>598</v>
      </c>
      <c r="B122" s="748" t="s">
        <v>1903</v>
      </c>
      <c r="C122" s="748" t="s">
        <v>2051</v>
      </c>
      <c r="D122" s="748" t="s">
        <v>851</v>
      </c>
      <c r="E122" s="748" t="s">
        <v>2052</v>
      </c>
      <c r="F122" s="752"/>
      <c r="G122" s="752"/>
      <c r="H122" s="766">
        <v>0</v>
      </c>
      <c r="I122" s="752">
        <v>1</v>
      </c>
      <c r="J122" s="752">
        <v>101.08999999999993</v>
      </c>
      <c r="K122" s="766">
        <v>1</v>
      </c>
      <c r="L122" s="752">
        <v>1</v>
      </c>
      <c r="M122" s="753">
        <v>101.08999999999993</v>
      </c>
    </row>
    <row r="123" spans="1:13" ht="14.4" customHeight="1" x14ac:dyDescent="0.3">
      <c r="A123" s="747" t="s">
        <v>601</v>
      </c>
      <c r="B123" s="748" t="s">
        <v>1874</v>
      </c>
      <c r="C123" s="748" t="s">
        <v>1875</v>
      </c>
      <c r="D123" s="748" t="s">
        <v>1876</v>
      </c>
      <c r="E123" s="748" t="s">
        <v>1877</v>
      </c>
      <c r="F123" s="752"/>
      <c r="G123" s="752"/>
      <c r="H123" s="766">
        <v>0</v>
      </c>
      <c r="I123" s="752">
        <v>2</v>
      </c>
      <c r="J123" s="752">
        <v>78.06</v>
      </c>
      <c r="K123" s="766">
        <v>1</v>
      </c>
      <c r="L123" s="752">
        <v>2</v>
      </c>
      <c r="M123" s="753">
        <v>78.06</v>
      </c>
    </row>
    <row r="124" spans="1:13" ht="14.4" customHeight="1" x14ac:dyDescent="0.3">
      <c r="A124" s="747" t="s">
        <v>601</v>
      </c>
      <c r="B124" s="748" t="s">
        <v>1874</v>
      </c>
      <c r="C124" s="748" t="s">
        <v>1881</v>
      </c>
      <c r="D124" s="748" t="s">
        <v>1879</v>
      </c>
      <c r="E124" s="748" t="s">
        <v>1882</v>
      </c>
      <c r="F124" s="752"/>
      <c r="G124" s="752"/>
      <c r="H124" s="766">
        <v>0</v>
      </c>
      <c r="I124" s="752">
        <v>1</v>
      </c>
      <c r="J124" s="752">
        <v>50.640000000000015</v>
      </c>
      <c r="K124" s="766">
        <v>1</v>
      </c>
      <c r="L124" s="752">
        <v>1</v>
      </c>
      <c r="M124" s="753">
        <v>50.640000000000015</v>
      </c>
    </row>
    <row r="125" spans="1:13" ht="14.4" customHeight="1" x14ac:dyDescent="0.3">
      <c r="A125" s="747" t="s">
        <v>604</v>
      </c>
      <c r="B125" s="748" t="s">
        <v>1768</v>
      </c>
      <c r="C125" s="748" t="s">
        <v>1769</v>
      </c>
      <c r="D125" s="748" t="s">
        <v>654</v>
      </c>
      <c r="E125" s="748" t="s">
        <v>1770</v>
      </c>
      <c r="F125" s="752"/>
      <c r="G125" s="752"/>
      <c r="H125" s="766">
        <v>0</v>
      </c>
      <c r="I125" s="752">
        <v>1990</v>
      </c>
      <c r="J125" s="752">
        <v>119580.41539723235</v>
      </c>
      <c r="K125" s="766">
        <v>1</v>
      </c>
      <c r="L125" s="752">
        <v>1990</v>
      </c>
      <c r="M125" s="753">
        <v>119580.41539723235</v>
      </c>
    </row>
    <row r="126" spans="1:13" ht="14.4" customHeight="1" x14ac:dyDescent="0.3">
      <c r="A126" s="747" t="s">
        <v>604</v>
      </c>
      <c r="B126" s="748" t="s">
        <v>2053</v>
      </c>
      <c r="C126" s="748" t="s">
        <v>2054</v>
      </c>
      <c r="D126" s="748" t="s">
        <v>2055</v>
      </c>
      <c r="E126" s="748" t="s">
        <v>2056</v>
      </c>
      <c r="F126" s="752"/>
      <c r="G126" s="752"/>
      <c r="H126" s="766">
        <v>0</v>
      </c>
      <c r="I126" s="752">
        <v>1</v>
      </c>
      <c r="J126" s="752">
        <v>65.950000000000045</v>
      </c>
      <c r="K126" s="766">
        <v>1</v>
      </c>
      <c r="L126" s="752">
        <v>1</v>
      </c>
      <c r="M126" s="753">
        <v>65.950000000000045</v>
      </c>
    </row>
    <row r="127" spans="1:13" ht="14.4" customHeight="1" x14ac:dyDescent="0.3">
      <c r="A127" s="747" t="s">
        <v>604</v>
      </c>
      <c r="B127" s="748" t="s">
        <v>1778</v>
      </c>
      <c r="C127" s="748" t="s">
        <v>1779</v>
      </c>
      <c r="D127" s="748" t="s">
        <v>679</v>
      </c>
      <c r="E127" s="748" t="s">
        <v>1780</v>
      </c>
      <c r="F127" s="752"/>
      <c r="G127" s="752"/>
      <c r="H127" s="766">
        <v>0</v>
      </c>
      <c r="I127" s="752">
        <v>2</v>
      </c>
      <c r="J127" s="752">
        <v>103.92</v>
      </c>
      <c r="K127" s="766">
        <v>1</v>
      </c>
      <c r="L127" s="752">
        <v>2</v>
      </c>
      <c r="M127" s="753">
        <v>103.92</v>
      </c>
    </row>
    <row r="128" spans="1:13" ht="14.4" customHeight="1" x14ac:dyDescent="0.3">
      <c r="A128" s="747" t="s">
        <v>604</v>
      </c>
      <c r="B128" s="748" t="s">
        <v>1778</v>
      </c>
      <c r="C128" s="748" t="s">
        <v>1911</v>
      </c>
      <c r="D128" s="748" t="s">
        <v>679</v>
      </c>
      <c r="E128" s="748" t="s">
        <v>1912</v>
      </c>
      <c r="F128" s="752"/>
      <c r="G128" s="752"/>
      <c r="H128" s="766">
        <v>0</v>
      </c>
      <c r="I128" s="752">
        <v>1</v>
      </c>
      <c r="J128" s="752">
        <v>66.730000000000047</v>
      </c>
      <c r="K128" s="766">
        <v>1</v>
      </c>
      <c r="L128" s="752">
        <v>1</v>
      </c>
      <c r="M128" s="753">
        <v>66.730000000000047</v>
      </c>
    </row>
    <row r="129" spans="1:13" ht="14.4" customHeight="1" x14ac:dyDescent="0.3">
      <c r="A129" s="747" t="s">
        <v>604</v>
      </c>
      <c r="B129" s="748" t="s">
        <v>1913</v>
      </c>
      <c r="C129" s="748" t="s">
        <v>1914</v>
      </c>
      <c r="D129" s="748" t="s">
        <v>1077</v>
      </c>
      <c r="E129" s="748" t="s">
        <v>1915</v>
      </c>
      <c r="F129" s="752"/>
      <c r="G129" s="752"/>
      <c r="H129" s="766">
        <v>0</v>
      </c>
      <c r="I129" s="752">
        <v>16</v>
      </c>
      <c r="J129" s="752">
        <v>1666.4198286610197</v>
      </c>
      <c r="K129" s="766">
        <v>1</v>
      </c>
      <c r="L129" s="752">
        <v>16</v>
      </c>
      <c r="M129" s="753">
        <v>1666.4198286610197</v>
      </c>
    </row>
    <row r="130" spans="1:13" ht="14.4" customHeight="1" x14ac:dyDescent="0.3">
      <c r="A130" s="747" t="s">
        <v>604</v>
      </c>
      <c r="B130" s="748" t="s">
        <v>1783</v>
      </c>
      <c r="C130" s="748" t="s">
        <v>1784</v>
      </c>
      <c r="D130" s="748" t="s">
        <v>812</v>
      </c>
      <c r="E130" s="748" t="s">
        <v>1785</v>
      </c>
      <c r="F130" s="752"/>
      <c r="G130" s="752"/>
      <c r="H130" s="766">
        <v>0</v>
      </c>
      <c r="I130" s="752">
        <v>1</v>
      </c>
      <c r="J130" s="752">
        <v>93.070000000000007</v>
      </c>
      <c r="K130" s="766">
        <v>1</v>
      </c>
      <c r="L130" s="752">
        <v>1</v>
      </c>
      <c r="M130" s="753">
        <v>93.070000000000007</v>
      </c>
    </row>
    <row r="131" spans="1:13" ht="14.4" customHeight="1" x14ac:dyDescent="0.3">
      <c r="A131" s="747" t="s">
        <v>604</v>
      </c>
      <c r="B131" s="748" t="s">
        <v>2057</v>
      </c>
      <c r="C131" s="748" t="s">
        <v>2058</v>
      </c>
      <c r="D131" s="748" t="s">
        <v>2059</v>
      </c>
      <c r="E131" s="748" t="s">
        <v>1032</v>
      </c>
      <c r="F131" s="752"/>
      <c r="G131" s="752"/>
      <c r="H131" s="766">
        <v>0</v>
      </c>
      <c r="I131" s="752">
        <v>1</v>
      </c>
      <c r="J131" s="752">
        <v>16.5</v>
      </c>
      <c r="K131" s="766">
        <v>1</v>
      </c>
      <c r="L131" s="752">
        <v>1</v>
      </c>
      <c r="M131" s="753">
        <v>16.5</v>
      </c>
    </row>
    <row r="132" spans="1:13" ht="14.4" customHeight="1" x14ac:dyDescent="0.3">
      <c r="A132" s="747" t="s">
        <v>604</v>
      </c>
      <c r="B132" s="748" t="s">
        <v>2060</v>
      </c>
      <c r="C132" s="748" t="s">
        <v>2061</v>
      </c>
      <c r="D132" s="748" t="s">
        <v>2062</v>
      </c>
      <c r="E132" s="748" t="s">
        <v>2063</v>
      </c>
      <c r="F132" s="752"/>
      <c r="G132" s="752"/>
      <c r="H132" s="766">
        <v>0</v>
      </c>
      <c r="I132" s="752">
        <v>1</v>
      </c>
      <c r="J132" s="752">
        <v>111.26999999999998</v>
      </c>
      <c r="K132" s="766">
        <v>1</v>
      </c>
      <c r="L132" s="752">
        <v>1</v>
      </c>
      <c r="M132" s="753">
        <v>111.26999999999998</v>
      </c>
    </row>
    <row r="133" spans="1:13" ht="14.4" customHeight="1" x14ac:dyDescent="0.3">
      <c r="A133" s="747" t="s">
        <v>604</v>
      </c>
      <c r="B133" s="748" t="s">
        <v>1786</v>
      </c>
      <c r="C133" s="748" t="s">
        <v>1787</v>
      </c>
      <c r="D133" s="748" t="s">
        <v>698</v>
      </c>
      <c r="E133" s="748" t="s">
        <v>1788</v>
      </c>
      <c r="F133" s="752"/>
      <c r="G133" s="752"/>
      <c r="H133" s="766">
        <v>0</v>
      </c>
      <c r="I133" s="752">
        <v>25</v>
      </c>
      <c r="J133" s="752">
        <v>82500</v>
      </c>
      <c r="K133" s="766">
        <v>1</v>
      </c>
      <c r="L133" s="752">
        <v>25</v>
      </c>
      <c r="M133" s="753">
        <v>82500</v>
      </c>
    </row>
    <row r="134" spans="1:13" ht="14.4" customHeight="1" x14ac:dyDescent="0.3">
      <c r="A134" s="747" t="s">
        <v>604</v>
      </c>
      <c r="B134" s="748" t="s">
        <v>1786</v>
      </c>
      <c r="C134" s="748" t="s">
        <v>1789</v>
      </c>
      <c r="D134" s="748" t="s">
        <v>700</v>
      </c>
      <c r="E134" s="748" t="s">
        <v>1790</v>
      </c>
      <c r="F134" s="752"/>
      <c r="G134" s="752"/>
      <c r="H134" s="766">
        <v>0</v>
      </c>
      <c r="I134" s="752">
        <v>7</v>
      </c>
      <c r="J134" s="752">
        <v>2080.67</v>
      </c>
      <c r="K134" s="766">
        <v>1</v>
      </c>
      <c r="L134" s="752">
        <v>7</v>
      </c>
      <c r="M134" s="753">
        <v>2080.67</v>
      </c>
    </row>
    <row r="135" spans="1:13" ht="14.4" customHeight="1" x14ac:dyDescent="0.3">
      <c r="A135" s="747" t="s">
        <v>604</v>
      </c>
      <c r="B135" s="748" t="s">
        <v>1786</v>
      </c>
      <c r="C135" s="748" t="s">
        <v>1924</v>
      </c>
      <c r="D135" s="748" t="s">
        <v>700</v>
      </c>
      <c r="E135" s="748" t="s">
        <v>1925</v>
      </c>
      <c r="F135" s="752"/>
      <c r="G135" s="752"/>
      <c r="H135" s="766">
        <v>0</v>
      </c>
      <c r="I135" s="752">
        <v>5</v>
      </c>
      <c r="J135" s="752">
        <v>3153.3</v>
      </c>
      <c r="K135" s="766">
        <v>1</v>
      </c>
      <c r="L135" s="752">
        <v>5</v>
      </c>
      <c r="M135" s="753">
        <v>3153.3</v>
      </c>
    </row>
    <row r="136" spans="1:13" ht="14.4" customHeight="1" x14ac:dyDescent="0.3">
      <c r="A136" s="747" t="s">
        <v>604</v>
      </c>
      <c r="B136" s="748" t="s">
        <v>1786</v>
      </c>
      <c r="C136" s="748" t="s">
        <v>1926</v>
      </c>
      <c r="D136" s="748" t="s">
        <v>700</v>
      </c>
      <c r="E136" s="748" t="s">
        <v>1927</v>
      </c>
      <c r="F136" s="752"/>
      <c r="G136" s="752"/>
      <c r="H136" s="766">
        <v>0</v>
      </c>
      <c r="I136" s="752">
        <v>11</v>
      </c>
      <c r="J136" s="752">
        <v>4498.4469450016459</v>
      </c>
      <c r="K136" s="766">
        <v>1</v>
      </c>
      <c r="L136" s="752">
        <v>11</v>
      </c>
      <c r="M136" s="753">
        <v>4498.4469450016459</v>
      </c>
    </row>
    <row r="137" spans="1:13" ht="14.4" customHeight="1" x14ac:dyDescent="0.3">
      <c r="A137" s="747" t="s">
        <v>604</v>
      </c>
      <c r="B137" s="748" t="s">
        <v>1932</v>
      </c>
      <c r="C137" s="748" t="s">
        <v>1933</v>
      </c>
      <c r="D137" s="748" t="s">
        <v>1934</v>
      </c>
      <c r="E137" s="748" t="s">
        <v>1935</v>
      </c>
      <c r="F137" s="752"/>
      <c r="G137" s="752"/>
      <c r="H137" s="766">
        <v>0</v>
      </c>
      <c r="I137" s="752">
        <v>1</v>
      </c>
      <c r="J137" s="752">
        <v>68.88</v>
      </c>
      <c r="K137" s="766">
        <v>1</v>
      </c>
      <c r="L137" s="752">
        <v>1</v>
      </c>
      <c r="M137" s="753">
        <v>68.88</v>
      </c>
    </row>
    <row r="138" spans="1:13" ht="14.4" customHeight="1" x14ac:dyDescent="0.3">
      <c r="A138" s="747" t="s">
        <v>604</v>
      </c>
      <c r="B138" s="748" t="s">
        <v>1932</v>
      </c>
      <c r="C138" s="748" t="s">
        <v>1936</v>
      </c>
      <c r="D138" s="748" t="s">
        <v>1934</v>
      </c>
      <c r="E138" s="748" t="s">
        <v>1937</v>
      </c>
      <c r="F138" s="752"/>
      <c r="G138" s="752"/>
      <c r="H138" s="766">
        <v>0</v>
      </c>
      <c r="I138" s="752">
        <v>2</v>
      </c>
      <c r="J138" s="752">
        <v>280.18000000000012</v>
      </c>
      <c r="K138" s="766">
        <v>1</v>
      </c>
      <c r="L138" s="752">
        <v>2</v>
      </c>
      <c r="M138" s="753">
        <v>280.18000000000012</v>
      </c>
    </row>
    <row r="139" spans="1:13" ht="14.4" customHeight="1" x14ac:dyDescent="0.3">
      <c r="A139" s="747" t="s">
        <v>604</v>
      </c>
      <c r="B139" s="748" t="s">
        <v>2064</v>
      </c>
      <c r="C139" s="748" t="s">
        <v>2065</v>
      </c>
      <c r="D139" s="748" t="s">
        <v>2066</v>
      </c>
      <c r="E139" s="748" t="s">
        <v>2067</v>
      </c>
      <c r="F139" s="752"/>
      <c r="G139" s="752"/>
      <c r="H139" s="766">
        <v>0</v>
      </c>
      <c r="I139" s="752">
        <v>1</v>
      </c>
      <c r="J139" s="752">
        <v>352.82999999999976</v>
      </c>
      <c r="K139" s="766">
        <v>1</v>
      </c>
      <c r="L139" s="752">
        <v>1</v>
      </c>
      <c r="M139" s="753">
        <v>352.82999999999976</v>
      </c>
    </row>
    <row r="140" spans="1:13" ht="14.4" customHeight="1" x14ac:dyDescent="0.3">
      <c r="A140" s="747" t="s">
        <v>604</v>
      </c>
      <c r="B140" s="748" t="s">
        <v>2068</v>
      </c>
      <c r="C140" s="748" t="s">
        <v>2069</v>
      </c>
      <c r="D140" s="748" t="s">
        <v>2070</v>
      </c>
      <c r="E140" s="748" t="s">
        <v>2071</v>
      </c>
      <c r="F140" s="752"/>
      <c r="G140" s="752"/>
      <c r="H140" s="766">
        <v>0</v>
      </c>
      <c r="I140" s="752">
        <v>1</v>
      </c>
      <c r="J140" s="752">
        <v>119.32</v>
      </c>
      <c r="K140" s="766">
        <v>1</v>
      </c>
      <c r="L140" s="752">
        <v>1</v>
      </c>
      <c r="M140" s="753">
        <v>119.32</v>
      </c>
    </row>
    <row r="141" spans="1:13" ht="14.4" customHeight="1" x14ac:dyDescent="0.3">
      <c r="A141" s="747" t="s">
        <v>604</v>
      </c>
      <c r="B141" s="748" t="s">
        <v>2072</v>
      </c>
      <c r="C141" s="748" t="s">
        <v>2073</v>
      </c>
      <c r="D141" s="748" t="s">
        <v>1247</v>
      </c>
      <c r="E141" s="748" t="s">
        <v>2074</v>
      </c>
      <c r="F141" s="752"/>
      <c r="G141" s="752"/>
      <c r="H141" s="766">
        <v>0</v>
      </c>
      <c r="I141" s="752">
        <v>32</v>
      </c>
      <c r="J141" s="752">
        <v>4117.4400000000005</v>
      </c>
      <c r="K141" s="766">
        <v>1</v>
      </c>
      <c r="L141" s="752">
        <v>32</v>
      </c>
      <c r="M141" s="753">
        <v>4117.4400000000005</v>
      </c>
    </row>
    <row r="142" spans="1:13" ht="14.4" customHeight="1" x14ac:dyDescent="0.3">
      <c r="A142" s="747" t="s">
        <v>604</v>
      </c>
      <c r="B142" s="748" t="s">
        <v>2072</v>
      </c>
      <c r="C142" s="748" t="s">
        <v>2075</v>
      </c>
      <c r="D142" s="748" t="s">
        <v>1247</v>
      </c>
      <c r="E142" s="748" t="s">
        <v>2076</v>
      </c>
      <c r="F142" s="752"/>
      <c r="G142" s="752"/>
      <c r="H142" s="766">
        <v>0</v>
      </c>
      <c r="I142" s="752">
        <v>1</v>
      </c>
      <c r="J142" s="752">
        <v>90.380000000000024</v>
      </c>
      <c r="K142" s="766">
        <v>1</v>
      </c>
      <c r="L142" s="752">
        <v>1</v>
      </c>
      <c r="M142" s="753">
        <v>90.380000000000024</v>
      </c>
    </row>
    <row r="143" spans="1:13" ht="14.4" customHeight="1" x14ac:dyDescent="0.3">
      <c r="A143" s="747" t="s">
        <v>604</v>
      </c>
      <c r="B143" s="748" t="s">
        <v>2077</v>
      </c>
      <c r="C143" s="748" t="s">
        <v>2078</v>
      </c>
      <c r="D143" s="748" t="s">
        <v>2079</v>
      </c>
      <c r="E143" s="748" t="s">
        <v>2080</v>
      </c>
      <c r="F143" s="752"/>
      <c r="G143" s="752"/>
      <c r="H143" s="766">
        <v>0</v>
      </c>
      <c r="I143" s="752">
        <v>2</v>
      </c>
      <c r="J143" s="752">
        <v>196.20999999999998</v>
      </c>
      <c r="K143" s="766">
        <v>1</v>
      </c>
      <c r="L143" s="752">
        <v>2</v>
      </c>
      <c r="M143" s="753">
        <v>196.20999999999998</v>
      </c>
    </row>
    <row r="144" spans="1:13" ht="14.4" customHeight="1" x14ac:dyDescent="0.3">
      <c r="A144" s="747" t="s">
        <v>604</v>
      </c>
      <c r="B144" s="748" t="s">
        <v>2081</v>
      </c>
      <c r="C144" s="748" t="s">
        <v>2082</v>
      </c>
      <c r="D144" s="748" t="s">
        <v>2083</v>
      </c>
      <c r="E144" s="748" t="s">
        <v>2084</v>
      </c>
      <c r="F144" s="752">
        <v>1</v>
      </c>
      <c r="G144" s="752">
        <v>830.47</v>
      </c>
      <c r="H144" s="766">
        <v>1</v>
      </c>
      <c r="I144" s="752"/>
      <c r="J144" s="752"/>
      <c r="K144" s="766">
        <v>0</v>
      </c>
      <c r="L144" s="752">
        <v>1</v>
      </c>
      <c r="M144" s="753">
        <v>830.47</v>
      </c>
    </row>
    <row r="145" spans="1:13" ht="14.4" customHeight="1" x14ac:dyDescent="0.3">
      <c r="A145" s="747" t="s">
        <v>604</v>
      </c>
      <c r="B145" s="748" t="s">
        <v>2085</v>
      </c>
      <c r="C145" s="748" t="s">
        <v>2086</v>
      </c>
      <c r="D145" s="748" t="s">
        <v>1528</v>
      </c>
      <c r="E145" s="748" t="s">
        <v>2087</v>
      </c>
      <c r="F145" s="752"/>
      <c r="G145" s="752"/>
      <c r="H145" s="766">
        <v>0</v>
      </c>
      <c r="I145" s="752">
        <v>1</v>
      </c>
      <c r="J145" s="752">
        <v>63.040000000000013</v>
      </c>
      <c r="K145" s="766">
        <v>1</v>
      </c>
      <c r="L145" s="752">
        <v>1</v>
      </c>
      <c r="M145" s="753">
        <v>63.040000000000013</v>
      </c>
    </row>
    <row r="146" spans="1:13" ht="14.4" customHeight="1" x14ac:dyDescent="0.3">
      <c r="A146" s="747" t="s">
        <v>604</v>
      </c>
      <c r="B146" s="748" t="s">
        <v>1791</v>
      </c>
      <c r="C146" s="748" t="s">
        <v>2088</v>
      </c>
      <c r="D146" s="748" t="s">
        <v>1291</v>
      </c>
      <c r="E146" s="748" t="s">
        <v>2089</v>
      </c>
      <c r="F146" s="752">
        <v>54</v>
      </c>
      <c r="G146" s="752">
        <v>1512.5400000000004</v>
      </c>
      <c r="H146" s="766">
        <v>1</v>
      </c>
      <c r="I146" s="752"/>
      <c r="J146" s="752"/>
      <c r="K146" s="766">
        <v>0</v>
      </c>
      <c r="L146" s="752">
        <v>54</v>
      </c>
      <c r="M146" s="753">
        <v>1512.5400000000004</v>
      </c>
    </row>
    <row r="147" spans="1:13" ht="14.4" customHeight="1" x14ac:dyDescent="0.3">
      <c r="A147" s="747" t="s">
        <v>604</v>
      </c>
      <c r="B147" s="748" t="s">
        <v>1791</v>
      </c>
      <c r="C147" s="748" t="s">
        <v>2090</v>
      </c>
      <c r="D147" s="748" t="s">
        <v>1289</v>
      </c>
      <c r="E147" s="748" t="s">
        <v>1290</v>
      </c>
      <c r="F147" s="752"/>
      <c r="G147" s="752"/>
      <c r="H147" s="766">
        <v>0</v>
      </c>
      <c r="I147" s="752">
        <v>23</v>
      </c>
      <c r="J147" s="752">
        <v>929.47</v>
      </c>
      <c r="K147" s="766">
        <v>1</v>
      </c>
      <c r="L147" s="752">
        <v>23</v>
      </c>
      <c r="M147" s="753">
        <v>929.47</v>
      </c>
    </row>
    <row r="148" spans="1:13" ht="14.4" customHeight="1" x14ac:dyDescent="0.3">
      <c r="A148" s="747" t="s">
        <v>604</v>
      </c>
      <c r="B148" s="748" t="s">
        <v>1794</v>
      </c>
      <c r="C148" s="748" t="s">
        <v>1795</v>
      </c>
      <c r="D148" s="748" t="s">
        <v>716</v>
      </c>
      <c r="E148" s="748" t="s">
        <v>1796</v>
      </c>
      <c r="F148" s="752"/>
      <c r="G148" s="752"/>
      <c r="H148" s="766">
        <v>0</v>
      </c>
      <c r="I148" s="752">
        <v>4</v>
      </c>
      <c r="J148" s="752">
        <v>252.16</v>
      </c>
      <c r="K148" s="766">
        <v>1</v>
      </c>
      <c r="L148" s="752">
        <v>4</v>
      </c>
      <c r="M148" s="753">
        <v>252.16</v>
      </c>
    </row>
    <row r="149" spans="1:13" ht="14.4" customHeight="1" x14ac:dyDescent="0.3">
      <c r="A149" s="747" t="s">
        <v>604</v>
      </c>
      <c r="B149" s="748" t="s">
        <v>2091</v>
      </c>
      <c r="C149" s="748" t="s">
        <v>2092</v>
      </c>
      <c r="D149" s="748" t="s">
        <v>1498</v>
      </c>
      <c r="E149" s="748" t="s">
        <v>2093</v>
      </c>
      <c r="F149" s="752">
        <v>3</v>
      </c>
      <c r="G149" s="752">
        <v>305.61</v>
      </c>
      <c r="H149" s="766">
        <v>1</v>
      </c>
      <c r="I149" s="752"/>
      <c r="J149" s="752"/>
      <c r="K149" s="766">
        <v>0</v>
      </c>
      <c r="L149" s="752">
        <v>3</v>
      </c>
      <c r="M149" s="753">
        <v>305.61</v>
      </c>
    </row>
    <row r="150" spans="1:13" ht="14.4" customHeight="1" x14ac:dyDescent="0.3">
      <c r="A150" s="747" t="s">
        <v>604</v>
      </c>
      <c r="B150" s="748" t="s">
        <v>2091</v>
      </c>
      <c r="C150" s="748" t="s">
        <v>2094</v>
      </c>
      <c r="D150" s="748" t="s">
        <v>1496</v>
      </c>
      <c r="E150" s="748" t="s">
        <v>2095</v>
      </c>
      <c r="F150" s="752"/>
      <c r="G150" s="752"/>
      <c r="H150" s="766">
        <v>0</v>
      </c>
      <c r="I150" s="752">
        <v>1</v>
      </c>
      <c r="J150" s="752">
        <v>71.809999999999988</v>
      </c>
      <c r="K150" s="766">
        <v>1</v>
      </c>
      <c r="L150" s="752">
        <v>1</v>
      </c>
      <c r="M150" s="753">
        <v>71.809999999999988</v>
      </c>
    </row>
    <row r="151" spans="1:13" ht="14.4" customHeight="1" x14ac:dyDescent="0.3">
      <c r="A151" s="747" t="s">
        <v>604</v>
      </c>
      <c r="B151" s="748" t="s">
        <v>2091</v>
      </c>
      <c r="C151" s="748" t="s">
        <v>2096</v>
      </c>
      <c r="D151" s="748" t="s">
        <v>2097</v>
      </c>
      <c r="E151" s="748" t="s">
        <v>2098</v>
      </c>
      <c r="F151" s="752"/>
      <c r="G151" s="752"/>
      <c r="H151" s="766">
        <v>0</v>
      </c>
      <c r="I151" s="752">
        <v>5</v>
      </c>
      <c r="J151" s="752">
        <v>1077.0899999999999</v>
      </c>
      <c r="K151" s="766">
        <v>1</v>
      </c>
      <c r="L151" s="752">
        <v>5</v>
      </c>
      <c r="M151" s="753">
        <v>1077.0899999999999</v>
      </c>
    </row>
    <row r="152" spans="1:13" ht="14.4" customHeight="1" x14ac:dyDescent="0.3">
      <c r="A152" s="747" t="s">
        <v>604</v>
      </c>
      <c r="B152" s="748" t="s">
        <v>2091</v>
      </c>
      <c r="C152" s="748" t="s">
        <v>2099</v>
      </c>
      <c r="D152" s="748" t="s">
        <v>2097</v>
      </c>
      <c r="E152" s="748" t="s">
        <v>2100</v>
      </c>
      <c r="F152" s="752"/>
      <c r="G152" s="752"/>
      <c r="H152" s="766">
        <v>0</v>
      </c>
      <c r="I152" s="752">
        <v>2</v>
      </c>
      <c r="J152" s="752">
        <v>153.91999999999999</v>
      </c>
      <c r="K152" s="766">
        <v>1</v>
      </c>
      <c r="L152" s="752">
        <v>2</v>
      </c>
      <c r="M152" s="753">
        <v>153.91999999999999</v>
      </c>
    </row>
    <row r="153" spans="1:13" ht="14.4" customHeight="1" x14ac:dyDescent="0.3">
      <c r="A153" s="747" t="s">
        <v>604</v>
      </c>
      <c r="B153" s="748" t="s">
        <v>2091</v>
      </c>
      <c r="C153" s="748" t="s">
        <v>2101</v>
      </c>
      <c r="D153" s="748" t="s">
        <v>2097</v>
      </c>
      <c r="E153" s="748" t="s">
        <v>2102</v>
      </c>
      <c r="F153" s="752"/>
      <c r="G153" s="752"/>
      <c r="H153" s="766">
        <v>0</v>
      </c>
      <c r="I153" s="752">
        <v>1</v>
      </c>
      <c r="J153" s="752">
        <v>109.2</v>
      </c>
      <c r="K153" s="766">
        <v>1</v>
      </c>
      <c r="L153" s="752">
        <v>1</v>
      </c>
      <c r="M153" s="753">
        <v>109.2</v>
      </c>
    </row>
    <row r="154" spans="1:13" ht="14.4" customHeight="1" x14ac:dyDescent="0.3">
      <c r="A154" s="747" t="s">
        <v>604</v>
      </c>
      <c r="B154" s="748" t="s">
        <v>2091</v>
      </c>
      <c r="C154" s="748" t="s">
        <v>2103</v>
      </c>
      <c r="D154" s="748" t="s">
        <v>2097</v>
      </c>
      <c r="E154" s="748" t="s">
        <v>2104</v>
      </c>
      <c r="F154" s="752"/>
      <c r="G154" s="752"/>
      <c r="H154" s="766">
        <v>0</v>
      </c>
      <c r="I154" s="752">
        <v>5</v>
      </c>
      <c r="J154" s="752">
        <v>1495.9500000000003</v>
      </c>
      <c r="K154" s="766">
        <v>1</v>
      </c>
      <c r="L154" s="752">
        <v>5</v>
      </c>
      <c r="M154" s="753">
        <v>1495.9500000000003</v>
      </c>
    </row>
    <row r="155" spans="1:13" ht="14.4" customHeight="1" x14ac:dyDescent="0.3">
      <c r="A155" s="747" t="s">
        <v>604</v>
      </c>
      <c r="B155" s="748" t="s">
        <v>2091</v>
      </c>
      <c r="C155" s="748" t="s">
        <v>2105</v>
      </c>
      <c r="D155" s="748" t="s">
        <v>1210</v>
      </c>
      <c r="E155" s="748" t="s">
        <v>2106</v>
      </c>
      <c r="F155" s="752"/>
      <c r="G155" s="752"/>
      <c r="H155" s="766">
        <v>0</v>
      </c>
      <c r="I155" s="752">
        <v>19</v>
      </c>
      <c r="J155" s="752">
        <v>1742.8899999999999</v>
      </c>
      <c r="K155" s="766">
        <v>1</v>
      </c>
      <c r="L155" s="752">
        <v>19</v>
      </c>
      <c r="M155" s="753">
        <v>1742.8899999999999</v>
      </c>
    </row>
    <row r="156" spans="1:13" ht="14.4" customHeight="1" x14ac:dyDescent="0.3">
      <c r="A156" s="747" t="s">
        <v>604</v>
      </c>
      <c r="B156" s="748" t="s">
        <v>2107</v>
      </c>
      <c r="C156" s="748" t="s">
        <v>2108</v>
      </c>
      <c r="D156" s="748" t="s">
        <v>2109</v>
      </c>
      <c r="E156" s="748" t="s">
        <v>2110</v>
      </c>
      <c r="F156" s="752"/>
      <c r="G156" s="752"/>
      <c r="H156" s="766">
        <v>0</v>
      </c>
      <c r="I156" s="752">
        <v>2</v>
      </c>
      <c r="J156" s="752">
        <v>85.16</v>
      </c>
      <c r="K156" s="766">
        <v>1</v>
      </c>
      <c r="L156" s="752">
        <v>2</v>
      </c>
      <c r="M156" s="753">
        <v>85.16</v>
      </c>
    </row>
    <row r="157" spans="1:13" ht="14.4" customHeight="1" x14ac:dyDescent="0.3">
      <c r="A157" s="747" t="s">
        <v>604</v>
      </c>
      <c r="B157" s="748" t="s">
        <v>2107</v>
      </c>
      <c r="C157" s="748" t="s">
        <v>2111</v>
      </c>
      <c r="D157" s="748" t="s">
        <v>2109</v>
      </c>
      <c r="E157" s="748" t="s">
        <v>2112</v>
      </c>
      <c r="F157" s="752"/>
      <c r="G157" s="752"/>
      <c r="H157" s="766">
        <v>0</v>
      </c>
      <c r="I157" s="752">
        <v>1</v>
      </c>
      <c r="J157" s="752">
        <v>98.59999999999998</v>
      </c>
      <c r="K157" s="766">
        <v>1</v>
      </c>
      <c r="L157" s="752">
        <v>1</v>
      </c>
      <c r="M157" s="753">
        <v>98.59999999999998</v>
      </c>
    </row>
    <row r="158" spans="1:13" ht="14.4" customHeight="1" x14ac:dyDescent="0.3">
      <c r="A158" s="747" t="s">
        <v>604</v>
      </c>
      <c r="B158" s="748" t="s">
        <v>1938</v>
      </c>
      <c r="C158" s="748" t="s">
        <v>2113</v>
      </c>
      <c r="D158" s="748" t="s">
        <v>1427</v>
      </c>
      <c r="E158" s="748" t="s">
        <v>1950</v>
      </c>
      <c r="F158" s="752"/>
      <c r="G158" s="752"/>
      <c r="H158" s="766">
        <v>0</v>
      </c>
      <c r="I158" s="752">
        <v>3</v>
      </c>
      <c r="J158" s="752">
        <v>109.35999999999999</v>
      </c>
      <c r="K158" s="766">
        <v>1</v>
      </c>
      <c r="L158" s="752">
        <v>3</v>
      </c>
      <c r="M158" s="753">
        <v>109.35999999999999</v>
      </c>
    </row>
    <row r="159" spans="1:13" ht="14.4" customHeight="1" x14ac:dyDescent="0.3">
      <c r="A159" s="747" t="s">
        <v>604</v>
      </c>
      <c r="B159" s="748" t="s">
        <v>1940</v>
      </c>
      <c r="C159" s="748" t="s">
        <v>1941</v>
      </c>
      <c r="D159" s="748" t="s">
        <v>1942</v>
      </c>
      <c r="E159" s="748" t="s">
        <v>1943</v>
      </c>
      <c r="F159" s="752"/>
      <c r="G159" s="752"/>
      <c r="H159" s="766">
        <v>0</v>
      </c>
      <c r="I159" s="752">
        <v>1</v>
      </c>
      <c r="J159" s="752">
        <v>64.86999999999999</v>
      </c>
      <c r="K159" s="766">
        <v>1</v>
      </c>
      <c r="L159" s="752">
        <v>1</v>
      </c>
      <c r="M159" s="753">
        <v>64.86999999999999</v>
      </c>
    </row>
    <row r="160" spans="1:13" ht="14.4" customHeight="1" x14ac:dyDescent="0.3">
      <c r="A160" s="747" t="s">
        <v>604</v>
      </c>
      <c r="B160" s="748" t="s">
        <v>2114</v>
      </c>
      <c r="C160" s="748" t="s">
        <v>2115</v>
      </c>
      <c r="D160" s="748" t="s">
        <v>1235</v>
      </c>
      <c r="E160" s="748" t="s">
        <v>2116</v>
      </c>
      <c r="F160" s="752"/>
      <c r="G160" s="752"/>
      <c r="H160" s="766">
        <v>0</v>
      </c>
      <c r="I160" s="752">
        <v>1</v>
      </c>
      <c r="J160" s="752">
        <v>24.27</v>
      </c>
      <c r="K160" s="766">
        <v>1</v>
      </c>
      <c r="L160" s="752">
        <v>1</v>
      </c>
      <c r="M160" s="753">
        <v>24.27</v>
      </c>
    </row>
    <row r="161" spans="1:13" ht="14.4" customHeight="1" x14ac:dyDescent="0.3">
      <c r="A161" s="747" t="s">
        <v>604</v>
      </c>
      <c r="B161" s="748" t="s">
        <v>2114</v>
      </c>
      <c r="C161" s="748" t="s">
        <v>2117</v>
      </c>
      <c r="D161" s="748" t="s">
        <v>1235</v>
      </c>
      <c r="E161" s="748" t="s">
        <v>2118</v>
      </c>
      <c r="F161" s="752"/>
      <c r="G161" s="752"/>
      <c r="H161" s="766">
        <v>0</v>
      </c>
      <c r="I161" s="752">
        <v>1</v>
      </c>
      <c r="J161" s="752">
        <v>68</v>
      </c>
      <c r="K161" s="766">
        <v>1</v>
      </c>
      <c r="L161" s="752">
        <v>1</v>
      </c>
      <c r="M161" s="753">
        <v>68</v>
      </c>
    </row>
    <row r="162" spans="1:13" ht="14.4" customHeight="1" x14ac:dyDescent="0.3">
      <c r="A162" s="747" t="s">
        <v>604</v>
      </c>
      <c r="B162" s="748" t="s">
        <v>2119</v>
      </c>
      <c r="C162" s="748" t="s">
        <v>2120</v>
      </c>
      <c r="D162" s="748" t="s">
        <v>2121</v>
      </c>
      <c r="E162" s="748" t="s">
        <v>2122</v>
      </c>
      <c r="F162" s="752"/>
      <c r="G162" s="752"/>
      <c r="H162" s="766">
        <v>0</v>
      </c>
      <c r="I162" s="752">
        <v>1</v>
      </c>
      <c r="J162" s="752">
        <v>33.110000000000007</v>
      </c>
      <c r="K162" s="766">
        <v>1</v>
      </c>
      <c r="L162" s="752">
        <v>1</v>
      </c>
      <c r="M162" s="753">
        <v>33.110000000000007</v>
      </c>
    </row>
    <row r="163" spans="1:13" ht="14.4" customHeight="1" x14ac:dyDescent="0.3">
      <c r="A163" s="747" t="s">
        <v>604</v>
      </c>
      <c r="B163" s="748" t="s">
        <v>1948</v>
      </c>
      <c r="C163" s="748" t="s">
        <v>1951</v>
      </c>
      <c r="D163" s="748" t="s">
        <v>1068</v>
      </c>
      <c r="E163" s="748" t="s">
        <v>1952</v>
      </c>
      <c r="F163" s="752"/>
      <c r="G163" s="752"/>
      <c r="H163" s="766">
        <v>0</v>
      </c>
      <c r="I163" s="752">
        <v>3</v>
      </c>
      <c r="J163" s="752">
        <v>658.7700000000001</v>
      </c>
      <c r="K163" s="766">
        <v>1</v>
      </c>
      <c r="L163" s="752">
        <v>3</v>
      </c>
      <c r="M163" s="753">
        <v>658.7700000000001</v>
      </c>
    </row>
    <row r="164" spans="1:13" ht="14.4" customHeight="1" x14ac:dyDescent="0.3">
      <c r="A164" s="747" t="s">
        <v>604</v>
      </c>
      <c r="B164" s="748" t="s">
        <v>1948</v>
      </c>
      <c r="C164" s="748" t="s">
        <v>2123</v>
      </c>
      <c r="D164" s="748" t="s">
        <v>1415</v>
      </c>
      <c r="E164" s="748" t="s">
        <v>1814</v>
      </c>
      <c r="F164" s="752"/>
      <c r="G164" s="752"/>
      <c r="H164" s="766">
        <v>0</v>
      </c>
      <c r="I164" s="752">
        <v>3</v>
      </c>
      <c r="J164" s="752">
        <v>488.37</v>
      </c>
      <c r="K164" s="766">
        <v>1</v>
      </c>
      <c r="L164" s="752">
        <v>3</v>
      </c>
      <c r="M164" s="753">
        <v>488.37</v>
      </c>
    </row>
    <row r="165" spans="1:13" ht="14.4" customHeight="1" x14ac:dyDescent="0.3">
      <c r="A165" s="747" t="s">
        <v>604</v>
      </c>
      <c r="B165" s="748" t="s">
        <v>1953</v>
      </c>
      <c r="C165" s="748" t="s">
        <v>1954</v>
      </c>
      <c r="D165" s="748" t="s">
        <v>1955</v>
      </c>
      <c r="E165" s="748" t="s">
        <v>1956</v>
      </c>
      <c r="F165" s="752"/>
      <c r="G165" s="752"/>
      <c r="H165" s="766">
        <v>0</v>
      </c>
      <c r="I165" s="752">
        <v>8</v>
      </c>
      <c r="J165" s="752">
        <v>95.600000000000023</v>
      </c>
      <c r="K165" s="766">
        <v>1</v>
      </c>
      <c r="L165" s="752">
        <v>8</v>
      </c>
      <c r="M165" s="753">
        <v>95.600000000000023</v>
      </c>
    </row>
    <row r="166" spans="1:13" ht="14.4" customHeight="1" x14ac:dyDescent="0.3">
      <c r="A166" s="747" t="s">
        <v>604</v>
      </c>
      <c r="B166" s="748" t="s">
        <v>1797</v>
      </c>
      <c r="C166" s="748" t="s">
        <v>2124</v>
      </c>
      <c r="D166" s="748" t="s">
        <v>1799</v>
      </c>
      <c r="E166" s="748" t="s">
        <v>2125</v>
      </c>
      <c r="F166" s="752"/>
      <c r="G166" s="752"/>
      <c r="H166" s="766">
        <v>0</v>
      </c>
      <c r="I166" s="752">
        <v>3</v>
      </c>
      <c r="J166" s="752">
        <v>512.54999999999995</v>
      </c>
      <c r="K166" s="766">
        <v>1</v>
      </c>
      <c r="L166" s="752">
        <v>3</v>
      </c>
      <c r="M166" s="753">
        <v>512.54999999999995</v>
      </c>
    </row>
    <row r="167" spans="1:13" ht="14.4" customHeight="1" x14ac:dyDescent="0.3">
      <c r="A167" s="747" t="s">
        <v>604</v>
      </c>
      <c r="B167" s="748" t="s">
        <v>1961</v>
      </c>
      <c r="C167" s="748" t="s">
        <v>2126</v>
      </c>
      <c r="D167" s="748" t="s">
        <v>1963</v>
      </c>
      <c r="E167" s="748" t="s">
        <v>2127</v>
      </c>
      <c r="F167" s="752"/>
      <c r="G167" s="752"/>
      <c r="H167" s="766">
        <v>0</v>
      </c>
      <c r="I167" s="752">
        <v>1</v>
      </c>
      <c r="J167" s="752">
        <v>158.97999999999999</v>
      </c>
      <c r="K167" s="766">
        <v>1</v>
      </c>
      <c r="L167" s="752">
        <v>1</v>
      </c>
      <c r="M167" s="753">
        <v>158.97999999999999</v>
      </c>
    </row>
    <row r="168" spans="1:13" ht="14.4" customHeight="1" x14ac:dyDescent="0.3">
      <c r="A168" s="747" t="s">
        <v>604</v>
      </c>
      <c r="B168" s="748" t="s">
        <v>1961</v>
      </c>
      <c r="C168" s="748" t="s">
        <v>2128</v>
      </c>
      <c r="D168" s="748" t="s">
        <v>1963</v>
      </c>
      <c r="E168" s="748" t="s">
        <v>2129</v>
      </c>
      <c r="F168" s="752"/>
      <c r="G168" s="752"/>
      <c r="H168" s="766">
        <v>0</v>
      </c>
      <c r="I168" s="752">
        <v>2</v>
      </c>
      <c r="J168" s="752">
        <v>370.52</v>
      </c>
      <c r="K168" s="766">
        <v>1</v>
      </c>
      <c r="L168" s="752">
        <v>2</v>
      </c>
      <c r="M168" s="753">
        <v>370.52</v>
      </c>
    </row>
    <row r="169" spans="1:13" ht="14.4" customHeight="1" x14ac:dyDescent="0.3">
      <c r="A169" s="747" t="s">
        <v>604</v>
      </c>
      <c r="B169" s="748" t="s">
        <v>1961</v>
      </c>
      <c r="C169" s="748" t="s">
        <v>2130</v>
      </c>
      <c r="D169" s="748" t="s">
        <v>1963</v>
      </c>
      <c r="E169" s="748" t="s">
        <v>2131</v>
      </c>
      <c r="F169" s="752"/>
      <c r="G169" s="752"/>
      <c r="H169" s="766">
        <v>0</v>
      </c>
      <c r="I169" s="752">
        <v>3</v>
      </c>
      <c r="J169" s="752">
        <v>762.75</v>
      </c>
      <c r="K169" s="766">
        <v>1</v>
      </c>
      <c r="L169" s="752">
        <v>3</v>
      </c>
      <c r="M169" s="753">
        <v>762.75</v>
      </c>
    </row>
    <row r="170" spans="1:13" ht="14.4" customHeight="1" x14ac:dyDescent="0.3">
      <c r="A170" s="747" t="s">
        <v>604</v>
      </c>
      <c r="B170" s="748" t="s">
        <v>1965</v>
      </c>
      <c r="C170" s="748" t="s">
        <v>2132</v>
      </c>
      <c r="D170" s="748" t="s">
        <v>1967</v>
      </c>
      <c r="E170" s="748" t="s">
        <v>2133</v>
      </c>
      <c r="F170" s="752"/>
      <c r="G170" s="752"/>
      <c r="H170" s="766">
        <v>0</v>
      </c>
      <c r="I170" s="752">
        <v>1</v>
      </c>
      <c r="J170" s="752">
        <v>140.72</v>
      </c>
      <c r="K170" s="766">
        <v>1</v>
      </c>
      <c r="L170" s="752">
        <v>1</v>
      </c>
      <c r="M170" s="753">
        <v>140.72</v>
      </c>
    </row>
    <row r="171" spans="1:13" ht="14.4" customHeight="1" x14ac:dyDescent="0.3">
      <c r="A171" s="747" t="s">
        <v>604</v>
      </c>
      <c r="B171" s="748" t="s">
        <v>1965</v>
      </c>
      <c r="C171" s="748" t="s">
        <v>2134</v>
      </c>
      <c r="D171" s="748" t="s">
        <v>1967</v>
      </c>
      <c r="E171" s="748" t="s">
        <v>2135</v>
      </c>
      <c r="F171" s="752"/>
      <c r="G171" s="752"/>
      <c r="H171" s="766">
        <v>0</v>
      </c>
      <c r="I171" s="752">
        <v>3</v>
      </c>
      <c r="J171" s="752">
        <v>721.47</v>
      </c>
      <c r="K171" s="766">
        <v>1</v>
      </c>
      <c r="L171" s="752">
        <v>3</v>
      </c>
      <c r="M171" s="753">
        <v>721.47</v>
      </c>
    </row>
    <row r="172" spans="1:13" ht="14.4" customHeight="1" x14ac:dyDescent="0.3">
      <c r="A172" s="747" t="s">
        <v>604</v>
      </c>
      <c r="B172" s="748" t="s">
        <v>1969</v>
      </c>
      <c r="C172" s="748" t="s">
        <v>2136</v>
      </c>
      <c r="D172" s="748" t="s">
        <v>1971</v>
      </c>
      <c r="E172" s="748" t="s">
        <v>2137</v>
      </c>
      <c r="F172" s="752"/>
      <c r="G172" s="752"/>
      <c r="H172" s="766">
        <v>0</v>
      </c>
      <c r="I172" s="752">
        <v>1</v>
      </c>
      <c r="J172" s="752">
        <v>54.81</v>
      </c>
      <c r="K172" s="766">
        <v>1</v>
      </c>
      <c r="L172" s="752">
        <v>1</v>
      </c>
      <c r="M172" s="753">
        <v>54.81</v>
      </c>
    </row>
    <row r="173" spans="1:13" ht="14.4" customHeight="1" x14ac:dyDescent="0.3">
      <c r="A173" s="747" t="s">
        <v>604</v>
      </c>
      <c r="B173" s="748" t="s">
        <v>1818</v>
      </c>
      <c r="C173" s="748" t="s">
        <v>2138</v>
      </c>
      <c r="D173" s="748" t="s">
        <v>816</v>
      </c>
      <c r="E173" s="748" t="s">
        <v>2139</v>
      </c>
      <c r="F173" s="752"/>
      <c r="G173" s="752"/>
      <c r="H173" s="766">
        <v>0</v>
      </c>
      <c r="I173" s="752">
        <v>24</v>
      </c>
      <c r="J173" s="752">
        <v>3420.96</v>
      </c>
      <c r="K173" s="766">
        <v>1</v>
      </c>
      <c r="L173" s="752">
        <v>24</v>
      </c>
      <c r="M173" s="753">
        <v>3420.96</v>
      </c>
    </row>
    <row r="174" spans="1:13" ht="14.4" customHeight="1" x14ac:dyDescent="0.3">
      <c r="A174" s="747" t="s">
        <v>604</v>
      </c>
      <c r="B174" s="748" t="s">
        <v>1818</v>
      </c>
      <c r="C174" s="748" t="s">
        <v>1819</v>
      </c>
      <c r="D174" s="748" t="s">
        <v>816</v>
      </c>
      <c r="E174" s="748" t="s">
        <v>1820</v>
      </c>
      <c r="F174" s="752"/>
      <c r="G174" s="752"/>
      <c r="H174" s="766">
        <v>0</v>
      </c>
      <c r="I174" s="752">
        <v>6</v>
      </c>
      <c r="J174" s="752">
        <v>466.6</v>
      </c>
      <c r="K174" s="766">
        <v>1</v>
      </c>
      <c r="L174" s="752">
        <v>6</v>
      </c>
      <c r="M174" s="753">
        <v>466.6</v>
      </c>
    </row>
    <row r="175" spans="1:13" ht="14.4" customHeight="1" x14ac:dyDescent="0.3">
      <c r="A175" s="747" t="s">
        <v>604</v>
      </c>
      <c r="B175" s="748" t="s">
        <v>1818</v>
      </c>
      <c r="C175" s="748" t="s">
        <v>2140</v>
      </c>
      <c r="D175" s="748" t="s">
        <v>816</v>
      </c>
      <c r="E175" s="748" t="s">
        <v>2141</v>
      </c>
      <c r="F175" s="752"/>
      <c r="G175" s="752"/>
      <c r="H175" s="766">
        <v>0</v>
      </c>
      <c r="I175" s="752">
        <v>39</v>
      </c>
      <c r="J175" s="752">
        <v>6649.5000000000009</v>
      </c>
      <c r="K175" s="766">
        <v>1</v>
      </c>
      <c r="L175" s="752">
        <v>39</v>
      </c>
      <c r="M175" s="753">
        <v>6649.5000000000009</v>
      </c>
    </row>
    <row r="176" spans="1:13" ht="14.4" customHeight="1" x14ac:dyDescent="0.3">
      <c r="A176" s="747" t="s">
        <v>604</v>
      </c>
      <c r="B176" s="748" t="s">
        <v>1818</v>
      </c>
      <c r="C176" s="748" t="s">
        <v>2142</v>
      </c>
      <c r="D176" s="748" t="s">
        <v>816</v>
      </c>
      <c r="E176" s="748" t="s">
        <v>2143</v>
      </c>
      <c r="F176" s="752"/>
      <c r="G176" s="752"/>
      <c r="H176" s="766">
        <v>0</v>
      </c>
      <c r="I176" s="752">
        <v>200</v>
      </c>
      <c r="J176" s="752">
        <v>51001.67</v>
      </c>
      <c r="K176" s="766">
        <v>1</v>
      </c>
      <c r="L176" s="752">
        <v>200</v>
      </c>
      <c r="M176" s="753">
        <v>51001.67</v>
      </c>
    </row>
    <row r="177" spans="1:13" ht="14.4" customHeight="1" x14ac:dyDescent="0.3">
      <c r="A177" s="747" t="s">
        <v>604</v>
      </c>
      <c r="B177" s="748" t="s">
        <v>1982</v>
      </c>
      <c r="C177" s="748" t="s">
        <v>1983</v>
      </c>
      <c r="D177" s="748" t="s">
        <v>1984</v>
      </c>
      <c r="E177" s="748" t="s">
        <v>1985</v>
      </c>
      <c r="F177" s="752"/>
      <c r="G177" s="752"/>
      <c r="H177" s="766">
        <v>0</v>
      </c>
      <c r="I177" s="752">
        <v>1</v>
      </c>
      <c r="J177" s="752">
        <v>92.84</v>
      </c>
      <c r="K177" s="766">
        <v>1</v>
      </c>
      <c r="L177" s="752">
        <v>1</v>
      </c>
      <c r="M177" s="753">
        <v>92.84</v>
      </c>
    </row>
    <row r="178" spans="1:13" ht="14.4" customHeight="1" x14ac:dyDescent="0.3">
      <c r="A178" s="747" t="s">
        <v>604</v>
      </c>
      <c r="B178" s="748" t="s">
        <v>1982</v>
      </c>
      <c r="C178" s="748" t="s">
        <v>1986</v>
      </c>
      <c r="D178" s="748" t="s">
        <v>1987</v>
      </c>
      <c r="E178" s="748" t="s">
        <v>1988</v>
      </c>
      <c r="F178" s="752"/>
      <c r="G178" s="752"/>
      <c r="H178" s="766">
        <v>0</v>
      </c>
      <c r="I178" s="752">
        <v>1</v>
      </c>
      <c r="J178" s="752">
        <v>49.38</v>
      </c>
      <c r="K178" s="766">
        <v>1</v>
      </c>
      <c r="L178" s="752">
        <v>1</v>
      </c>
      <c r="M178" s="753">
        <v>49.38</v>
      </c>
    </row>
    <row r="179" spans="1:13" ht="14.4" customHeight="1" x14ac:dyDescent="0.3">
      <c r="A179" s="747" t="s">
        <v>604</v>
      </c>
      <c r="B179" s="748" t="s">
        <v>1982</v>
      </c>
      <c r="C179" s="748" t="s">
        <v>1989</v>
      </c>
      <c r="D179" s="748" t="s">
        <v>1984</v>
      </c>
      <c r="E179" s="748" t="s">
        <v>1990</v>
      </c>
      <c r="F179" s="752"/>
      <c r="G179" s="752"/>
      <c r="H179" s="766">
        <v>0</v>
      </c>
      <c r="I179" s="752">
        <v>1</v>
      </c>
      <c r="J179" s="752">
        <v>77.760000000000019</v>
      </c>
      <c r="K179" s="766">
        <v>1</v>
      </c>
      <c r="L179" s="752">
        <v>1</v>
      </c>
      <c r="M179" s="753">
        <v>77.760000000000019</v>
      </c>
    </row>
    <row r="180" spans="1:13" ht="14.4" customHeight="1" x14ac:dyDescent="0.3">
      <c r="A180" s="747" t="s">
        <v>604</v>
      </c>
      <c r="B180" s="748" t="s">
        <v>1982</v>
      </c>
      <c r="C180" s="748" t="s">
        <v>1991</v>
      </c>
      <c r="D180" s="748" t="s">
        <v>1984</v>
      </c>
      <c r="E180" s="748" t="s">
        <v>1988</v>
      </c>
      <c r="F180" s="752"/>
      <c r="G180" s="752"/>
      <c r="H180" s="766">
        <v>0</v>
      </c>
      <c r="I180" s="752">
        <v>4</v>
      </c>
      <c r="J180" s="752">
        <v>244.99999999999997</v>
      </c>
      <c r="K180" s="766">
        <v>1</v>
      </c>
      <c r="L180" s="752">
        <v>4</v>
      </c>
      <c r="M180" s="753">
        <v>244.99999999999997</v>
      </c>
    </row>
    <row r="181" spans="1:13" ht="14.4" customHeight="1" x14ac:dyDescent="0.3">
      <c r="A181" s="747" t="s">
        <v>604</v>
      </c>
      <c r="B181" s="748" t="s">
        <v>2144</v>
      </c>
      <c r="C181" s="748" t="s">
        <v>2145</v>
      </c>
      <c r="D181" s="748" t="s">
        <v>2146</v>
      </c>
      <c r="E181" s="748" t="s">
        <v>2147</v>
      </c>
      <c r="F181" s="752"/>
      <c r="G181" s="752"/>
      <c r="H181" s="766">
        <v>0</v>
      </c>
      <c r="I181" s="752">
        <v>8</v>
      </c>
      <c r="J181" s="752">
        <v>99303.600262560314</v>
      </c>
      <c r="K181" s="766">
        <v>1</v>
      </c>
      <c r="L181" s="752">
        <v>8</v>
      </c>
      <c r="M181" s="753">
        <v>99303.600262560314</v>
      </c>
    </row>
    <row r="182" spans="1:13" ht="14.4" customHeight="1" x14ac:dyDescent="0.3">
      <c r="A182" s="747" t="s">
        <v>604</v>
      </c>
      <c r="B182" s="748" t="s">
        <v>1821</v>
      </c>
      <c r="C182" s="748" t="s">
        <v>2148</v>
      </c>
      <c r="D182" s="748" t="s">
        <v>1597</v>
      </c>
      <c r="E182" s="748" t="s">
        <v>2149</v>
      </c>
      <c r="F182" s="752"/>
      <c r="G182" s="752"/>
      <c r="H182" s="766">
        <v>0</v>
      </c>
      <c r="I182" s="752">
        <v>6</v>
      </c>
      <c r="J182" s="752">
        <v>1005.3600000000001</v>
      </c>
      <c r="K182" s="766">
        <v>1</v>
      </c>
      <c r="L182" s="752">
        <v>6</v>
      </c>
      <c r="M182" s="753">
        <v>1005.3600000000001</v>
      </c>
    </row>
    <row r="183" spans="1:13" ht="14.4" customHeight="1" x14ac:dyDescent="0.3">
      <c r="A183" s="747" t="s">
        <v>604</v>
      </c>
      <c r="B183" s="748" t="s">
        <v>1821</v>
      </c>
      <c r="C183" s="748" t="s">
        <v>1822</v>
      </c>
      <c r="D183" s="748" t="s">
        <v>1597</v>
      </c>
      <c r="E183" s="748" t="s">
        <v>1823</v>
      </c>
      <c r="F183" s="752"/>
      <c r="G183" s="752"/>
      <c r="H183" s="766">
        <v>0</v>
      </c>
      <c r="I183" s="752">
        <v>6</v>
      </c>
      <c r="J183" s="752">
        <v>687.31999999999994</v>
      </c>
      <c r="K183" s="766">
        <v>1</v>
      </c>
      <c r="L183" s="752">
        <v>6</v>
      </c>
      <c r="M183" s="753">
        <v>687.31999999999994</v>
      </c>
    </row>
    <row r="184" spans="1:13" ht="14.4" customHeight="1" x14ac:dyDescent="0.3">
      <c r="A184" s="747" t="s">
        <v>604</v>
      </c>
      <c r="B184" s="748" t="s">
        <v>1821</v>
      </c>
      <c r="C184" s="748" t="s">
        <v>2150</v>
      </c>
      <c r="D184" s="748" t="s">
        <v>1201</v>
      </c>
      <c r="E184" s="748" t="s">
        <v>2151</v>
      </c>
      <c r="F184" s="752">
        <v>2</v>
      </c>
      <c r="G184" s="752">
        <v>231.44</v>
      </c>
      <c r="H184" s="766">
        <v>1</v>
      </c>
      <c r="I184" s="752"/>
      <c r="J184" s="752"/>
      <c r="K184" s="766">
        <v>0</v>
      </c>
      <c r="L184" s="752">
        <v>2</v>
      </c>
      <c r="M184" s="753">
        <v>231.44</v>
      </c>
    </row>
    <row r="185" spans="1:13" ht="14.4" customHeight="1" x14ac:dyDescent="0.3">
      <c r="A185" s="747" t="s">
        <v>604</v>
      </c>
      <c r="B185" s="748" t="s">
        <v>1824</v>
      </c>
      <c r="C185" s="748" t="s">
        <v>1825</v>
      </c>
      <c r="D185" s="748" t="s">
        <v>1826</v>
      </c>
      <c r="E185" s="748" t="s">
        <v>1827</v>
      </c>
      <c r="F185" s="752"/>
      <c r="G185" s="752"/>
      <c r="H185" s="766">
        <v>0</v>
      </c>
      <c r="I185" s="752">
        <v>30</v>
      </c>
      <c r="J185" s="752">
        <v>13784.1</v>
      </c>
      <c r="K185" s="766">
        <v>1</v>
      </c>
      <c r="L185" s="752">
        <v>30</v>
      </c>
      <c r="M185" s="753">
        <v>13784.1</v>
      </c>
    </row>
    <row r="186" spans="1:13" ht="14.4" customHeight="1" x14ac:dyDescent="0.3">
      <c r="A186" s="747" t="s">
        <v>604</v>
      </c>
      <c r="B186" s="748" t="s">
        <v>1837</v>
      </c>
      <c r="C186" s="748" t="s">
        <v>1838</v>
      </c>
      <c r="D186" s="748" t="s">
        <v>1839</v>
      </c>
      <c r="E186" s="748" t="s">
        <v>1840</v>
      </c>
      <c r="F186" s="752">
        <v>290</v>
      </c>
      <c r="G186" s="752">
        <v>7716.9000000000005</v>
      </c>
      <c r="H186" s="766">
        <v>1</v>
      </c>
      <c r="I186" s="752"/>
      <c r="J186" s="752"/>
      <c r="K186" s="766">
        <v>0</v>
      </c>
      <c r="L186" s="752">
        <v>290</v>
      </c>
      <c r="M186" s="753">
        <v>7716.9000000000005</v>
      </c>
    </row>
    <row r="187" spans="1:13" ht="14.4" customHeight="1" x14ac:dyDescent="0.3">
      <c r="A187" s="747" t="s">
        <v>604</v>
      </c>
      <c r="B187" s="748" t="s">
        <v>1837</v>
      </c>
      <c r="C187" s="748" t="s">
        <v>2152</v>
      </c>
      <c r="D187" s="748" t="s">
        <v>2153</v>
      </c>
      <c r="E187" s="748" t="s">
        <v>2154</v>
      </c>
      <c r="F187" s="752">
        <v>8</v>
      </c>
      <c r="G187" s="752">
        <v>2528.2399999999998</v>
      </c>
      <c r="H187" s="766">
        <v>1</v>
      </c>
      <c r="I187" s="752"/>
      <c r="J187" s="752"/>
      <c r="K187" s="766">
        <v>0</v>
      </c>
      <c r="L187" s="752">
        <v>8</v>
      </c>
      <c r="M187" s="753">
        <v>2528.2399999999998</v>
      </c>
    </row>
    <row r="188" spans="1:13" ht="14.4" customHeight="1" x14ac:dyDescent="0.3">
      <c r="A188" s="747" t="s">
        <v>604</v>
      </c>
      <c r="B188" s="748" t="s">
        <v>1996</v>
      </c>
      <c r="C188" s="748" t="s">
        <v>2155</v>
      </c>
      <c r="D188" s="748" t="s">
        <v>1998</v>
      </c>
      <c r="E188" s="748" t="s">
        <v>2156</v>
      </c>
      <c r="F188" s="752"/>
      <c r="G188" s="752"/>
      <c r="H188" s="766">
        <v>0</v>
      </c>
      <c r="I188" s="752">
        <v>23</v>
      </c>
      <c r="J188" s="752">
        <v>21454.320000000003</v>
      </c>
      <c r="K188" s="766">
        <v>1</v>
      </c>
      <c r="L188" s="752">
        <v>23</v>
      </c>
      <c r="M188" s="753">
        <v>21454.320000000003</v>
      </c>
    </row>
    <row r="189" spans="1:13" ht="14.4" customHeight="1" x14ac:dyDescent="0.3">
      <c r="A189" s="747" t="s">
        <v>604</v>
      </c>
      <c r="B189" s="748" t="s">
        <v>1841</v>
      </c>
      <c r="C189" s="748" t="s">
        <v>1842</v>
      </c>
      <c r="D189" s="748" t="s">
        <v>639</v>
      </c>
      <c r="E189" s="748" t="s">
        <v>1843</v>
      </c>
      <c r="F189" s="752"/>
      <c r="G189" s="752"/>
      <c r="H189" s="766">
        <v>0</v>
      </c>
      <c r="I189" s="752">
        <v>42</v>
      </c>
      <c r="J189" s="752">
        <v>9707.02</v>
      </c>
      <c r="K189" s="766">
        <v>1</v>
      </c>
      <c r="L189" s="752">
        <v>42</v>
      </c>
      <c r="M189" s="753">
        <v>9707.02</v>
      </c>
    </row>
    <row r="190" spans="1:13" ht="14.4" customHeight="1" x14ac:dyDescent="0.3">
      <c r="A190" s="747" t="s">
        <v>604</v>
      </c>
      <c r="B190" s="748" t="s">
        <v>2157</v>
      </c>
      <c r="C190" s="748" t="s">
        <v>2158</v>
      </c>
      <c r="D190" s="748" t="s">
        <v>2159</v>
      </c>
      <c r="E190" s="748" t="s">
        <v>2160</v>
      </c>
      <c r="F190" s="752"/>
      <c r="G190" s="752"/>
      <c r="H190" s="766">
        <v>0</v>
      </c>
      <c r="I190" s="752">
        <v>4</v>
      </c>
      <c r="J190" s="752">
        <v>166.9200000000001</v>
      </c>
      <c r="K190" s="766">
        <v>1</v>
      </c>
      <c r="L190" s="752">
        <v>4</v>
      </c>
      <c r="M190" s="753">
        <v>166.9200000000001</v>
      </c>
    </row>
    <row r="191" spans="1:13" ht="14.4" customHeight="1" x14ac:dyDescent="0.3">
      <c r="A191" s="747" t="s">
        <v>604</v>
      </c>
      <c r="B191" s="748" t="s">
        <v>1844</v>
      </c>
      <c r="C191" s="748" t="s">
        <v>1845</v>
      </c>
      <c r="D191" s="748" t="s">
        <v>1846</v>
      </c>
      <c r="E191" s="748" t="s">
        <v>1847</v>
      </c>
      <c r="F191" s="752"/>
      <c r="G191" s="752"/>
      <c r="H191" s="766">
        <v>0</v>
      </c>
      <c r="I191" s="752">
        <v>14.6</v>
      </c>
      <c r="J191" s="752">
        <v>2252.8000000000002</v>
      </c>
      <c r="K191" s="766">
        <v>1</v>
      </c>
      <c r="L191" s="752">
        <v>14.6</v>
      </c>
      <c r="M191" s="753">
        <v>2252.8000000000002</v>
      </c>
    </row>
    <row r="192" spans="1:13" ht="14.4" customHeight="1" x14ac:dyDescent="0.3">
      <c r="A192" s="747" t="s">
        <v>604</v>
      </c>
      <c r="B192" s="748" t="s">
        <v>1844</v>
      </c>
      <c r="C192" s="748" t="s">
        <v>1848</v>
      </c>
      <c r="D192" s="748" t="s">
        <v>1846</v>
      </c>
      <c r="E192" s="748" t="s">
        <v>1849</v>
      </c>
      <c r="F192" s="752"/>
      <c r="G192" s="752"/>
      <c r="H192" s="766">
        <v>0</v>
      </c>
      <c r="I192" s="752">
        <v>25.499999999999996</v>
      </c>
      <c r="J192" s="752">
        <v>6709.119999999999</v>
      </c>
      <c r="K192" s="766">
        <v>1</v>
      </c>
      <c r="L192" s="752">
        <v>25.499999999999996</v>
      </c>
      <c r="M192" s="753">
        <v>6709.119999999999</v>
      </c>
    </row>
    <row r="193" spans="1:13" ht="14.4" customHeight="1" x14ac:dyDescent="0.3">
      <c r="A193" s="747" t="s">
        <v>604</v>
      </c>
      <c r="B193" s="748" t="s">
        <v>2161</v>
      </c>
      <c r="C193" s="748" t="s">
        <v>2162</v>
      </c>
      <c r="D193" s="748" t="s">
        <v>2163</v>
      </c>
      <c r="E193" s="748" t="s">
        <v>2164</v>
      </c>
      <c r="F193" s="752"/>
      <c r="G193" s="752"/>
      <c r="H193" s="766">
        <v>0</v>
      </c>
      <c r="I193" s="752">
        <v>2.2999999999999998</v>
      </c>
      <c r="J193" s="752">
        <v>1291.473</v>
      </c>
      <c r="K193" s="766">
        <v>1</v>
      </c>
      <c r="L193" s="752">
        <v>2.2999999999999998</v>
      </c>
      <c r="M193" s="753">
        <v>1291.473</v>
      </c>
    </row>
    <row r="194" spans="1:13" ht="14.4" customHeight="1" x14ac:dyDescent="0.3">
      <c r="A194" s="747" t="s">
        <v>604</v>
      </c>
      <c r="B194" s="748" t="s">
        <v>2165</v>
      </c>
      <c r="C194" s="748" t="s">
        <v>2166</v>
      </c>
      <c r="D194" s="748" t="s">
        <v>1593</v>
      </c>
      <c r="E194" s="748" t="s">
        <v>2167</v>
      </c>
      <c r="F194" s="752"/>
      <c r="G194" s="752"/>
      <c r="H194" s="766">
        <v>0</v>
      </c>
      <c r="I194" s="752">
        <v>0.1</v>
      </c>
      <c r="J194" s="752">
        <v>32.032000000000004</v>
      </c>
      <c r="K194" s="766">
        <v>1</v>
      </c>
      <c r="L194" s="752">
        <v>0.1</v>
      </c>
      <c r="M194" s="753">
        <v>32.032000000000004</v>
      </c>
    </row>
    <row r="195" spans="1:13" ht="14.4" customHeight="1" x14ac:dyDescent="0.3">
      <c r="A195" s="747" t="s">
        <v>604</v>
      </c>
      <c r="B195" s="748" t="s">
        <v>1850</v>
      </c>
      <c r="C195" s="748" t="s">
        <v>1851</v>
      </c>
      <c r="D195" s="748" t="s">
        <v>1852</v>
      </c>
      <c r="E195" s="748" t="s">
        <v>1853</v>
      </c>
      <c r="F195" s="752"/>
      <c r="G195" s="752"/>
      <c r="H195" s="766">
        <v>0</v>
      </c>
      <c r="I195" s="752">
        <v>40</v>
      </c>
      <c r="J195" s="752">
        <v>1360.6999999999998</v>
      </c>
      <c r="K195" s="766">
        <v>1</v>
      </c>
      <c r="L195" s="752">
        <v>40</v>
      </c>
      <c r="M195" s="753">
        <v>1360.6999999999998</v>
      </c>
    </row>
    <row r="196" spans="1:13" ht="14.4" customHeight="1" x14ac:dyDescent="0.3">
      <c r="A196" s="747" t="s">
        <v>604</v>
      </c>
      <c r="B196" s="748" t="s">
        <v>1850</v>
      </c>
      <c r="C196" s="748" t="s">
        <v>2000</v>
      </c>
      <c r="D196" s="748" t="s">
        <v>1852</v>
      </c>
      <c r="E196" s="748" t="s">
        <v>2001</v>
      </c>
      <c r="F196" s="752"/>
      <c r="G196" s="752"/>
      <c r="H196" s="766">
        <v>0</v>
      </c>
      <c r="I196" s="752">
        <v>6</v>
      </c>
      <c r="J196" s="752">
        <v>326.94</v>
      </c>
      <c r="K196" s="766">
        <v>1</v>
      </c>
      <c r="L196" s="752">
        <v>6</v>
      </c>
      <c r="M196" s="753">
        <v>326.94</v>
      </c>
    </row>
    <row r="197" spans="1:13" ht="14.4" customHeight="1" x14ac:dyDescent="0.3">
      <c r="A197" s="747" t="s">
        <v>604</v>
      </c>
      <c r="B197" s="748" t="s">
        <v>1854</v>
      </c>
      <c r="C197" s="748" t="s">
        <v>1855</v>
      </c>
      <c r="D197" s="748" t="s">
        <v>1856</v>
      </c>
      <c r="E197" s="748" t="s">
        <v>1857</v>
      </c>
      <c r="F197" s="752"/>
      <c r="G197" s="752"/>
      <c r="H197" s="766">
        <v>0</v>
      </c>
      <c r="I197" s="752">
        <v>330</v>
      </c>
      <c r="J197" s="752">
        <v>7716.619999999999</v>
      </c>
      <c r="K197" s="766">
        <v>1</v>
      </c>
      <c r="L197" s="752">
        <v>330</v>
      </c>
      <c r="M197" s="753">
        <v>7716.619999999999</v>
      </c>
    </row>
    <row r="198" spans="1:13" ht="14.4" customHeight="1" x14ac:dyDescent="0.3">
      <c r="A198" s="747" t="s">
        <v>604</v>
      </c>
      <c r="B198" s="748" t="s">
        <v>1858</v>
      </c>
      <c r="C198" s="748" t="s">
        <v>2168</v>
      </c>
      <c r="D198" s="748" t="s">
        <v>2169</v>
      </c>
      <c r="E198" s="748" t="s">
        <v>2170</v>
      </c>
      <c r="F198" s="752"/>
      <c r="G198" s="752"/>
      <c r="H198" s="766">
        <v>0</v>
      </c>
      <c r="I198" s="752">
        <v>14.100000000000001</v>
      </c>
      <c r="J198" s="752">
        <v>2126.8500000000004</v>
      </c>
      <c r="K198" s="766">
        <v>1</v>
      </c>
      <c r="L198" s="752">
        <v>14.100000000000001</v>
      </c>
      <c r="M198" s="753">
        <v>2126.8500000000004</v>
      </c>
    </row>
    <row r="199" spans="1:13" ht="14.4" customHeight="1" x14ac:dyDescent="0.3">
      <c r="A199" s="747" t="s">
        <v>604</v>
      </c>
      <c r="B199" s="748" t="s">
        <v>1858</v>
      </c>
      <c r="C199" s="748" t="s">
        <v>2171</v>
      </c>
      <c r="D199" s="748" t="s">
        <v>2169</v>
      </c>
      <c r="E199" s="748" t="s">
        <v>2172</v>
      </c>
      <c r="F199" s="752"/>
      <c r="G199" s="752"/>
      <c r="H199" s="766">
        <v>0</v>
      </c>
      <c r="I199" s="752">
        <v>6</v>
      </c>
      <c r="J199" s="752">
        <v>1848</v>
      </c>
      <c r="K199" s="766">
        <v>1</v>
      </c>
      <c r="L199" s="752">
        <v>6</v>
      </c>
      <c r="M199" s="753">
        <v>1848</v>
      </c>
    </row>
    <row r="200" spans="1:13" ht="14.4" customHeight="1" x14ac:dyDescent="0.3">
      <c r="A200" s="747" t="s">
        <v>604</v>
      </c>
      <c r="B200" s="748" t="s">
        <v>1862</v>
      </c>
      <c r="C200" s="748" t="s">
        <v>1863</v>
      </c>
      <c r="D200" s="748" t="s">
        <v>631</v>
      </c>
      <c r="E200" s="748" t="s">
        <v>1864</v>
      </c>
      <c r="F200" s="752"/>
      <c r="G200" s="752"/>
      <c r="H200" s="766">
        <v>0</v>
      </c>
      <c r="I200" s="752">
        <v>7</v>
      </c>
      <c r="J200" s="752">
        <v>408.38000000000022</v>
      </c>
      <c r="K200" s="766">
        <v>1</v>
      </c>
      <c r="L200" s="752">
        <v>7</v>
      </c>
      <c r="M200" s="753">
        <v>408.38000000000022</v>
      </c>
    </row>
    <row r="201" spans="1:13" ht="14.4" customHeight="1" x14ac:dyDescent="0.3">
      <c r="A201" s="747" t="s">
        <v>604</v>
      </c>
      <c r="B201" s="748" t="s">
        <v>1862</v>
      </c>
      <c r="C201" s="748" t="s">
        <v>1865</v>
      </c>
      <c r="D201" s="748" t="s">
        <v>631</v>
      </c>
      <c r="E201" s="748" t="s">
        <v>914</v>
      </c>
      <c r="F201" s="752"/>
      <c r="G201" s="752"/>
      <c r="H201" s="766">
        <v>0</v>
      </c>
      <c r="I201" s="752">
        <v>23</v>
      </c>
      <c r="J201" s="752">
        <v>2371.7199999999998</v>
      </c>
      <c r="K201" s="766">
        <v>1</v>
      </c>
      <c r="L201" s="752">
        <v>23</v>
      </c>
      <c r="M201" s="753">
        <v>2371.7199999999998</v>
      </c>
    </row>
    <row r="202" spans="1:13" ht="14.4" customHeight="1" x14ac:dyDescent="0.3">
      <c r="A202" s="747" t="s">
        <v>604</v>
      </c>
      <c r="B202" s="748" t="s">
        <v>1862</v>
      </c>
      <c r="C202" s="748" t="s">
        <v>1866</v>
      </c>
      <c r="D202" s="748" t="s">
        <v>631</v>
      </c>
      <c r="E202" s="748" t="s">
        <v>914</v>
      </c>
      <c r="F202" s="752">
        <v>4</v>
      </c>
      <c r="G202" s="752">
        <v>413.27999999999986</v>
      </c>
      <c r="H202" s="766">
        <v>1</v>
      </c>
      <c r="I202" s="752"/>
      <c r="J202" s="752"/>
      <c r="K202" s="766">
        <v>0</v>
      </c>
      <c r="L202" s="752">
        <v>4</v>
      </c>
      <c r="M202" s="753">
        <v>413.27999999999986</v>
      </c>
    </row>
    <row r="203" spans="1:13" ht="14.4" customHeight="1" x14ac:dyDescent="0.3">
      <c r="A203" s="747" t="s">
        <v>604</v>
      </c>
      <c r="B203" s="748" t="s">
        <v>2010</v>
      </c>
      <c r="C203" s="748" t="s">
        <v>2014</v>
      </c>
      <c r="D203" s="748" t="s">
        <v>1043</v>
      </c>
      <c r="E203" s="748" t="s">
        <v>2015</v>
      </c>
      <c r="F203" s="752">
        <v>2</v>
      </c>
      <c r="G203" s="752">
        <v>131.82</v>
      </c>
      <c r="H203" s="766">
        <v>1</v>
      </c>
      <c r="I203" s="752"/>
      <c r="J203" s="752"/>
      <c r="K203" s="766">
        <v>0</v>
      </c>
      <c r="L203" s="752">
        <v>2</v>
      </c>
      <c r="M203" s="753">
        <v>131.82</v>
      </c>
    </row>
    <row r="204" spans="1:13" ht="14.4" customHeight="1" x14ac:dyDescent="0.3">
      <c r="A204" s="747" t="s">
        <v>604</v>
      </c>
      <c r="B204" s="748" t="s">
        <v>2010</v>
      </c>
      <c r="C204" s="748" t="s">
        <v>2173</v>
      </c>
      <c r="D204" s="748" t="s">
        <v>1365</v>
      </c>
      <c r="E204" s="748" t="s">
        <v>2174</v>
      </c>
      <c r="F204" s="752">
        <v>1</v>
      </c>
      <c r="G204" s="752">
        <v>63.049999999999969</v>
      </c>
      <c r="H204" s="766">
        <v>1</v>
      </c>
      <c r="I204" s="752"/>
      <c r="J204" s="752"/>
      <c r="K204" s="766">
        <v>0</v>
      </c>
      <c r="L204" s="752">
        <v>1</v>
      </c>
      <c r="M204" s="753">
        <v>63.049999999999969</v>
      </c>
    </row>
    <row r="205" spans="1:13" ht="14.4" customHeight="1" x14ac:dyDescent="0.3">
      <c r="A205" s="747" t="s">
        <v>604</v>
      </c>
      <c r="B205" s="748" t="s">
        <v>2175</v>
      </c>
      <c r="C205" s="748" t="s">
        <v>2176</v>
      </c>
      <c r="D205" s="748" t="s">
        <v>1475</v>
      </c>
      <c r="E205" s="748" t="s">
        <v>2177</v>
      </c>
      <c r="F205" s="752">
        <v>20</v>
      </c>
      <c r="G205" s="752">
        <v>1362.9976839182793</v>
      </c>
      <c r="H205" s="766">
        <v>1</v>
      </c>
      <c r="I205" s="752"/>
      <c r="J205" s="752"/>
      <c r="K205" s="766">
        <v>0</v>
      </c>
      <c r="L205" s="752">
        <v>20</v>
      </c>
      <c r="M205" s="753">
        <v>1362.9976839182793</v>
      </c>
    </row>
    <row r="206" spans="1:13" ht="14.4" customHeight="1" x14ac:dyDescent="0.3">
      <c r="A206" s="747" t="s">
        <v>604</v>
      </c>
      <c r="B206" s="748" t="s">
        <v>2175</v>
      </c>
      <c r="C206" s="748" t="s">
        <v>2178</v>
      </c>
      <c r="D206" s="748" t="s">
        <v>2179</v>
      </c>
      <c r="E206" s="748" t="s">
        <v>2180</v>
      </c>
      <c r="F206" s="752"/>
      <c r="G206" s="752"/>
      <c r="H206" s="766">
        <v>0</v>
      </c>
      <c r="I206" s="752">
        <v>5</v>
      </c>
      <c r="J206" s="752">
        <v>2285.7000000000003</v>
      </c>
      <c r="K206" s="766">
        <v>1</v>
      </c>
      <c r="L206" s="752">
        <v>5</v>
      </c>
      <c r="M206" s="753">
        <v>2285.7000000000003</v>
      </c>
    </row>
    <row r="207" spans="1:13" ht="14.4" customHeight="1" x14ac:dyDescent="0.3">
      <c r="A207" s="747" t="s">
        <v>604</v>
      </c>
      <c r="B207" s="748" t="s">
        <v>2175</v>
      </c>
      <c r="C207" s="748" t="s">
        <v>2181</v>
      </c>
      <c r="D207" s="748" t="s">
        <v>2179</v>
      </c>
      <c r="E207" s="748" t="s">
        <v>2154</v>
      </c>
      <c r="F207" s="752"/>
      <c r="G207" s="752"/>
      <c r="H207" s="766">
        <v>0</v>
      </c>
      <c r="I207" s="752">
        <v>10</v>
      </c>
      <c r="J207" s="752">
        <v>5161.079999999999</v>
      </c>
      <c r="K207" s="766">
        <v>1</v>
      </c>
      <c r="L207" s="752">
        <v>10</v>
      </c>
      <c r="M207" s="753">
        <v>5161.079999999999</v>
      </c>
    </row>
    <row r="208" spans="1:13" ht="14.4" customHeight="1" x14ac:dyDescent="0.3">
      <c r="A208" s="747" t="s">
        <v>604</v>
      </c>
      <c r="B208" s="748" t="s">
        <v>2182</v>
      </c>
      <c r="C208" s="748" t="s">
        <v>2183</v>
      </c>
      <c r="D208" s="748" t="s">
        <v>2184</v>
      </c>
      <c r="E208" s="748" t="s">
        <v>2185</v>
      </c>
      <c r="F208" s="752"/>
      <c r="G208" s="752"/>
      <c r="H208" s="766">
        <v>0</v>
      </c>
      <c r="I208" s="752">
        <v>4</v>
      </c>
      <c r="J208" s="752">
        <v>328.48</v>
      </c>
      <c r="K208" s="766">
        <v>1</v>
      </c>
      <c r="L208" s="752">
        <v>4</v>
      </c>
      <c r="M208" s="753">
        <v>328.48</v>
      </c>
    </row>
    <row r="209" spans="1:13" ht="14.4" customHeight="1" x14ac:dyDescent="0.3">
      <c r="A209" s="747" t="s">
        <v>604</v>
      </c>
      <c r="B209" s="748" t="s">
        <v>2182</v>
      </c>
      <c r="C209" s="748" t="s">
        <v>2186</v>
      </c>
      <c r="D209" s="748" t="s">
        <v>2184</v>
      </c>
      <c r="E209" s="748" t="s">
        <v>2187</v>
      </c>
      <c r="F209" s="752"/>
      <c r="G209" s="752"/>
      <c r="H209" s="766">
        <v>0</v>
      </c>
      <c r="I209" s="752">
        <v>236</v>
      </c>
      <c r="J209" s="752">
        <v>161754.4</v>
      </c>
      <c r="K209" s="766">
        <v>1</v>
      </c>
      <c r="L209" s="752">
        <v>236</v>
      </c>
      <c r="M209" s="753">
        <v>161754.4</v>
      </c>
    </row>
    <row r="210" spans="1:13" ht="14.4" customHeight="1" x14ac:dyDescent="0.3">
      <c r="A210" s="747" t="s">
        <v>604</v>
      </c>
      <c r="B210" s="748" t="s">
        <v>2188</v>
      </c>
      <c r="C210" s="748" t="s">
        <v>2189</v>
      </c>
      <c r="D210" s="748" t="s">
        <v>1418</v>
      </c>
      <c r="E210" s="748" t="s">
        <v>2190</v>
      </c>
      <c r="F210" s="752">
        <v>2</v>
      </c>
      <c r="G210" s="752">
        <v>1702.8</v>
      </c>
      <c r="H210" s="766">
        <v>1</v>
      </c>
      <c r="I210" s="752"/>
      <c r="J210" s="752"/>
      <c r="K210" s="766">
        <v>0</v>
      </c>
      <c r="L210" s="752">
        <v>2</v>
      </c>
      <c r="M210" s="753">
        <v>1702.8</v>
      </c>
    </row>
    <row r="211" spans="1:13" ht="14.4" customHeight="1" x14ac:dyDescent="0.3">
      <c r="A211" s="747" t="s">
        <v>604</v>
      </c>
      <c r="B211" s="748" t="s">
        <v>1867</v>
      </c>
      <c r="C211" s="748" t="s">
        <v>1872</v>
      </c>
      <c r="D211" s="748" t="s">
        <v>744</v>
      </c>
      <c r="E211" s="748" t="s">
        <v>1873</v>
      </c>
      <c r="F211" s="752">
        <v>3</v>
      </c>
      <c r="G211" s="752">
        <v>139.61999999999998</v>
      </c>
      <c r="H211" s="766">
        <v>1</v>
      </c>
      <c r="I211" s="752"/>
      <c r="J211" s="752"/>
      <c r="K211" s="766">
        <v>0</v>
      </c>
      <c r="L211" s="752">
        <v>3</v>
      </c>
      <c r="M211" s="753">
        <v>139.61999999999998</v>
      </c>
    </row>
    <row r="212" spans="1:13" ht="14.4" customHeight="1" x14ac:dyDescent="0.3">
      <c r="A212" s="747" t="s">
        <v>604</v>
      </c>
      <c r="B212" s="748" t="s">
        <v>2016</v>
      </c>
      <c r="C212" s="748" t="s">
        <v>2017</v>
      </c>
      <c r="D212" s="748" t="s">
        <v>2018</v>
      </c>
      <c r="E212" s="748" t="s">
        <v>2019</v>
      </c>
      <c r="F212" s="752"/>
      <c r="G212" s="752"/>
      <c r="H212" s="766">
        <v>0</v>
      </c>
      <c r="I212" s="752">
        <v>1</v>
      </c>
      <c r="J212" s="752">
        <v>24.749982674545063</v>
      </c>
      <c r="K212" s="766">
        <v>1</v>
      </c>
      <c r="L212" s="752">
        <v>1</v>
      </c>
      <c r="M212" s="753">
        <v>24.749982674545063</v>
      </c>
    </row>
    <row r="213" spans="1:13" ht="14.4" customHeight="1" x14ac:dyDescent="0.3">
      <c r="A213" s="747" t="s">
        <v>604</v>
      </c>
      <c r="B213" s="748" t="s">
        <v>1874</v>
      </c>
      <c r="C213" s="748" t="s">
        <v>1875</v>
      </c>
      <c r="D213" s="748" t="s">
        <v>1876</v>
      </c>
      <c r="E213" s="748" t="s">
        <v>1877</v>
      </c>
      <c r="F213" s="752"/>
      <c r="G213" s="752"/>
      <c r="H213" s="766">
        <v>0</v>
      </c>
      <c r="I213" s="752">
        <v>59</v>
      </c>
      <c r="J213" s="752">
        <v>2112.6319176322713</v>
      </c>
      <c r="K213" s="766">
        <v>1</v>
      </c>
      <c r="L213" s="752">
        <v>59</v>
      </c>
      <c r="M213" s="753">
        <v>2112.6319176322713</v>
      </c>
    </row>
    <row r="214" spans="1:13" ht="14.4" customHeight="1" x14ac:dyDescent="0.3">
      <c r="A214" s="747" t="s">
        <v>604</v>
      </c>
      <c r="B214" s="748" t="s">
        <v>1874</v>
      </c>
      <c r="C214" s="748" t="s">
        <v>1878</v>
      </c>
      <c r="D214" s="748" t="s">
        <v>1879</v>
      </c>
      <c r="E214" s="748" t="s">
        <v>1880</v>
      </c>
      <c r="F214" s="752"/>
      <c r="G214" s="752"/>
      <c r="H214" s="766">
        <v>0</v>
      </c>
      <c r="I214" s="752">
        <v>68</v>
      </c>
      <c r="J214" s="752">
        <v>3634.3226764130518</v>
      </c>
      <c r="K214" s="766">
        <v>1</v>
      </c>
      <c r="L214" s="752">
        <v>68</v>
      </c>
      <c r="M214" s="753">
        <v>3634.3226764130518</v>
      </c>
    </row>
    <row r="215" spans="1:13" ht="14.4" customHeight="1" x14ac:dyDescent="0.3">
      <c r="A215" s="747" t="s">
        <v>604</v>
      </c>
      <c r="B215" s="748" t="s">
        <v>1874</v>
      </c>
      <c r="C215" s="748" t="s">
        <v>1881</v>
      </c>
      <c r="D215" s="748" t="s">
        <v>1879</v>
      </c>
      <c r="E215" s="748" t="s">
        <v>1882</v>
      </c>
      <c r="F215" s="752"/>
      <c r="G215" s="752"/>
      <c r="H215" s="766">
        <v>0</v>
      </c>
      <c r="I215" s="752">
        <v>18</v>
      </c>
      <c r="J215" s="752">
        <v>955.20000000000027</v>
      </c>
      <c r="K215" s="766">
        <v>1</v>
      </c>
      <c r="L215" s="752">
        <v>18</v>
      </c>
      <c r="M215" s="753">
        <v>955.20000000000027</v>
      </c>
    </row>
    <row r="216" spans="1:13" ht="14.4" customHeight="1" x14ac:dyDescent="0.3">
      <c r="A216" s="747" t="s">
        <v>604</v>
      </c>
      <c r="B216" s="748" t="s">
        <v>2191</v>
      </c>
      <c r="C216" s="748" t="s">
        <v>2192</v>
      </c>
      <c r="D216" s="748" t="s">
        <v>2193</v>
      </c>
      <c r="E216" s="748" t="s">
        <v>2194</v>
      </c>
      <c r="F216" s="752"/>
      <c r="G216" s="752"/>
      <c r="H216" s="766">
        <v>0</v>
      </c>
      <c r="I216" s="752">
        <v>29</v>
      </c>
      <c r="J216" s="752">
        <v>8034.4</v>
      </c>
      <c r="K216" s="766">
        <v>1</v>
      </c>
      <c r="L216" s="752">
        <v>29</v>
      </c>
      <c r="M216" s="753">
        <v>8034.4</v>
      </c>
    </row>
    <row r="217" spans="1:13" ht="14.4" customHeight="1" x14ac:dyDescent="0.3">
      <c r="A217" s="747" t="s">
        <v>604</v>
      </c>
      <c r="B217" s="748" t="s">
        <v>2020</v>
      </c>
      <c r="C217" s="748" t="s">
        <v>2195</v>
      </c>
      <c r="D217" s="748" t="s">
        <v>1255</v>
      </c>
      <c r="E217" s="748" t="s">
        <v>2196</v>
      </c>
      <c r="F217" s="752"/>
      <c r="G217" s="752"/>
      <c r="H217" s="766">
        <v>0</v>
      </c>
      <c r="I217" s="752">
        <v>196</v>
      </c>
      <c r="J217" s="752">
        <v>142156.57675538358</v>
      </c>
      <c r="K217" s="766">
        <v>1</v>
      </c>
      <c r="L217" s="752">
        <v>196</v>
      </c>
      <c r="M217" s="753">
        <v>142156.57675538358</v>
      </c>
    </row>
    <row r="218" spans="1:13" ht="14.4" customHeight="1" x14ac:dyDescent="0.3">
      <c r="A218" s="747" t="s">
        <v>604</v>
      </c>
      <c r="B218" s="748" t="s">
        <v>2020</v>
      </c>
      <c r="C218" s="748" t="s">
        <v>2021</v>
      </c>
      <c r="D218" s="748" t="s">
        <v>2022</v>
      </c>
      <c r="E218" s="748" t="s">
        <v>2023</v>
      </c>
      <c r="F218" s="752"/>
      <c r="G218" s="752"/>
      <c r="H218" s="766">
        <v>0</v>
      </c>
      <c r="I218" s="752">
        <v>3</v>
      </c>
      <c r="J218" s="752">
        <v>407.66999999999996</v>
      </c>
      <c r="K218" s="766">
        <v>1</v>
      </c>
      <c r="L218" s="752">
        <v>3</v>
      </c>
      <c r="M218" s="753">
        <v>407.66999999999996</v>
      </c>
    </row>
    <row r="219" spans="1:13" ht="14.4" customHeight="1" x14ac:dyDescent="0.3">
      <c r="A219" s="747" t="s">
        <v>604</v>
      </c>
      <c r="B219" s="748" t="s">
        <v>2024</v>
      </c>
      <c r="C219" s="748" t="s">
        <v>2197</v>
      </c>
      <c r="D219" s="748" t="s">
        <v>2026</v>
      </c>
      <c r="E219" s="748" t="s">
        <v>2030</v>
      </c>
      <c r="F219" s="752"/>
      <c r="G219" s="752"/>
      <c r="H219" s="766">
        <v>0</v>
      </c>
      <c r="I219" s="752">
        <v>3</v>
      </c>
      <c r="J219" s="752">
        <v>659.82999999999993</v>
      </c>
      <c r="K219" s="766">
        <v>1</v>
      </c>
      <c r="L219" s="752">
        <v>3</v>
      </c>
      <c r="M219" s="753">
        <v>659.82999999999993</v>
      </c>
    </row>
    <row r="220" spans="1:13" ht="14.4" customHeight="1" x14ac:dyDescent="0.3">
      <c r="A220" s="747" t="s">
        <v>604</v>
      </c>
      <c r="B220" s="748" t="s">
        <v>2024</v>
      </c>
      <c r="C220" s="748" t="s">
        <v>2025</v>
      </c>
      <c r="D220" s="748" t="s">
        <v>2026</v>
      </c>
      <c r="E220" s="748" t="s">
        <v>2027</v>
      </c>
      <c r="F220" s="752"/>
      <c r="G220" s="752"/>
      <c r="H220" s="766">
        <v>0</v>
      </c>
      <c r="I220" s="752">
        <v>3</v>
      </c>
      <c r="J220" s="752">
        <v>2850.1700000000005</v>
      </c>
      <c r="K220" s="766">
        <v>1</v>
      </c>
      <c r="L220" s="752">
        <v>3</v>
      </c>
      <c r="M220" s="753">
        <v>2850.1700000000005</v>
      </c>
    </row>
    <row r="221" spans="1:13" ht="14.4" customHeight="1" x14ac:dyDescent="0.3">
      <c r="A221" s="747" t="s">
        <v>604</v>
      </c>
      <c r="B221" s="748" t="s">
        <v>2031</v>
      </c>
      <c r="C221" s="748" t="s">
        <v>2198</v>
      </c>
      <c r="D221" s="748" t="s">
        <v>2033</v>
      </c>
      <c r="E221" s="748" t="s">
        <v>2199</v>
      </c>
      <c r="F221" s="752"/>
      <c r="G221" s="752"/>
      <c r="H221" s="766">
        <v>0</v>
      </c>
      <c r="I221" s="752">
        <v>2</v>
      </c>
      <c r="J221" s="752">
        <v>224.09798811362086</v>
      </c>
      <c r="K221" s="766">
        <v>1</v>
      </c>
      <c r="L221" s="752">
        <v>2</v>
      </c>
      <c r="M221" s="753">
        <v>224.09798811362086</v>
      </c>
    </row>
    <row r="222" spans="1:13" ht="14.4" customHeight="1" x14ac:dyDescent="0.3">
      <c r="A222" s="747" t="s">
        <v>604</v>
      </c>
      <c r="B222" s="748" t="s">
        <v>2031</v>
      </c>
      <c r="C222" s="748" t="s">
        <v>2200</v>
      </c>
      <c r="D222" s="748" t="s">
        <v>2033</v>
      </c>
      <c r="E222" s="748" t="s">
        <v>2201</v>
      </c>
      <c r="F222" s="752"/>
      <c r="G222" s="752"/>
      <c r="H222" s="766">
        <v>0</v>
      </c>
      <c r="I222" s="752">
        <v>1</v>
      </c>
      <c r="J222" s="752">
        <v>457.42000000000013</v>
      </c>
      <c r="K222" s="766">
        <v>1</v>
      </c>
      <c r="L222" s="752">
        <v>1</v>
      </c>
      <c r="M222" s="753">
        <v>457.42000000000013</v>
      </c>
    </row>
    <row r="223" spans="1:13" ht="14.4" customHeight="1" x14ac:dyDescent="0.3">
      <c r="A223" s="747" t="s">
        <v>604</v>
      </c>
      <c r="B223" s="748" t="s">
        <v>2031</v>
      </c>
      <c r="C223" s="748" t="s">
        <v>2032</v>
      </c>
      <c r="D223" s="748" t="s">
        <v>2033</v>
      </c>
      <c r="E223" s="748" t="s">
        <v>2034</v>
      </c>
      <c r="F223" s="752"/>
      <c r="G223" s="752"/>
      <c r="H223" s="766">
        <v>0</v>
      </c>
      <c r="I223" s="752">
        <v>2</v>
      </c>
      <c r="J223" s="752">
        <v>449.94000000000005</v>
      </c>
      <c r="K223" s="766">
        <v>1</v>
      </c>
      <c r="L223" s="752">
        <v>2</v>
      </c>
      <c r="M223" s="753">
        <v>449.94000000000005</v>
      </c>
    </row>
    <row r="224" spans="1:13" ht="14.4" customHeight="1" x14ac:dyDescent="0.3">
      <c r="A224" s="747" t="s">
        <v>604</v>
      </c>
      <c r="B224" s="748" t="s">
        <v>2031</v>
      </c>
      <c r="C224" s="748" t="s">
        <v>2202</v>
      </c>
      <c r="D224" s="748" t="s">
        <v>2203</v>
      </c>
      <c r="E224" s="748" t="s">
        <v>2034</v>
      </c>
      <c r="F224" s="752">
        <v>1</v>
      </c>
      <c r="G224" s="752">
        <v>226.17</v>
      </c>
      <c r="H224" s="766">
        <v>1</v>
      </c>
      <c r="I224" s="752"/>
      <c r="J224" s="752"/>
      <c r="K224" s="766">
        <v>0</v>
      </c>
      <c r="L224" s="752">
        <v>1</v>
      </c>
      <c r="M224" s="753">
        <v>226.17</v>
      </c>
    </row>
    <row r="225" spans="1:13" ht="14.4" customHeight="1" x14ac:dyDescent="0.3">
      <c r="A225" s="747" t="s">
        <v>604</v>
      </c>
      <c r="B225" s="748" t="s">
        <v>2031</v>
      </c>
      <c r="C225" s="748" t="s">
        <v>2204</v>
      </c>
      <c r="D225" s="748" t="s">
        <v>2205</v>
      </c>
      <c r="E225" s="748" t="s">
        <v>2199</v>
      </c>
      <c r="F225" s="752">
        <v>1</v>
      </c>
      <c r="G225" s="752">
        <v>107.45</v>
      </c>
      <c r="H225" s="766">
        <v>1</v>
      </c>
      <c r="I225" s="752"/>
      <c r="J225" s="752"/>
      <c r="K225" s="766">
        <v>0</v>
      </c>
      <c r="L225" s="752">
        <v>1</v>
      </c>
      <c r="M225" s="753">
        <v>107.45</v>
      </c>
    </row>
    <row r="226" spans="1:13" ht="14.4" customHeight="1" x14ac:dyDescent="0.3">
      <c r="A226" s="747" t="s">
        <v>604</v>
      </c>
      <c r="B226" s="748" t="s">
        <v>2206</v>
      </c>
      <c r="C226" s="748" t="s">
        <v>2207</v>
      </c>
      <c r="D226" s="748" t="s">
        <v>1331</v>
      </c>
      <c r="E226" s="748" t="s">
        <v>2208</v>
      </c>
      <c r="F226" s="752">
        <v>1</v>
      </c>
      <c r="G226" s="752">
        <v>276.10000000000002</v>
      </c>
      <c r="H226" s="766">
        <v>1</v>
      </c>
      <c r="I226" s="752"/>
      <c r="J226" s="752"/>
      <c r="K226" s="766">
        <v>0</v>
      </c>
      <c r="L226" s="752">
        <v>1</v>
      </c>
      <c r="M226" s="753">
        <v>276.10000000000002</v>
      </c>
    </row>
    <row r="227" spans="1:13" ht="14.4" customHeight="1" x14ac:dyDescent="0.3">
      <c r="A227" s="747" t="s">
        <v>604</v>
      </c>
      <c r="B227" s="748" t="s">
        <v>1891</v>
      </c>
      <c r="C227" s="748" t="s">
        <v>1892</v>
      </c>
      <c r="D227" s="748" t="s">
        <v>1893</v>
      </c>
      <c r="E227" s="748" t="s">
        <v>1894</v>
      </c>
      <c r="F227" s="752"/>
      <c r="G227" s="752"/>
      <c r="H227" s="766">
        <v>0</v>
      </c>
      <c r="I227" s="752">
        <v>2</v>
      </c>
      <c r="J227" s="752">
        <v>38.999999999999979</v>
      </c>
      <c r="K227" s="766">
        <v>1</v>
      </c>
      <c r="L227" s="752">
        <v>2</v>
      </c>
      <c r="M227" s="753">
        <v>38.999999999999979</v>
      </c>
    </row>
    <row r="228" spans="1:13" ht="14.4" customHeight="1" x14ac:dyDescent="0.3">
      <c r="A228" s="747" t="s">
        <v>604</v>
      </c>
      <c r="B228" s="748" t="s">
        <v>2041</v>
      </c>
      <c r="C228" s="748" t="s">
        <v>2209</v>
      </c>
      <c r="D228" s="748" t="s">
        <v>2210</v>
      </c>
      <c r="E228" s="748" t="s">
        <v>2211</v>
      </c>
      <c r="F228" s="752"/>
      <c r="G228" s="752"/>
      <c r="H228" s="766">
        <v>0</v>
      </c>
      <c r="I228" s="752">
        <v>239</v>
      </c>
      <c r="J228" s="752">
        <v>22793.430061499439</v>
      </c>
      <c r="K228" s="766">
        <v>1</v>
      </c>
      <c r="L228" s="752">
        <v>239</v>
      </c>
      <c r="M228" s="753">
        <v>22793.430061499439</v>
      </c>
    </row>
    <row r="229" spans="1:13" ht="14.4" customHeight="1" x14ac:dyDescent="0.3">
      <c r="A229" s="747" t="s">
        <v>604</v>
      </c>
      <c r="B229" s="748" t="s">
        <v>1895</v>
      </c>
      <c r="C229" s="748" t="s">
        <v>1896</v>
      </c>
      <c r="D229" s="748" t="s">
        <v>852</v>
      </c>
      <c r="E229" s="748" t="s">
        <v>1897</v>
      </c>
      <c r="F229" s="752"/>
      <c r="G229" s="752"/>
      <c r="H229" s="766">
        <v>0</v>
      </c>
      <c r="I229" s="752">
        <v>4</v>
      </c>
      <c r="J229" s="752">
        <v>88.1</v>
      </c>
      <c r="K229" s="766">
        <v>1</v>
      </c>
      <c r="L229" s="752">
        <v>4</v>
      </c>
      <c r="M229" s="753">
        <v>88.1</v>
      </c>
    </row>
    <row r="230" spans="1:13" ht="14.4" customHeight="1" x14ac:dyDescent="0.3">
      <c r="A230" s="747" t="s">
        <v>604</v>
      </c>
      <c r="B230" s="748" t="s">
        <v>1895</v>
      </c>
      <c r="C230" s="748" t="s">
        <v>2045</v>
      </c>
      <c r="D230" s="748" t="s">
        <v>852</v>
      </c>
      <c r="E230" s="748" t="s">
        <v>2046</v>
      </c>
      <c r="F230" s="752"/>
      <c r="G230" s="752"/>
      <c r="H230" s="766">
        <v>0</v>
      </c>
      <c r="I230" s="752">
        <v>6</v>
      </c>
      <c r="J230" s="752">
        <v>272.94</v>
      </c>
      <c r="K230" s="766">
        <v>1</v>
      </c>
      <c r="L230" s="752">
        <v>6</v>
      </c>
      <c r="M230" s="753">
        <v>272.94</v>
      </c>
    </row>
    <row r="231" spans="1:13" ht="14.4" customHeight="1" x14ac:dyDescent="0.3">
      <c r="A231" s="747" t="s">
        <v>604</v>
      </c>
      <c r="B231" s="748" t="s">
        <v>1898</v>
      </c>
      <c r="C231" s="748" t="s">
        <v>1899</v>
      </c>
      <c r="D231" s="748" t="s">
        <v>646</v>
      </c>
      <c r="E231" s="748" t="s">
        <v>1814</v>
      </c>
      <c r="F231" s="752"/>
      <c r="G231" s="752"/>
      <c r="H231" s="766">
        <v>0</v>
      </c>
      <c r="I231" s="752">
        <v>3</v>
      </c>
      <c r="J231" s="752">
        <v>60.050000000000011</v>
      </c>
      <c r="K231" s="766">
        <v>1</v>
      </c>
      <c r="L231" s="752">
        <v>3</v>
      </c>
      <c r="M231" s="753">
        <v>60.050000000000011</v>
      </c>
    </row>
    <row r="232" spans="1:13" ht="14.4" customHeight="1" x14ac:dyDescent="0.3">
      <c r="A232" s="747" t="s">
        <v>604</v>
      </c>
      <c r="B232" s="748" t="s">
        <v>1898</v>
      </c>
      <c r="C232" s="748" t="s">
        <v>2212</v>
      </c>
      <c r="D232" s="748" t="s">
        <v>1245</v>
      </c>
      <c r="E232" s="748" t="s">
        <v>2213</v>
      </c>
      <c r="F232" s="752"/>
      <c r="G232" s="752"/>
      <c r="H232" s="766">
        <v>0</v>
      </c>
      <c r="I232" s="752">
        <v>1</v>
      </c>
      <c r="J232" s="752">
        <v>54.21</v>
      </c>
      <c r="K232" s="766">
        <v>1</v>
      </c>
      <c r="L232" s="752">
        <v>1</v>
      </c>
      <c r="M232" s="753">
        <v>54.21</v>
      </c>
    </row>
    <row r="233" spans="1:13" ht="14.4" customHeight="1" x14ac:dyDescent="0.3">
      <c r="A233" s="747" t="s">
        <v>604</v>
      </c>
      <c r="B233" s="748" t="s">
        <v>2047</v>
      </c>
      <c r="C233" s="748" t="s">
        <v>2048</v>
      </c>
      <c r="D233" s="748" t="s">
        <v>2049</v>
      </c>
      <c r="E233" s="748" t="s">
        <v>2050</v>
      </c>
      <c r="F233" s="752"/>
      <c r="G233" s="752"/>
      <c r="H233" s="766">
        <v>0</v>
      </c>
      <c r="I233" s="752">
        <v>1</v>
      </c>
      <c r="J233" s="752">
        <v>91.54</v>
      </c>
      <c r="K233" s="766">
        <v>1</v>
      </c>
      <c r="L233" s="752">
        <v>1</v>
      </c>
      <c r="M233" s="753">
        <v>91.54</v>
      </c>
    </row>
    <row r="234" spans="1:13" ht="14.4" customHeight="1" x14ac:dyDescent="0.3">
      <c r="A234" s="747" t="s">
        <v>604</v>
      </c>
      <c r="B234" s="748" t="s">
        <v>2214</v>
      </c>
      <c r="C234" s="748" t="s">
        <v>2215</v>
      </c>
      <c r="D234" s="748" t="s">
        <v>2216</v>
      </c>
      <c r="E234" s="748" t="s">
        <v>2217</v>
      </c>
      <c r="F234" s="752"/>
      <c r="G234" s="752"/>
      <c r="H234" s="766">
        <v>0</v>
      </c>
      <c r="I234" s="752">
        <v>3</v>
      </c>
      <c r="J234" s="752">
        <v>105.86999999999998</v>
      </c>
      <c r="K234" s="766">
        <v>1</v>
      </c>
      <c r="L234" s="752">
        <v>3</v>
      </c>
      <c r="M234" s="753">
        <v>105.86999999999998</v>
      </c>
    </row>
    <row r="235" spans="1:13" ht="14.4" customHeight="1" x14ac:dyDescent="0.3">
      <c r="A235" s="747" t="s">
        <v>604</v>
      </c>
      <c r="B235" s="748" t="s">
        <v>2218</v>
      </c>
      <c r="C235" s="748" t="s">
        <v>2219</v>
      </c>
      <c r="D235" s="748" t="s">
        <v>1500</v>
      </c>
      <c r="E235" s="748" t="s">
        <v>2220</v>
      </c>
      <c r="F235" s="752"/>
      <c r="G235" s="752"/>
      <c r="H235" s="766">
        <v>0</v>
      </c>
      <c r="I235" s="752">
        <v>1</v>
      </c>
      <c r="J235" s="752">
        <v>49.830000000000013</v>
      </c>
      <c r="K235" s="766">
        <v>1</v>
      </c>
      <c r="L235" s="752">
        <v>1</v>
      </c>
      <c r="M235" s="753">
        <v>49.830000000000013</v>
      </c>
    </row>
    <row r="236" spans="1:13" ht="14.4" customHeight="1" x14ac:dyDescent="0.3">
      <c r="A236" s="747" t="s">
        <v>604</v>
      </c>
      <c r="B236" s="748" t="s">
        <v>2218</v>
      </c>
      <c r="C236" s="748" t="s">
        <v>2221</v>
      </c>
      <c r="D236" s="748" t="s">
        <v>2222</v>
      </c>
      <c r="E236" s="748" t="s">
        <v>2223</v>
      </c>
      <c r="F236" s="752"/>
      <c r="G236" s="752"/>
      <c r="H236" s="766">
        <v>0</v>
      </c>
      <c r="I236" s="752">
        <v>20</v>
      </c>
      <c r="J236" s="752">
        <v>1627.03</v>
      </c>
      <c r="K236" s="766">
        <v>1</v>
      </c>
      <c r="L236" s="752">
        <v>20</v>
      </c>
      <c r="M236" s="753">
        <v>1627.03</v>
      </c>
    </row>
    <row r="237" spans="1:13" ht="14.4" customHeight="1" x14ac:dyDescent="0.3">
      <c r="A237" s="747" t="s">
        <v>604</v>
      </c>
      <c r="B237" s="748" t="s">
        <v>1903</v>
      </c>
      <c r="C237" s="748" t="s">
        <v>2224</v>
      </c>
      <c r="D237" s="748" t="s">
        <v>851</v>
      </c>
      <c r="E237" s="748" t="s">
        <v>2225</v>
      </c>
      <c r="F237" s="752"/>
      <c r="G237" s="752"/>
      <c r="H237" s="766">
        <v>0</v>
      </c>
      <c r="I237" s="752">
        <v>1</v>
      </c>
      <c r="J237" s="752">
        <v>75.919999999999987</v>
      </c>
      <c r="K237" s="766">
        <v>1</v>
      </c>
      <c r="L237" s="752">
        <v>1</v>
      </c>
      <c r="M237" s="753">
        <v>75.919999999999987</v>
      </c>
    </row>
    <row r="238" spans="1:13" ht="14.4" customHeight="1" x14ac:dyDescent="0.3">
      <c r="A238" s="747" t="s">
        <v>604</v>
      </c>
      <c r="B238" s="748" t="s">
        <v>2226</v>
      </c>
      <c r="C238" s="748" t="s">
        <v>2227</v>
      </c>
      <c r="D238" s="748" t="s">
        <v>2228</v>
      </c>
      <c r="E238" s="748" t="s">
        <v>2229</v>
      </c>
      <c r="F238" s="752"/>
      <c r="G238" s="752"/>
      <c r="H238" s="766">
        <v>0</v>
      </c>
      <c r="I238" s="752">
        <v>5</v>
      </c>
      <c r="J238" s="752">
        <v>680.29000000000019</v>
      </c>
      <c r="K238" s="766">
        <v>1</v>
      </c>
      <c r="L238" s="752">
        <v>5</v>
      </c>
      <c r="M238" s="753">
        <v>680.29000000000019</v>
      </c>
    </row>
    <row r="239" spans="1:13" ht="14.4" customHeight="1" x14ac:dyDescent="0.3">
      <c r="A239" s="747" t="s">
        <v>604</v>
      </c>
      <c r="B239" s="748" t="s">
        <v>2230</v>
      </c>
      <c r="C239" s="748" t="s">
        <v>2231</v>
      </c>
      <c r="D239" s="748" t="s">
        <v>1552</v>
      </c>
      <c r="E239" s="748" t="s">
        <v>1553</v>
      </c>
      <c r="F239" s="752"/>
      <c r="G239" s="752"/>
      <c r="H239" s="766">
        <v>0</v>
      </c>
      <c r="I239" s="752">
        <v>6</v>
      </c>
      <c r="J239" s="752">
        <v>245.52</v>
      </c>
      <c r="K239" s="766">
        <v>1</v>
      </c>
      <c r="L239" s="752">
        <v>6</v>
      </c>
      <c r="M239" s="753">
        <v>245.52</v>
      </c>
    </row>
    <row r="240" spans="1:13" ht="14.4" customHeight="1" x14ac:dyDescent="0.3">
      <c r="A240" s="747" t="s">
        <v>604</v>
      </c>
      <c r="B240" s="748" t="s">
        <v>2230</v>
      </c>
      <c r="C240" s="748" t="s">
        <v>2232</v>
      </c>
      <c r="D240" s="748" t="s">
        <v>1554</v>
      </c>
      <c r="E240" s="748" t="s">
        <v>1553</v>
      </c>
      <c r="F240" s="752"/>
      <c r="G240" s="752"/>
      <c r="H240" s="766">
        <v>0</v>
      </c>
      <c r="I240" s="752">
        <v>7</v>
      </c>
      <c r="J240" s="752">
        <v>286.44</v>
      </c>
      <c r="K240" s="766">
        <v>1</v>
      </c>
      <c r="L240" s="752">
        <v>7</v>
      </c>
      <c r="M240" s="753">
        <v>286.44</v>
      </c>
    </row>
    <row r="241" spans="1:13" ht="14.4" customHeight="1" x14ac:dyDescent="0.3">
      <c r="A241" s="747" t="s">
        <v>604</v>
      </c>
      <c r="B241" s="748" t="s">
        <v>2230</v>
      </c>
      <c r="C241" s="748" t="s">
        <v>2233</v>
      </c>
      <c r="D241" s="748" t="s">
        <v>1578</v>
      </c>
      <c r="E241" s="748" t="s">
        <v>1582</v>
      </c>
      <c r="F241" s="752"/>
      <c r="G241" s="752"/>
      <c r="H241" s="766">
        <v>0</v>
      </c>
      <c r="I241" s="752">
        <v>16</v>
      </c>
      <c r="J241" s="752">
        <v>2503.8400000000006</v>
      </c>
      <c r="K241" s="766">
        <v>1</v>
      </c>
      <c r="L241" s="752">
        <v>16</v>
      </c>
      <c r="M241" s="753">
        <v>2503.8400000000006</v>
      </c>
    </row>
    <row r="242" spans="1:13" ht="14.4" customHeight="1" x14ac:dyDescent="0.3">
      <c r="A242" s="747" t="s">
        <v>604</v>
      </c>
      <c r="B242" s="748" t="s">
        <v>2230</v>
      </c>
      <c r="C242" s="748" t="s">
        <v>2234</v>
      </c>
      <c r="D242" s="748" t="s">
        <v>1576</v>
      </c>
      <c r="E242" s="748" t="s">
        <v>1577</v>
      </c>
      <c r="F242" s="752"/>
      <c r="G242" s="752"/>
      <c r="H242" s="766">
        <v>0</v>
      </c>
      <c r="I242" s="752">
        <v>8</v>
      </c>
      <c r="J242" s="752">
        <v>2228.1502737611672</v>
      </c>
      <c r="K242" s="766">
        <v>1</v>
      </c>
      <c r="L242" s="752">
        <v>8</v>
      </c>
      <c r="M242" s="753">
        <v>2228.1502737611672</v>
      </c>
    </row>
    <row r="243" spans="1:13" ht="14.4" customHeight="1" x14ac:dyDescent="0.3">
      <c r="A243" s="747" t="s">
        <v>604</v>
      </c>
      <c r="B243" s="748" t="s">
        <v>2230</v>
      </c>
      <c r="C243" s="748" t="s">
        <v>2235</v>
      </c>
      <c r="D243" s="748" t="s">
        <v>1561</v>
      </c>
      <c r="E243" s="748" t="s">
        <v>1562</v>
      </c>
      <c r="F243" s="752"/>
      <c r="G243" s="752"/>
      <c r="H243" s="766">
        <v>0</v>
      </c>
      <c r="I243" s="752">
        <v>1</v>
      </c>
      <c r="J243" s="752">
        <v>148.95999999999998</v>
      </c>
      <c r="K243" s="766">
        <v>1</v>
      </c>
      <c r="L243" s="752">
        <v>1</v>
      </c>
      <c r="M243" s="753">
        <v>148.95999999999998</v>
      </c>
    </row>
    <row r="244" spans="1:13" ht="14.4" customHeight="1" x14ac:dyDescent="0.3">
      <c r="A244" s="747" t="s">
        <v>604</v>
      </c>
      <c r="B244" s="748" t="s">
        <v>2230</v>
      </c>
      <c r="C244" s="748" t="s">
        <v>2236</v>
      </c>
      <c r="D244" s="748" t="s">
        <v>1564</v>
      </c>
      <c r="E244" s="748" t="s">
        <v>2237</v>
      </c>
      <c r="F244" s="752"/>
      <c r="G244" s="752"/>
      <c r="H244" s="766">
        <v>0</v>
      </c>
      <c r="I244" s="752">
        <v>1</v>
      </c>
      <c r="J244" s="752">
        <v>111.95000000000003</v>
      </c>
      <c r="K244" s="766">
        <v>1</v>
      </c>
      <c r="L244" s="752">
        <v>1</v>
      </c>
      <c r="M244" s="753">
        <v>111.95000000000003</v>
      </c>
    </row>
    <row r="245" spans="1:13" ht="14.4" customHeight="1" x14ac:dyDescent="0.3">
      <c r="A245" s="747" t="s">
        <v>604</v>
      </c>
      <c r="B245" s="748" t="s">
        <v>2230</v>
      </c>
      <c r="C245" s="748" t="s">
        <v>2238</v>
      </c>
      <c r="D245" s="748" t="s">
        <v>1569</v>
      </c>
      <c r="E245" s="748" t="s">
        <v>2237</v>
      </c>
      <c r="F245" s="752"/>
      <c r="G245" s="752"/>
      <c r="H245" s="766">
        <v>0</v>
      </c>
      <c r="I245" s="752">
        <v>5</v>
      </c>
      <c r="J245" s="752">
        <v>559.75</v>
      </c>
      <c r="K245" s="766">
        <v>1</v>
      </c>
      <c r="L245" s="752">
        <v>5</v>
      </c>
      <c r="M245" s="753">
        <v>559.75</v>
      </c>
    </row>
    <row r="246" spans="1:13" ht="14.4" customHeight="1" x14ac:dyDescent="0.3">
      <c r="A246" s="747" t="s">
        <v>604</v>
      </c>
      <c r="B246" s="748" t="s">
        <v>2230</v>
      </c>
      <c r="C246" s="748" t="s">
        <v>2239</v>
      </c>
      <c r="D246" s="748" t="s">
        <v>1566</v>
      </c>
      <c r="E246" s="748" t="s">
        <v>2237</v>
      </c>
      <c r="F246" s="752"/>
      <c r="G246" s="752"/>
      <c r="H246" s="766">
        <v>0</v>
      </c>
      <c r="I246" s="752">
        <v>3</v>
      </c>
      <c r="J246" s="752">
        <v>335.85</v>
      </c>
      <c r="K246" s="766">
        <v>1</v>
      </c>
      <c r="L246" s="752">
        <v>3</v>
      </c>
      <c r="M246" s="753">
        <v>335.85</v>
      </c>
    </row>
    <row r="247" spans="1:13" ht="14.4" customHeight="1" x14ac:dyDescent="0.3">
      <c r="A247" s="747" t="s">
        <v>604</v>
      </c>
      <c r="B247" s="748" t="s">
        <v>2230</v>
      </c>
      <c r="C247" s="748" t="s">
        <v>2240</v>
      </c>
      <c r="D247" s="748" t="s">
        <v>2241</v>
      </c>
      <c r="E247" s="748" t="s">
        <v>2237</v>
      </c>
      <c r="F247" s="752"/>
      <c r="G247" s="752"/>
      <c r="H247" s="766">
        <v>0</v>
      </c>
      <c r="I247" s="752">
        <v>3</v>
      </c>
      <c r="J247" s="752">
        <v>335.84999999999997</v>
      </c>
      <c r="K247" s="766">
        <v>1</v>
      </c>
      <c r="L247" s="752">
        <v>3</v>
      </c>
      <c r="M247" s="753">
        <v>335.84999999999997</v>
      </c>
    </row>
    <row r="248" spans="1:13" ht="14.4" customHeight="1" x14ac:dyDescent="0.3">
      <c r="A248" s="747" t="s">
        <v>604</v>
      </c>
      <c r="B248" s="748" t="s">
        <v>2230</v>
      </c>
      <c r="C248" s="748" t="s">
        <v>2242</v>
      </c>
      <c r="D248" s="748" t="s">
        <v>1550</v>
      </c>
      <c r="E248" s="748" t="s">
        <v>1551</v>
      </c>
      <c r="F248" s="752"/>
      <c r="G248" s="752"/>
      <c r="H248" s="766">
        <v>0</v>
      </c>
      <c r="I248" s="752">
        <v>2</v>
      </c>
      <c r="J248" s="752">
        <v>327.33999999999997</v>
      </c>
      <c r="K248" s="766">
        <v>1</v>
      </c>
      <c r="L248" s="752">
        <v>2</v>
      </c>
      <c r="M248" s="753">
        <v>327.33999999999997</v>
      </c>
    </row>
    <row r="249" spans="1:13" ht="14.4" customHeight="1" x14ac:dyDescent="0.3">
      <c r="A249" s="747" t="s">
        <v>604</v>
      </c>
      <c r="B249" s="748" t="s">
        <v>2230</v>
      </c>
      <c r="C249" s="748" t="s">
        <v>2243</v>
      </c>
      <c r="D249" s="748" t="s">
        <v>1572</v>
      </c>
      <c r="E249" s="748" t="s">
        <v>1551</v>
      </c>
      <c r="F249" s="752"/>
      <c r="G249" s="752"/>
      <c r="H249" s="766">
        <v>0</v>
      </c>
      <c r="I249" s="752">
        <v>1</v>
      </c>
      <c r="J249" s="752">
        <v>145.49999999999997</v>
      </c>
      <c r="K249" s="766">
        <v>1</v>
      </c>
      <c r="L249" s="752">
        <v>1</v>
      </c>
      <c r="M249" s="753">
        <v>145.49999999999997</v>
      </c>
    </row>
    <row r="250" spans="1:13" ht="14.4" customHeight="1" x14ac:dyDescent="0.3">
      <c r="A250" s="747" t="s">
        <v>604</v>
      </c>
      <c r="B250" s="748" t="s">
        <v>2230</v>
      </c>
      <c r="C250" s="748" t="s">
        <v>2244</v>
      </c>
      <c r="D250" s="748" t="s">
        <v>1571</v>
      </c>
      <c r="E250" s="748" t="s">
        <v>1551</v>
      </c>
      <c r="F250" s="752"/>
      <c r="G250" s="752"/>
      <c r="H250" s="766">
        <v>0</v>
      </c>
      <c r="I250" s="752">
        <v>1</v>
      </c>
      <c r="J250" s="752">
        <v>129.97000000000003</v>
      </c>
      <c r="K250" s="766">
        <v>1</v>
      </c>
      <c r="L250" s="752">
        <v>1</v>
      </c>
      <c r="M250" s="753">
        <v>129.97000000000003</v>
      </c>
    </row>
    <row r="251" spans="1:13" ht="14.4" customHeight="1" x14ac:dyDescent="0.3">
      <c r="A251" s="747" t="s">
        <v>604</v>
      </c>
      <c r="B251" s="748" t="s">
        <v>2230</v>
      </c>
      <c r="C251" s="748" t="s">
        <v>2245</v>
      </c>
      <c r="D251" s="748" t="s">
        <v>1570</v>
      </c>
      <c r="E251" s="748" t="s">
        <v>1551</v>
      </c>
      <c r="F251" s="752"/>
      <c r="G251" s="752"/>
      <c r="H251" s="766">
        <v>0</v>
      </c>
      <c r="I251" s="752">
        <v>1</v>
      </c>
      <c r="J251" s="752">
        <v>129.97</v>
      </c>
      <c r="K251" s="766">
        <v>1</v>
      </c>
      <c r="L251" s="752">
        <v>1</v>
      </c>
      <c r="M251" s="753">
        <v>129.97</v>
      </c>
    </row>
    <row r="252" spans="1:13" ht="14.4" customHeight="1" x14ac:dyDescent="0.3">
      <c r="A252" s="747" t="s">
        <v>604</v>
      </c>
      <c r="B252" s="748" t="s">
        <v>2230</v>
      </c>
      <c r="C252" s="748" t="s">
        <v>2246</v>
      </c>
      <c r="D252" s="748" t="s">
        <v>1563</v>
      </c>
      <c r="E252" s="748" t="s">
        <v>1562</v>
      </c>
      <c r="F252" s="752"/>
      <c r="G252" s="752"/>
      <c r="H252" s="766">
        <v>0</v>
      </c>
      <c r="I252" s="752">
        <v>1</v>
      </c>
      <c r="J252" s="752">
        <v>135.6</v>
      </c>
      <c r="K252" s="766">
        <v>1</v>
      </c>
      <c r="L252" s="752">
        <v>1</v>
      </c>
      <c r="M252" s="753">
        <v>135.6</v>
      </c>
    </row>
    <row r="253" spans="1:13" ht="14.4" customHeight="1" thickBot="1" x14ac:dyDescent="0.35">
      <c r="A253" s="754" t="s">
        <v>607</v>
      </c>
      <c r="B253" s="755" t="s">
        <v>1786</v>
      </c>
      <c r="C253" s="755" t="s">
        <v>1926</v>
      </c>
      <c r="D253" s="755" t="s">
        <v>700</v>
      </c>
      <c r="E253" s="755" t="s">
        <v>1927</v>
      </c>
      <c r="F253" s="759"/>
      <c r="G253" s="759"/>
      <c r="H253" s="767">
        <v>0</v>
      </c>
      <c r="I253" s="759">
        <v>6</v>
      </c>
      <c r="J253" s="759">
        <v>2453.6819999999998</v>
      </c>
      <c r="K253" s="767">
        <v>1</v>
      </c>
      <c r="L253" s="759">
        <v>6</v>
      </c>
      <c r="M253" s="760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3620</v>
      </c>
      <c r="C3" s="396">
        <f>SUM(C6:C1048576)</f>
        <v>1430</v>
      </c>
      <c r="D3" s="396">
        <f>SUM(D6:D1048576)</f>
        <v>1673</v>
      </c>
      <c r="E3" s="397">
        <f>SUM(E6:E1048576)</f>
        <v>0</v>
      </c>
      <c r="F3" s="394">
        <f>IF(SUM($B3:$E3)=0,"",B3/SUM($B3:$E3))</f>
        <v>0.53845009668302846</v>
      </c>
      <c r="G3" s="392">
        <f t="shared" ref="G3:I3" si="0">IF(SUM($B3:$E3)=0,"",C3/SUM($B3:$E3))</f>
        <v>0.21270266250185929</v>
      </c>
      <c r="H3" s="392">
        <f t="shared" si="0"/>
        <v>0.24884724081511231</v>
      </c>
      <c r="I3" s="393">
        <f t="shared" si="0"/>
        <v>0</v>
      </c>
      <c r="J3" s="396">
        <f>SUM(J6:J1048576)</f>
        <v>519</v>
      </c>
      <c r="K3" s="396">
        <f>SUM(K6:K1048576)</f>
        <v>601</v>
      </c>
      <c r="L3" s="396">
        <f>SUM(L6:L1048576)</f>
        <v>1673</v>
      </c>
      <c r="M3" s="397">
        <f>SUM(M6:M1048576)</f>
        <v>0</v>
      </c>
      <c r="N3" s="394">
        <f>IF(SUM($J3:$M3)=0,"",J3/SUM($J3:$M3))</f>
        <v>0.1858216970998926</v>
      </c>
      <c r="O3" s="392">
        <f t="shared" ref="O3:Q3" si="1">IF(SUM($J3:$M3)=0,"",K3/SUM($J3:$M3))</f>
        <v>0.21518080916577156</v>
      </c>
      <c r="P3" s="392">
        <f t="shared" si="1"/>
        <v>0.59899749373433586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2249</v>
      </c>
      <c r="B7" s="798">
        <v>533</v>
      </c>
      <c r="C7" s="752">
        <v>407</v>
      </c>
      <c r="D7" s="752">
        <v>696</v>
      </c>
      <c r="E7" s="753"/>
      <c r="F7" s="795">
        <v>0.32579462102689488</v>
      </c>
      <c r="G7" s="766">
        <v>0.24877750611246943</v>
      </c>
      <c r="H7" s="766">
        <v>0.42542787286063571</v>
      </c>
      <c r="I7" s="801">
        <v>0</v>
      </c>
      <c r="J7" s="798">
        <v>89</v>
      </c>
      <c r="K7" s="752">
        <v>162</v>
      </c>
      <c r="L7" s="752">
        <v>696</v>
      </c>
      <c r="M7" s="753"/>
      <c r="N7" s="795">
        <v>9.398099260823653E-2</v>
      </c>
      <c r="O7" s="766">
        <v>0.17106652587117213</v>
      </c>
      <c r="P7" s="766">
        <v>0.73495248152059134</v>
      </c>
      <c r="Q7" s="789">
        <v>0</v>
      </c>
    </row>
    <row r="8" spans="1:17" ht="14.4" customHeight="1" x14ac:dyDescent="0.3">
      <c r="A8" s="792" t="s">
        <v>2250</v>
      </c>
      <c r="B8" s="798">
        <v>451</v>
      </c>
      <c r="C8" s="752">
        <v>381</v>
      </c>
      <c r="D8" s="752">
        <v>471</v>
      </c>
      <c r="E8" s="753"/>
      <c r="F8" s="795">
        <v>0.3461243284727552</v>
      </c>
      <c r="G8" s="766">
        <v>0.29240214888718341</v>
      </c>
      <c r="H8" s="766">
        <v>0.36147352264006138</v>
      </c>
      <c r="I8" s="801">
        <v>0</v>
      </c>
      <c r="J8" s="798">
        <v>88</v>
      </c>
      <c r="K8" s="752">
        <v>162</v>
      </c>
      <c r="L8" s="752">
        <v>471</v>
      </c>
      <c r="M8" s="753"/>
      <c r="N8" s="795">
        <v>0.12205270457697642</v>
      </c>
      <c r="O8" s="766">
        <v>0.22468793342579751</v>
      </c>
      <c r="P8" s="766">
        <v>0.65325936199722612</v>
      </c>
      <c r="Q8" s="789">
        <v>0</v>
      </c>
    </row>
    <row r="9" spans="1:17" ht="14.4" customHeight="1" x14ac:dyDescent="0.3">
      <c r="A9" s="792" t="s">
        <v>2251</v>
      </c>
      <c r="B9" s="798">
        <v>59</v>
      </c>
      <c r="C9" s="752">
        <v>3</v>
      </c>
      <c r="D9" s="752">
        <v>1</v>
      </c>
      <c r="E9" s="753"/>
      <c r="F9" s="795">
        <v>0.93650793650793651</v>
      </c>
      <c r="G9" s="766">
        <v>4.7619047619047616E-2</v>
      </c>
      <c r="H9" s="766">
        <v>1.5873015873015872E-2</v>
      </c>
      <c r="I9" s="801">
        <v>0</v>
      </c>
      <c r="J9" s="798">
        <v>19</v>
      </c>
      <c r="K9" s="752">
        <v>2</v>
      </c>
      <c r="L9" s="752">
        <v>1</v>
      </c>
      <c r="M9" s="753"/>
      <c r="N9" s="795">
        <v>0.86363636363636365</v>
      </c>
      <c r="O9" s="766">
        <v>9.0909090909090912E-2</v>
      </c>
      <c r="P9" s="766">
        <v>4.5454545454545456E-2</v>
      </c>
      <c r="Q9" s="789">
        <v>0</v>
      </c>
    </row>
    <row r="10" spans="1:17" ht="14.4" customHeight="1" x14ac:dyDescent="0.3">
      <c r="A10" s="792" t="s">
        <v>2252</v>
      </c>
      <c r="B10" s="798">
        <v>1611</v>
      </c>
      <c r="C10" s="752">
        <v>613</v>
      </c>
      <c r="D10" s="752">
        <v>505</v>
      </c>
      <c r="E10" s="753"/>
      <c r="F10" s="795">
        <v>0.59032612678636864</v>
      </c>
      <c r="G10" s="766">
        <v>0.22462440454378893</v>
      </c>
      <c r="H10" s="766">
        <v>0.18504946866984243</v>
      </c>
      <c r="I10" s="801">
        <v>0</v>
      </c>
      <c r="J10" s="798">
        <v>157</v>
      </c>
      <c r="K10" s="752">
        <v>258</v>
      </c>
      <c r="L10" s="752">
        <v>505</v>
      </c>
      <c r="M10" s="753"/>
      <c r="N10" s="795">
        <v>0.17065217391304346</v>
      </c>
      <c r="O10" s="766">
        <v>0.28043478260869564</v>
      </c>
      <c r="P10" s="766">
        <v>0.54891304347826086</v>
      </c>
      <c r="Q10" s="789">
        <v>0</v>
      </c>
    </row>
    <row r="11" spans="1:17" ht="14.4" customHeight="1" thickBot="1" x14ac:dyDescent="0.35">
      <c r="A11" s="793" t="s">
        <v>2253</v>
      </c>
      <c r="B11" s="799">
        <v>966</v>
      </c>
      <c r="C11" s="759">
        <v>26</v>
      </c>
      <c r="D11" s="759"/>
      <c r="E11" s="760"/>
      <c r="F11" s="796">
        <v>0.97379032258064513</v>
      </c>
      <c r="G11" s="767">
        <v>2.620967741935484E-2</v>
      </c>
      <c r="H11" s="767">
        <v>0</v>
      </c>
      <c r="I11" s="802">
        <v>0</v>
      </c>
      <c r="J11" s="799">
        <v>166</v>
      </c>
      <c r="K11" s="759">
        <v>17</v>
      </c>
      <c r="L11" s="759"/>
      <c r="M11" s="760"/>
      <c r="N11" s="796">
        <v>0.90710382513661203</v>
      </c>
      <c r="O11" s="767">
        <v>9.2896174863387984E-2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2254</v>
      </c>
      <c r="C5" s="733">
        <v>906724.57000000007</v>
      </c>
      <c r="D5" s="733">
        <v>893</v>
      </c>
      <c r="E5" s="733">
        <v>806460.56000000017</v>
      </c>
      <c r="F5" s="803">
        <v>0.88942175681861158</v>
      </c>
      <c r="G5" s="733">
        <v>721</v>
      </c>
      <c r="H5" s="803">
        <v>0.80739081746920494</v>
      </c>
      <c r="I5" s="733">
        <v>100264.01000000002</v>
      </c>
      <c r="J5" s="803">
        <v>0.11057824318138861</v>
      </c>
      <c r="K5" s="733">
        <v>172</v>
      </c>
      <c r="L5" s="803">
        <v>0.19260918253079506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2255</v>
      </c>
      <c r="C6" s="733">
        <v>64912.960000000021</v>
      </c>
      <c r="D6" s="733">
        <v>237</v>
      </c>
      <c r="E6" s="733">
        <v>35924.780000000006</v>
      </c>
      <c r="F6" s="803">
        <v>0.55343000842974954</v>
      </c>
      <c r="G6" s="733">
        <v>126</v>
      </c>
      <c r="H6" s="803">
        <v>0.53164556962025311</v>
      </c>
      <c r="I6" s="733">
        <v>28988.180000000018</v>
      </c>
      <c r="J6" s="803">
        <v>0.44656999157025051</v>
      </c>
      <c r="K6" s="733">
        <v>111</v>
      </c>
      <c r="L6" s="803">
        <v>0.46835443037974683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2256</v>
      </c>
      <c r="C7" s="733">
        <v>841811.6100000001</v>
      </c>
      <c r="D7" s="733">
        <v>656</v>
      </c>
      <c r="E7" s="733">
        <v>770535.78000000014</v>
      </c>
      <c r="F7" s="803">
        <v>0.91533042648342666</v>
      </c>
      <c r="G7" s="733">
        <v>595</v>
      </c>
      <c r="H7" s="803">
        <v>0.90701219512195119</v>
      </c>
      <c r="I7" s="733">
        <v>71275.83</v>
      </c>
      <c r="J7" s="803">
        <v>8.4669573516573379E-2</v>
      </c>
      <c r="K7" s="733">
        <v>61</v>
      </c>
      <c r="L7" s="803">
        <v>9.298780487804878E-2</v>
      </c>
      <c r="M7" s="733" t="s">
        <v>1</v>
      </c>
      <c r="N7" s="270"/>
    </row>
    <row r="8" spans="1:14" ht="14.4" customHeight="1" x14ac:dyDescent="0.3">
      <c r="A8" s="729" t="s">
        <v>2257</v>
      </c>
      <c r="B8" s="730" t="s">
        <v>3</v>
      </c>
      <c r="C8" s="733">
        <v>906724.57000000007</v>
      </c>
      <c r="D8" s="733">
        <v>893</v>
      </c>
      <c r="E8" s="733">
        <v>806460.56000000017</v>
      </c>
      <c r="F8" s="803">
        <v>0.88942175681861158</v>
      </c>
      <c r="G8" s="733">
        <v>721</v>
      </c>
      <c r="H8" s="803">
        <v>0.80739081746920494</v>
      </c>
      <c r="I8" s="733">
        <v>100264.01000000002</v>
      </c>
      <c r="J8" s="803">
        <v>0.11057824318138861</v>
      </c>
      <c r="K8" s="733">
        <v>172</v>
      </c>
      <c r="L8" s="803">
        <v>0.19260918253079506</v>
      </c>
      <c r="M8" s="733" t="s">
        <v>592</v>
      </c>
      <c r="N8" s="270"/>
    </row>
    <row r="10" spans="1:14" ht="14.4" customHeight="1" x14ac:dyDescent="0.3">
      <c r="A10" s="729">
        <v>6</v>
      </c>
      <c r="B10" s="730" t="s">
        <v>2254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" customHeight="1" x14ac:dyDescent="0.3">
      <c r="A11" s="729" t="s">
        <v>2258</v>
      </c>
      <c r="B11" s="730" t="s">
        <v>2255</v>
      </c>
      <c r="C11" s="733">
        <v>877.05000000000007</v>
      </c>
      <c r="D11" s="733">
        <v>2</v>
      </c>
      <c r="E11" s="733" t="s">
        <v>579</v>
      </c>
      <c r="F11" s="803">
        <v>0</v>
      </c>
      <c r="G11" s="733" t="s">
        <v>579</v>
      </c>
      <c r="H11" s="803">
        <v>0</v>
      </c>
      <c r="I11" s="733">
        <v>877.05000000000007</v>
      </c>
      <c r="J11" s="803">
        <v>1</v>
      </c>
      <c r="K11" s="733">
        <v>2</v>
      </c>
      <c r="L11" s="803">
        <v>1</v>
      </c>
      <c r="M11" s="733" t="s">
        <v>1</v>
      </c>
      <c r="N11" s="270"/>
    </row>
    <row r="12" spans="1:14" ht="14.4" customHeight="1" x14ac:dyDescent="0.3">
      <c r="A12" s="729" t="s">
        <v>2258</v>
      </c>
      <c r="B12" s="730" t="s">
        <v>2256</v>
      </c>
      <c r="C12" s="733">
        <v>3993.17</v>
      </c>
      <c r="D12" s="733">
        <v>5</v>
      </c>
      <c r="E12" s="733">
        <v>3993.17</v>
      </c>
      <c r="F12" s="803">
        <v>1</v>
      </c>
      <c r="G12" s="733">
        <v>5</v>
      </c>
      <c r="H12" s="803">
        <v>1</v>
      </c>
      <c r="I12" s="733" t="s">
        <v>579</v>
      </c>
      <c r="J12" s="803">
        <v>0</v>
      </c>
      <c r="K12" s="733" t="s">
        <v>579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2258</v>
      </c>
      <c r="B13" s="730" t="s">
        <v>2259</v>
      </c>
      <c r="C13" s="733">
        <v>4870.22</v>
      </c>
      <c r="D13" s="733">
        <v>7</v>
      </c>
      <c r="E13" s="733">
        <v>3993.17</v>
      </c>
      <c r="F13" s="803">
        <v>0.81991573275950569</v>
      </c>
      <c r="G13" s="733">
        <v>5</v>
      </c>
      <c r="H13" s="803">
        <v>0.7142857142857143</v>
      </c>
      <c r="I13" s="733">
        <v>877.05000000000007</v>
      </c>
      <c r="J13" s="803">
        <v>0.18008426724049428</v>
      </c>
      <c r="K13" s="733">
        <v>2</v>
      </c>
      <c r="L13" s="803">
        <v>0.2857142857142857</v>
      </c>
      <c r="M13" s="733" t="s">
        <v>596</v>
      </c>
      <c r="N13" s="270"/>
    </row>
    <row r="14" spans="1:14" ht="14.4" customHeight="1" x14ac:dyDescent="0.3">
      <c r="A14" s="729" t="s">
        <v>579</v>
      </c>
      <c r="B14" s="730" t="s">
        <v>579</v>
      </c>
      <c r="C14" s="733" t="s">
        <v>579</v>
      </c>
      <c r="D14" s="733" t="s">
        <v>579</v>
      </c>
      <c r="E14" s="733" t="s">
        <v>579</v>
      </c>
      <c r="F14" s="803" t="s">
        <v>579</v>
      </c>
      <c r="G14" s="733" t="s">
        <v>579</v>
      </c>
      <c r="H14" s="803" t="s">
        <v>579</v>
      </c>
      <c r="I14" s="733" t="s">
        <v>579</v>
      </c>
      <c r="J14" s="803" t="s">
        <v>579</v>
      </c>
      <c r="K14" s="733" t="s">
        <v>579</v>
      </c>
      <c r="L14" s="803" t="s">
        <v>579</v>
      </c>
      <c r="M14" s="733" t="s">
        <v>597</v>
      </c>
      <c r="N14" s="270"/>
    </row>
    <row r="15" spans="1:14" ht="14.4" customHeight="1" x14ac:dyDescent="0.3">
      <c r="A15" s="729" t="s">
        <v>2260</v>
      </c>
      <c r="B15" s="730" t="s">
        <v>2255</v>
      </c>
      <c r="C15" s="733">
        <v>64035.910000000018</v>
      </c>
      <c r="D15" s="733">
        <v>235</v>
      </c>
      <c r="E15" s="733">
        <v>35924.780000000006</v>
      </c>
      <c r="F15" s="803">
        <v>0.56100990834673847</v>
      </c>
      <c r="G15" s="733">
        <v>126</v>
      </c>
      <c r="H15" s="803">
        <v>0.53617021276595744</v>
      </c>
      <c r="I15" s="733">
        <v>28111.130000000016</v>
      </c>
      <c r="J15" s="803">
        <v>0.43899009165326153</v>
      </c>
      <c r="K15" s="733">
        <v>109</v>
      </c>
      <c r="L15" s="803">
        <v>0.46382978723404256</v>
      </c>
      <c r="M15" s="733" t="s">
        <v>1</v>
      </c>
      <c r="N15" s="270"/>
    </row>
    <row r="16" spans="1:14" ht="14.4" customHeight="1" x14ac:dyDescent="0.3">
      <c r="A16" s="729" t="s">
        <v>2260</v>
      </c>
      <c r="B16" s="730" t="s">
        <v>2256</v>
      </c>
      <c r="C16" s="733">
        <v>837818.44000000006</v>
      </c>
      <c r="D16" s="733">
        <v>651</v>
      </c>
      <c r="E16" s="733">
        <v>766542.6100000001</v>
      </c>
      <c r="F16" s="803">
        <v>0.91492687842965126</v>
      </c>
      <c r="G16" s="733">
        <v>590</v>
      </c>
      <c r="H16" s="803">
        <v>0.90629800307219666</v>
      </c>
      <c r="I16" s="733">
        <v>71275.83</v>
      </c>
      <c r="J16" s="803">
        <v>8.5073121570348811E-2</v>
      </c>
      <c r="K16" s="733">
        <v>61</v>
      </c>
      <c r="L16" s="803">
        <v>9.3701996927803385E-2</v>
      </c>
      <c r="M16" s="733" t="s">
        <v>1</v>
      </c>
      <c r="N16" s="270"/>
    </row>
    <row r="17" spans="1:14" ht="14.4" customHeight="1" x14ac:dyDescent="0.3">
      <c r="A17" s="729" t="s">
        <v>2260</v>
      </c>
      <c r="B17" s="730" t="s">
        <v>2261</v>
      </c>
      <c r="C17" s="733">
        <v>901854.35000000009</v>
      </c>
      <c r="D17" s="733">
        <v>886</v>
      </c>
      <c r="E17" s="733">
        <v>802467.39000000013</v>
      </c>
      <c r="F17" s="803">
        <v>0.88979710526428135</v>
      </c>
      <c r="G17" s="733">
        <v>716</v>
      </c>
      <c r="H17" s="803">
        <v>0.80812641083521441</v>
      </c>
      <c r="I17" s="733">
        <v>99386.960000000021</v>
      </c>
      <c r="J17" s="803">
        <v>0.1102028947357187</v>
      </c>
      <c r="K17" s="733">
        <v>170</v>
      </c>
      <c r="L17" s="803">
        <v>0.19187358916478556</v>
      </c>
      <c r="M17" s="733" t="s">
        <v>596</v>
      </c>
      <c r="N17" s="270"/>
    </row>
    <row r="18" spans="1:14" ht="14.4" customHeight="1" x14ac:dyDescent="0.3">
      <c r="A18" s="729" t="s">
        <v>579</v>
      </c>
      <c r="B18" s="730" t="s">
        <v>579</v>
      </c>
      <c r="C18" s="733" t="s">
        <v>579</v>
      </c>
      <c r="D18" s="733" t="s">
        <v>579</v>
      </c>
      <c r="E18" s="733" t="s">
        <v>579</v>
      </c>
      <c r="F18" s="803" t="s">
        <v>579</v>
      </c>
      <c r="G18" s="733" t="s">
        <v>579</v>
      </c>
      <c r="H18" s="803" t="s">
        <v>579</v>
      </c>
      <c r="I18" s="733" t="s">
        <v>579</v>
      </c>
      <c r="J18" s="803" t="s">
        <v>579</v>
      </c>
      <c r="K18" s="733" t="s">
        <v>579</v>
      </c>
      <c r="L18" s="803" t="s">
        <v>579</v>
      </c>
      <c r="M18" s="733" t="s">
        <v>597</v>
      </c>
      <c r="N18" s="270"/>
    </row>
    <row r="19" spans="1:14" ht="14.4" customHeight="1" x14ac:dyDescent="0.3">
      <c r="A19" s="729" t="s">
        <v>2257</v>
      </c>
      <c r="B19" s="730" t="s">
        <v>2262</v>
      </c>
      <c r="C19" s="733">
        <v>906724.57000000007</v>
      </c>
      <c r="D19" s="733">
        <v>893</v>
      </c>
      <c r="E19" s="733">
        <v>806460.56</v>
      </c>
      <c r="F19" s="803">
        <v>0.88942175681861146</v>
      </c>
      <c r="G19" s="733">
        <v>721</v>
      </c>
      <c r="H19" s="803">
        <v>0.80739081746920494</v>
      </c>
      <c r="I19" s="733">
        <v>100264.01000000001</v>
      </c>
      <c r="J19" s="803">
        <v>0.11057824318138859</v>
      </c>
      <c r="K19" s="733">
        <v>172</v>
      </c>
      <c r="L19" s="803">
        <v>0.19260918253079506</v>
      </c>
      <c r="M19" s="733" t="s">
        <v>592</v>
      </c>
      <c r="N19" s="270"/>
    </row>
    <row r="20" spans="1:14" ht="14.4" customHeight="1" x14ac:dyDescent="0.3">
      <c r="A20" s="804" t="s">
        <v>328</v>
      </c>
    </row>
    <row r="21" spans="1:14" ht="14.4" customHeight="1" x14ac:dyDescent="0.3">
      <c r="A21" s="805" t="s">
        <v>2263</v>
      </c>
    </row>
    <row r="22" spans="1:14" ht="14.4" customHeight="1" x14ac:dyDescent="0.3">
      <c r="A22" s="804" t="s">
        <v>2264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2265</v>
      </c>
      <c r="B5" s="797">
        <v>6364.22</v>
      </c>
      <c r="C5" s="741">
        <v>1</v>
      </c>
      <c r="D5" s="810">
        <v>8</v>
      </c>
      <c r="E5" s="813" t="s">
        <v>2265</v>
      </c>
      <c r="F5" s="797">
        <v>6209.8600000000006</v>
      </c>
      <c r="G5" s="765">
        <v>0.97574565304153538</v>
      </c>
      <c r="H5" s="745">
        <v>6</v>
      </c>
      <c r="I5" s="788">
        <v>0.75</v>
      </c>
      <c r="J5" s="816">
        <v>154.36000000000001</v>
      </c>
      <c r="K5" s="765">
        <v>2.4254346958464668E-2</v>
      </c>
      <c r="L5" s="745">
        <v>2</v>
      </c>
      <c r="M5" s="788">
        <v>0.25</v>
      </c>
    </row>
    <row r="6" spans="1:13" ht="14.4" customHeight="1" x14ac:dyDescent="0.3">
      <c r="A6" s="807" t="s">
        <v>2266</v>
      </c>
      <c r="B6" s="798">
        <v>2957.4199999999996</v>
      </c>
      <c r="C6" s="748">
        <v>1</v>
      </c>
      <c r="D6" s="811">
        <v>14</v>
      </c>
      <c r="E6" s="814" t="s">
        <v>2266</v>
      </c>
      <c r="F6" s="798">
        <v>2809.4399999999996</v>
      </c>
      <c r="G6" s="766">
        <v>0.9499631435507977</v>
      </c>
      <c r="H6" s="752">
        <v>11</v>
      </c>
      <c r="I6" s="789">
        <v>0.7857142857142857</v>
      </c>
      <c r="J6" s="817">
        <v>147.97999999999999</v>
      </c>
      <c r="K6" s="766">
        <v>5.0036856449202347E-2</v>
      </c>
      <c r="L6" s="752">
        <v>3</v>
      </c>
      <c r="M6" s="789">
        <v>0.21428571428571427</v>
      </c>
    </row>
    <row r="7" spans="1:13" ht="14.4" customHeight="1" x14ac:dyDescent="0.3">
      <c r="A7" s="807" t="s">
        <v>2267</v>
      </c>
      <c r="B7" s="798">
        <v>110474.40000000007</v>
      </c>
      <c r="C7" s="748">
        <v>1</v>
      </c>
      <c r="D7" s="811">
        <v>78</v>
      </c>
      <c r="E7" s="814" t="s">
        <v>2267</v>
      </c>
      <c r="F7" s="798">
        <v>102549.18000000007</v>
      </c>
      <c r="G7" s="766">
        <v>0.92826193217614217</v>
      </c>
      <c r="H7" s="752">
        <v>67</v>
      </c>
      <c r="I7" s="789">
        <v>0.85897435897435892</v>
      </c>
      <c r="J7" s="817">
        <v>7925.2199999999993</v>
      </c>
      <c r="K7" s="766">
        <v>7.173806782385779E-2</v>
      </c>
      <c r="L7" s="752">
        <v>11</v>
      </c>
      <c r="M7" s="789">
        <v>0.14102564102564102</v>
      </c>
    </row>
    <row r="8" spans="1:13" ht="14.4" customHeight="1" x14ac:dyDescent="0.3">
      <c r="A8" s="807" t="s">
        <v>2268</v>
      </c>
      <c r="B8" s="798">
        <v>77112.010000000009</v>
      </c>
      <c r="C8" s="748">
        <v>1</v>
      </c>
      <c r="D8" s="811">
        <v>68</v>
      </c>
      <c r="E8" s="814" t="s">
        <v>2268</v>
      </c>
      <c r="F8" s="798">
        <v>68465.19</v>
      </c>
      <c r="G8" s="766">
        <v>0.88786675382991564</v>
      </c>
      <c r="H8" s="752">
        <v>55</v>
      </c>
      <c r="I8" s="789">
        <v>0.80882352941176472</v>
      </c>
      <c r="J8" s="817">
        <v>8646.82</v>
      </c>
      <c r="K8" s="766">
        <v>0.11213324617008426</v>
      </c>
      <c r="L8" s="752">
        <v>13</v>
      </c>
      <c r="M8" s="789">
        <v>0.19117647058823528</v>
      </c>
    </row>
    <row r="9" spans="1:13" ht="14.4" customHeight="1" x14ac:dyDescent="0.3">
      <c r="A9" s="807" t="s">
        <v>2269</v>
      </c>
      <c r="B9" s="798">
        <v>1691.3800000000003</v>
      </c>
      <c r="C9" s="748">
        <v>1</v>
      </c>
      <c r="D9" s="811">
        <v>9</v>
      </c>
      <c r="E9" s="814" t="s">
        <v>2269</v>
      </c>
      <c r="F9" s="798">
        <v>1691.3800000000003</v>
      </c>
      <c r="G9" s="766">
        <v>1</v>
      </c>
      <c r="H9" s="752">
        <v>9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2270</v>
      </c>
      <c r="B10" s="798">
        <v>70870.390000000014</v>
      </c>
      <c r="C10" s="748">
        <v>1</v>
      </c>
      <c r="D10" s="811">
        <v>47</v>
      </c>
      <c r="E10" s="814" t="s">
        <v>2270</v>
      </c>
      <c r="F10" s="798">
        <v>52798.430000000015</v>
      </c>
      <c r="G10" s="766">
        <v>0.74499985113670186</v>
      </c>
      <c r="H10" s="752">
        <v>33</v>
      </c>
      <c r="I10" s="789">
        <v>0.7021276595744681</v>
      </c>
      <c r="J10" s="817">
        <v>18071.960000000003</v>
      </c>
      <c r="K10" s="766">
        <v>0.25500014886329819</v>
      </c>
      <c r="L10" s="752">
        <v>14</v>
      </c>
      <c r="M10" s="789">
        <v>0.2978723404255319</v>
      </c>
    </row>
    <row r="11" spans="1:13" ht="14.4" customHeight="1" x14ac:dyDescent="0.3">
      <c r="A11" s="807" t="s">
        <v>2271</v>
      </c>
      <c r="B11" s="798">
        <v>151356.34000000003</v>
      </c>
      <c r="C11" s="748">
        <v>1</v>
      </c>
      <c r="D11" s="811">
        <v>140</v>
      </c>
      <c r="E11" s="814" t="s">
        <v>2271</v>
      </c>
      <c r="F11" s="798">
        <v>134320.23000000001</v>
      </c>
      <c r="G11" s="766">
        <v>0.88744369743612983</v>
      </c>
      <c r="H11" s="752">
        <v>113</v>
      </c>
      <c r="I11" s="789">
        <v>0.80714285714285716</v>
      </c>
      <c r="J11" s="817">
        <v>17036.11</v>
      </c>
      <c r="K11" s="766">
        <v>0.11255630256387011</v>
      </c>
      <c r="L11" s="752">
        <v>27</v>
      </c>
      <c r="M11" s="789">
        <v>0.19285714285714287</v>
      </c>
    </row>
    <row r="12" spans="1:13" ht="14.4" customHeight="1" x14ac:dyDescent="0.3">
      <c r="A12" s="807" t="s">
        <v>2272</v>
      </c>
      <c r="B12" s="798">
        <v>188627.68000000002</v>
      </c>
      <c r="C12" s="748">
        <v>1</v>
      </c>
      <c r="D12" s="811">
        <v>200</v>
      </c>
      <c r="E12" s="814" t="s">
        <v>2272</v>
      </c>
      <c r="F12" s="798">
        <v>175936.60000000003</v>
      </c>
      <c r="G12" s="766">
        <v>0.93271888834130823</v>
      </c>
      <c r="H12" s="752">
        <v>154</v>
      </c>
      <c r="I12" s="789">
        <v>0.77</v>
      </c>
      <c r="J12" s="817">
        <v>12691.08</v>
      </c>
      <c r="K12" s="766">
        <v>6.7281111658691869E-2</v>
      </c>
      <c r="L12" s="752">
        <v>46</v>
      </c>
      <c r="M12" s="789">
        <v>0.23</v>
      </c>
    </row>
    <row r="13" spans="1:13" ht="14.4" customHeight="1" x14ac:dyDescent="0.3">
      <c r="A13" s="807" t="s">
        <v>2273</v>
      </c>
      <c r="B13" s="798">
        <v>47168.92</v>
      </c>
      <c r="C13" s="748">
        <v>1</v>
      </c>
      <c r="D13" s="811">
        <v>48</v>
      </c>
      <c r="E13" s="814" t="s">
        <v>2273</v>
      </c>
      <c r="F13" s="798">
        <v>37038.289999999994</v>
      </c>
      <c r="G13" s="766">
        <v>0.78522658564156222</v>
      </c>
      <c r="H13" s="752">
        <v>31</v>
      </c>
      <c r="I13" s="789">
        <v>0.64583333333333337</v>
      </c>
      <c r="J13" s="817">
        <v>10130.630000000001</v>
      </c>
      <c r="K13" s="766">
        <v>0.21477341435843775</v>
      </c>
      <c r="L13" s="752">
        <v>17</v>
      </c>
      <c r="M13" s="789">
        <v>0.35416666666666669</v>
      </c>
    </row>
    <row r="14" spans="1:13" ht="14.4" customHeight="1" x14ac:dyDescent="0.3">
      <c r="A14" s="807" t="s">
        <v>2274</v>
      </c>
      <c r="B14" s="798">
        <v>246021.60000000003</v>
      </c>
      <c r="C14" s="748">
        <v>1</v>
      </c>
      <c r="D14" s="811">
        <v>273</v>
      </c>
      <c r="E14" s="814" t="s">
        <v>2274</v>
      </c>
      <c r="F14" s="798">
        <v>221561.16000000003</v>
      </c>
      <c r="G14" s="766">
        <v>0.90057604698124072</v>
      </c>
      <c r="H14" s="752">
        <v>238</v>
      </c>
      <c r="I14" s="789">
        <v>0.87179487179487181</v>
      </c>
      <c r="J14" s="817">
        <v>24460.440000000002</v>
      </c>
      <c r="K14" s="766">
        <v>9.9423953018759323E-2</v>
      </c>
      <c r="L14" s="752">
        <v>35</v>
      </c>
      <c r="M14" s="789">
        <v>0.12820512820512819</v>
      </c>
    </row>
    <row r="15" spans="1:13" ht="14.4" customHeight="1" x14ac:dyDescent="0.3">
      <c r="A15" s="807" t="s">
        <v>2275</v>
      </c>
      <c r="B15" s="798">
        <v>1778.0500000000002</v>
      </c>
      <c r="C15" s="748">
        <v>1</v>
      </c>
      <c r="D15" s="811">
        <v>5</v>
      </c>
      <c r="E15" s="814" t="s">
        <v>2275</v>
      </c>
      <c r="F15" s="798">
        <v>1101.8600000000001</v>
      </c>
      <c r="G15" s="766">
        <v>0.6197013582295211</v>
      </c>
      <c r="H15" s="752">
        <v>3</v>
      </c>
      <c r="I15" s="789">
        <v>0.6</v>
      </c>
      <c r="J15" s="817">
        <v>676.19</v>
      </c>
      <c r="K15" s="766">
        <v>0.3802986417704789</v>
      </c>
      <c r="L15" s="752">
        <v>2</v>
      </c>
      <c r="M15" s="789">
        <v>0.4</v>
      </c>
    </row>
    <row r="16" spans="1:13" ht="14.4" customHeight="1" thickBot="1" x14ac:dyDescent="0.35">
      <c r="A16" s="808" t="s">
        <v>2276</v>
      </c>
      <c r="B16" s="799">
        <v>2302.16</v>
      </c>
      <c r="C16" s="755">
        <v>1</v>
      </c>
      <c r="D16" s="812">
        <v>3</v>
      </c>
      <c r="E16" s="815" t="s">
        <v>2276</v>
      </c>
      <c r="F16" s="799">
        <v>1978.94</v>
      </c>
      <c r="G16" s="767">
        <v>0.85960141779893673</v>
      </c>
      <c r="H16" s="759">
        <v>1</v>
      </c>
      <c r="I16" s="790">
        <v>0.33333333333333331</v>
      </c>
      <c r="J16" s="818">
        <v>323.21999999999997</v>
      </c>
      <c r="K16" s="767">
        <v>0.14039858220106335</v>
      </c>
      <c r="L16" s="759">
        <v>2</v>
      </c>
      <c r="M16" s="79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2715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906724.57000000018</v>
      </c>
      <c r="N3" s="70">
        <f>SUBTOTAL(9,N7:N1048576)</f>
        <v>1092</v>
      </c>
      <c r="O3" s="70">
        <f>SUBTOTAL(9,O7:O1048576)</f>
        <v>893</v>
      </c>
      <c r="P3" s="70">
        <f>SUBTOTAL(9,P7:P1048576)</f>
        <v>806460.56</v>
      </c>
      <c r="Q3" s="71">
        <f>IF(M3=0,0,P3/M3)</f>
        <v>0.88942175681861124</v>
      </c>
      <c r="R3" s="70">
        <f>SUBTOTAL(9,R7:R1048576)</f>
        <v>831</v>
      </c>
      <c r="S3" s="71">
        <f>IF(N3=0,0,R3/N3)</f>
        <v>0.76098901098901095</v>
      </c>
      <c r="T3" s="70">
        <f>SUBTOTAL(9,T7:T1048576)</f>
        <v>721</v>
      </c>
      <c r="U3" s="72">
        <f>IF(O3=0,0,T3/O3)</f>
        <v>0.80739081746920494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2254</v>
      </c>
      <c r="C7" s="825" t="s">
        <v>2260</v>
      </c>
      <c r="D7" s="826" t="s">
        <v>2713</v>
      </c>
      <c r="E7" s="827" t="s">
        <v>2265</v>
      </c>
      <c r="F7" s="825" t="s">
        <v>2255</v>
      </c>
      <c r="G7" s="825" t="s">
        <v>2277</v>
      </c>
      <c r="H7" s="825" t="s">
        <v>579</v>
      </c>
      <c r="I7" s="825" t="s">
        <v>2278</v>
      </c>
      <c r="J7" s="825" t="s">
        <v>1201</v>
      </c>
      <c r="K7" s="825" t="s">
        <v>2279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6</v>
      </c>
      <c r="B8" s="832" t="s">
        <v>2254</v>
      </c>
      <c r="C8" s="832" t="s">
        <v>2260</v>
      </c>
      <c r="D8" s="833" t="s">
        <v>2713</v>
      </c>
      <c r="E8" s="834" t="s">
        <v>2265</v>
      </c>
      <c r="F8" s="832" t="s">
        <v>2255</v>
      </c>
      <c r="G8" s="832" t="s">
        <v>2280</v>
      </c>
      <c r="H8" s="832" t="s">
        <v>579</v>
      </c>
      <c r="I8" s="832" t="s">
        <v>2281</v>
      </c>
      <c r="J8" s="832" t="s">
        <v>696</v>
      </c>
      <c r="K8" s="832" t="s">
        <v>2282</v>
      </c>
      <c r="L8" s="835">
        <v>344</v>
      </c>
      <c r="M8" s="835">
        <v>344</v>
      </c>
      <c r="N8" s="832">
        <v>1</v>
      </c>
      <c r="O8" s="836">
        <v>1</v>
      </c>
      <c r="P8" s="835">
        <v>344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2254</v>
      </c>
      <c r="C9" s="832" t="s">
        <v>2260</v>
      </c>
      <c r="D9" s="833" t="s">
        <v>2713</v>
      </c>
      <c r="E9" s="834" t="s">
        <v>2265</v>
      </c>
      <c r="F9" s="832" t="s">
        <v>2256</v>
      </c>
      <c r="G9" s="832" t="s">
        <v>2283</v>
      </c>
      <c r="H9" s="832" t="s">
        <v>579</v>
      </c>
      <c r="I9" s="832" t="s">
        <v>2284</v>
      </c>
      <c r="J9" s="832" t="s">
        <v>2285</v>
      </c>
      <c r="K9" s="832" t="s">
        <v>2286</v>
      </c>
      <c r="L9" s="835">
        <v>179.2</v>
      </c>
      <c r="M9" s="835">
        <v>179.2</v>
      </c>
      <c r="N9" s="832">
        <v>1</v>
      </c>
      <c r="O9" s="836">
        <v>1</v>
      </c>
      <c r="P9" s="835">
        <v>179.2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6</v>
      </c>
      <c r="B10" s="832" t="s">
        <v>2254</v>
      </c>
      <c r="C10" s="832" t="s">
        <v>2260</v>
      </c>
      <c r="D10" s="833" t="s">
        <v>2713</v>
      </c>
      <c r="E10" s="834" t="s">
        <v>2265</v>
      </c>
      <c r="F10" s="832" t="s">
        <v>2256</v>
      </c>
      <c r="G10" s="832" t="s">
        <v>2283</v>
      </c>
      <c r="H10" s="832" t="s">
        <v>579</v>
      </c>
      <c r="I10" s="832" t="s">
        <v>2287</v>
      </c>
      <c r="J10" s="832" t="s">
        <v>2288</v>
      </c>
      <c r="K10" s="832" t="s">
        <v>2289</v>
      </c>
      <c r="L10" s="835">
        <v>864.39</v>
      </c>
      <c r="M10" s="835">
        <v>1728.78</v>
      </c>
      <c r="N10" s="832">
        <v>2</v>
      </c>
      <c r="O10" s="836">
        <v>2</v>
      </c>
      <c r="P10" s="835">
        <v>1728.78</v>
      </c>
      <c r="Q10" s="837">
        <v>1</v>
      </c>
      <c r="R10" s="832">
        <v>2</v>
      </c>
      <c r="S10" s="837">
        <v>1</v>
      </c>
      <c r="T10" s="836">
        <v>2</v>
      </c>
      <c r="U10" s="838">
        <v>1</v>
      </c>
    </row>
    <row r="11" spans="1:21" ht="14.4" customHeight="1" x14ac:dyDescent="0.3">
      <c r="A11" s="831">
        <v>6</v>
      </c>
      <c r="B11" s="832" t="s">
        <v>2254</v>
      </c>
      <c r="C11" s="832" t="s">
        <v>2260</v>
      </c>
      <c r="D11" s="833" t="s">
        <v>2713</v>
      </c>
      <c r="E11" s="834" t="s">
        <v>2265</v>
      </c>
      <c r="F11" s="832" t="s">
        <v>2256</v>
      </c>
      <c r="G11" s="832" t="s">
        <v>2283</v>
      </c>
      <c r="H11" s="832" t="s">
        <v>579</v>
      </c>
      <c r="I11" s="832" t="s">
        <v>2290</v>
      </c>
      <c r="J11" s="832" t="s">
        <v>2291</v>
      </c>
      <c r="K11" s="832" t="s">
        <v>2292</v>
      </c>
      <c r="L11" s="835">
        <v>1978.94</v>
      </c>
      <c r="M11" s="835">
        <v>3957.88</v>
      </c>
      <c r="N11" s="832">
        <v>2</v>
      </c>
      <c r="O11" s="836">
        <v>2</v>
      </c>
      <c r="P11" s="835">
        <v>3957.88</v>
      </c>
      <c r="Q11" s="837">
        <v>1</v>
      </c>
      <c r="R11" s="832">
        <v>2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6</v>
      </c>
      <c r="B12" s="832" t="s">
        <v>2254</v>
      </c>
      <c r="C12" s="832" t="s">
        <v>2260</v>
      </c>
      <c r="D12" s="833" t="s">
        <v>2713</v>
      </c>
      <c r="E12" s="834" t="s">
        <v>2265</v>
      </c>
      <c r="F12" s="832" t="s">
        <v>2256</v>
      </c>
      <c r="G12" s="832" t="s">
        <v>2293</v>
      </c>
      <c r="H12" s="832" t="s">
        <v>579</v>
      </c>
      <c r="I12" s="832" t="s">
        <v>2294</v>
      </c>
      <c r="J12" s="832" t="s">
        <v>2295</v>
      </c>
      <c r="K12" s="832" t="s">
        <v>2296</v>
      </c>
      <c r="L12" s="835">
        <v>0</v>
      </c>
      <c r="M12" s="835">
        <v>0</v>
      </c>
      <c r="N12" s="832">
        <v>1</v>
      </c>
      <c r="O12" s="836">
        <v>1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6</v>
      </c>
      <c r="B13" s="832" t="s">
        <v>2254</v>
      </c>
      <c r="C13" s="832" t="s">
        <v>2260</v>
      </c>
      <c r="D13" s="833" t="s">
        <v>2713</v>
      </c>
      <c r="E13" s="834" t="s">
        <v>2269</v>
      </c>
      <c r="F13" s="832" t="s">
        <v>2255</v>
      </c>
      <c r="G13" s="832" t="s">
        <v>2297</v>
      </c>
      <c r="H13" s="832" t="s">
        <v>579</v>
      </c>
      <c r="I13" s="832" t="s">
        <v>2298</v>
      </c>
      <c r="J13" s="832" t="s">
        <v>1813</v>
      </c>
      <c r="K13" s="832" t="s">
        <v>1811</v>
      </c>
      <c r="L13" s="835">
        <v>93.18</v>
      </c>
      <c r="M13" s="835">
        <v>186.36</v>
      </c>
      <c r="N13" s="832">
        <v>2</v>
      </c>
      <c r="O13" s="836">
        <v>1</v>
      </c>
      <c r="P13" s="835">
        <v>186.36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6</v>
      </c>
      <c r="B14" s="832" t="s">
        <v>2254</v>
      </c>
      <c r="C14" s="832" t="s">
        <v>2260</v>
      </c>
      <c r="D14" s="833" t="s">
        <v>2713</v>
      </c>
      <c r="E14" s="834" t="s">
        <v>2269</v>
      </c>
      <c r="F14" s="832" t="s">
        <v>2255</v>
      </c>
      <c r="G14" s="832" t="s">
        <v>2297</v>
      </c>
      <c r="H14" s="832" t="s">
        <v>579</v>
      </c>
      <c r="I14" s="832" t="s">
        <v>2299</v>
      </c>
      <c r="J14" s="832" t="s">
        <v>1813</v>
      </c>
      <c r="K14" s="832" t="s">
        <v>2300</v>
      </c>
      <c r="L14" s="835">
        <v>392.41</v>
      </c>
      <c r="M14" s="835">
        <v>392.41</v>
      </c>
      <c r="N14" s="832">
        <v>1</v>
      </c>
      <c r="O14" s="836">
        <v>1</v>
      </c>
      <c r="P14" s="835">
        <v>392.41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6</v>
      </c>
      <c r="B15" s="832" t="s">
        <v>2254</v>
      </c>
      <c r="C15" s="832" t="s">
        <v>2260</v>
      </c>
      <c r="D15" s="833" t="s">
        <v>2713</v>
      </c>
      <c r="E15" s="834" t="s">
        <v>2269</v>
      </c>
      <c r="F15" s="832" t="s">
        <v>2255</v>
      </c>
      <c r="G15" s="832" t="s">
        <v>2301</v>
      </c>
      <c r="H15" s="832" t="s">
        <v>579</v>
      </c>
      <c r="I15" s="832" t="s">
        <v>2302</v>
      </c>
      <c r="J15" s="832" t="s">
        <v>2303</v>
      </c>
      <c r="K15" s="832" t="s">
        <v>2304</v>
      </c>
      <c r="L15" s="835">
        <v>0</v>
      </c>
      <c r="M15" s="835">
        <v>0</v>
      </c>
      <c r="N15" s="832">
        <v>1</v>
      </c>
      <c r="O15" s="836">
        <v>1</v>
      </c>
      <c r="P15" s="835">
        <v>0</v>
      </c>
      <c r="Q15" s="837"/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6</v>
      </c>
      <c r="B16" s="832" t="s">
        <v>2254</v>
      </c>
      <c r="C16" s="832" t="s">
        <v>2260</v>
      </c>
      <c r="D16" s="833" t="s">
        <v>2713</v>
      </c>
      <c r="E16" s="834" t="s">
        <v>2269</v>
      </c>
      <c r="F16" s="832" t="s">
        <v>2255</v>
      </c>
      <c r="G16" s="832" t="s">
        <v>2305</v>
      </c>
      <c r="H16" s="832" t="s">
        <v>579</v>
      </c>
      <c r="I16" s="832" t="s">
        <v>2306</v>
      </c>
      <c r="J16" s="832" t="s">
        <v>1040</v>
      </c>
      <c r="K16" s="832" t="s">
        <v>2307</v>
      </c>
      <c r="L16" s="835">
        <v>107.27</v>
      </c>
      <c r="M16" s="835">
        <v>536.35</v>
      </c>
      <c r="N16" s="832">
        <v>5</v>
      </c>
      <c r="O16" s="836">
        <v>2</v>
      </c>
      <c r="P16" s="835">
        <v>536.35</v>
      </c>
      <c r="Q16" s="837">
        <v>1</v>
      </c>
      <c r="R16" s="832">
        <v>5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6</v>
      </c>
      <c r="B17" s="832" t="s">
        <v>2254</v>
      </c>
      <c r="C17" s="832" t="s">
        <v>2260</v>
      </c>
      <c r="D17" s="833" t="s">
        <v>2713</v>
      </c>
      <c r="E17" s="834" t="s">
        <v>2269</v>
      </c>
      <c r="F17" s="832" t="s">
        <v>2255</v>
      </c>
      <c r="G17" s="832" t="s">
        <v>2308</v>
      </c>
      <c r="H17" s="832" t="s">
        <v>630</v>
      </c>
      <c r="I17" s="832" t="s">
        <v>2309</v>
      </c>
      <c r="J17" s="832" t="s">
        <v>2310</v>
      </c>
      <c r="K17" s="832" t="s">
        <v>1814</v>
      </c>
      <c r="L17" s="835">
        <v>93.18</v>
      </c>
      <c r="M17" s="835">
        <v>93.18</v>
      </c>
      <c r="N17" s="832">
        <v>1</v>
      </c>
      <c r="O17" s="836">
        <v>1</v>
      </c>
      <c r="P17" s="835">
        <v>93.18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6</v>
      </c>
      <c r="B18" s="832" t="s">
        <v>2254</v>
      </c>
      <c r="C18" s="832" t="s">
        <v>2260</v>
      </c>
      <c r="D18" s="833" t="s">
        <v>2713</v>
      </c>
      <c r="E18" s="834" t="s">
        <v>2269</v>
      </c>
      <c r="F18" s="832" t="s">
        <v>2255</v>
      </c>
      <c r="G18" s="832" t="s">
        <v>2311</v>
      </c>
      <c r="H18" s="832" t="s">
        <v>630</v>
      </c>
      <c r="I18" s="832" t="s">
        <v>2312</v>
      </c>
      <c r="J18" s="832" t="s">
        <v>2313</v>
      </c>
      <c r="K18" s="832" t="s">
        <v>2314</v>
      </c>
      <c r="L18" s="835">
        <v>120.77</v>
      </c>
      <c r="M18" s="835">
        <v>483.08</v>
      </c>
      <c r="N18" s="832">
        <v>4</v>
      </c>
      <c r="O18" s="836">
        <v>3</v>
      </c>
      <c r="P18" s="835">
        <v>483.08</v>
      </c>
      <c r="Q18" s="837">
        <v>1</v>
      </c>
      <c r="R18" s="832">
        <v>4</v>
      </c>
      <c r="S18" s="837">
        <v>1</v>
      </c>
      <c r="T18" s="836">
        <v>3</v>
      </c>
      <c r="U18" s="838">
        <v>1</v>
      </c>
    </row>
    <row r="19" spans="1:21" ht="14.4" customHeight="1" x14ac:dyDescent="0.3">
      <c r="A19" s="831">
        <v>6</v>
      </c>
      <c r="B19" s="832" t="s">
        <v>2254</v>
      </c>
      <c r="C19" s="832" t="s">
        <v>2260</v>
      </c>
      <c r="D19" s="833" t="s">
        <v>2713</v>
      </c>
      <c r="E19" s="834" t="s">
        <v>2271</v>
      </c>
      <c r="F19" s="832" t="s">
        <v>2255</v>
      </c>
      <c r="G19" s="832" t="s">
        <v>2315</v>
      </c>
      <c r="H19" s="832" t="s">
        <v>579</v>
      </c>
      <c r="I19" s="832" t="s">
        <v>2316</v>
      </c>
      <c r="J19" s="832" t="s">
        <v>2317</v>
      </c>
      <c r="K19" s="832" t="s">
        <v>1958</v>
      </c>
      <c r="L19" s="835">
        <v>36.86</v>
      </c>
      <c r="M19" s="835">
        <v>110.58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2254</v>
      </c>
      <c r="C20" s="832" t="s">
        <v>2260</v>
      </c>
      <c r="D20" s="833" t="s">
        <v>2713</v>
      </c>
      <c r="E20" s="834" t="s">
        <v>2271</v>
      </c>
      <c r="F20" s="832" t="s">
        <v>2255</v>
      </c>
      <c r="G20" s="832" t="s">
        <v>2315</v>
      </c>
      <c r="H20" s="832" t="s">
        <v>579</v>
      </c>
      <c r="I20" s="832" t="s">
        <v>2318</v>
      </c>
      <c r="J20" s="832" t="s">
        <v>2317</v>
      </c>
      <c r="K20" s="832" t="s">
        <v>2319</v>
      </c>
      <c r="L20" s="835">
        <v>0</v>
      </c>
      <c r="M20" s="835">
        <v>0</v>
      </c>
      <c r="N20" s="832">
        <v>1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2254</v>
      </c>
      <c r="C21" s="832" t="s">
        <v>2260</v>
      </c>
      <c r="D21" s="833" t="s">
        <v>2713</v>
      </c>
      <c r="E21" s="834" t="s">
        <v>2271</v>
      </c>
      <c r="F21" s="832" t="s">
        <v>2255</v>
      </c>
      <c r="G21" s="832" t="s">
        <v>2320</v>
      </c>
      <c r="H21" s="832" t="s">
        <v>630</v>
      </c>
      <c r="I21" s="832" t="s">
        <v>2321</v>
      </c>
      <c r="J21" s="832" t="s">
        <v>2322</v>
      </c>
      <c r="K21" s="832" t="s">
        <v>1952</v>
      </c>
      <c r="L21" s="835">
        <v>176.32</v>
      </c>
      <c r="M21" s="835">
        <v>176.32</v>
      </c>
      <c r="N21" s="832">
        <v>1</v>
      </c>
      <c r="O21" s="836">
        <v>1</v>
      </c>
      <c r="P21" s="835">
        <v>176.32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6</v>
      </c>
      <c r="B22" s="832" t="s">
        <v>2254</v>
      </c>
      <c r="C22" s="832" t="s">
        <v>2260</v>
      </c>
      <c r="D22" s="833" t="s">
        <v>2713</v>
      </c>
      <c r="E22" s="834" t="s">
        <v>2271</v>
      </c>
      <c r="F22" s="832" t="s">
        <v>2255</v>
      </c>
      <c r="G22" s="832" t="s">
        <v>2280</v>
      </c>
      <c r="H22" s="832" t="s">
        <v>579</v>
      </c>
      <c r="I22" s="832" t="s">
        <v>2281</v>
      </c>
      <c r="J22" s="832" t="s">
        <v>696</v>
      </c>
      <c r="K22" s="832" t="s">
        <v>2282</v>
      </c>
      <c r="L22" s="835">
        <v>344</v>
      </c>
      <c r="M22" s="835">
        <v>688</v>
      </c>
      <c r="N22" s="832">
        <v>2</v>
      </c>
      <c r="O22" s="836">
        <v>2</v>
      </c>
      <c r="P22" s="835">
        <v>344</v>
      </c>
      <c r="Q22" s="837">
        <v>0.5</v>
      </c>
      <c r="R22" s="832">
        <v>1</v>
      </c>
      <c r="S22" s="837">
        <v>0.5</v>
      </c>
      <c r="T22" s="836">
        <v>1</v>
      </c>
      <c r="U22" s="838">
        <v>0.5</v>
      </c>
    </row>
    <row r="23" spans="1:21" ht="14.4" customHeight="1" x14ac:dyDescent="0.3">
      <c r="A23" s="831">
        <v>6</v>
      </c>
      <c r="B23" s="832" t="s">
        <v>2254</v>
      </c>
      <c r="C23" s="832" t="s">
        <v>2260</v>
      </c>
      <c r="D23" s="833" t="s">
        <v>2713</v>
      </c>
      <c r="E23" s="834" t="s">
        <v>2271</v>
      </c>
      <c r="F23" s="832" t="s">
        <v>2255</v>
      </c>
      <c r="G23" s="832" t="s">
        <v>2323</v>
      </c>
      <c r="H23" s="832" t="s">
        <v>579</v>
      </c>
      <c r="I23" s="832" t="s">
        <v>2324</v>
      </c>
      <c r="J23" s="832" t="s">
        <v>659</v>
      </c>
      <c r="K23" s="832" t="s">
        <v>2325</v>
      </c>
      <c r="L23" s="835">
        <v>91.11</v>
      </c>
      <c r="M23" s="835">
        <v>182.22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2254</v>
      </c>
      <c r="C24" s="832" t="s">
        <v>2260</v>
      </c>
      <c r="D24" s="833" t="s">
        <v>2713</v>
      </c>
      <c r="E24" s="834" t="s">
        <v>2271</v>
      </c>
      <c r="F24" s="832" t="s">
        <v>2255</v>
      </c>
      <c r="G24" s="832" t="s">
        <v>2323</v>
      </c>
      <c r="H24" s="832" t="s">
        <v>579</v>
      </c>
      <c r="I24" s="832" t="s">
        <v>2326</v>
      </c>
      <c r="J24" s="832" t="s">
        <v>659</v>
      </c>
      <c r="K24" s="832" t="s">
        <v>2327</v>
      </c>
      <c r="L24" s="835">
        <v>45.56</v>
      </c>
      <c r="M24" s="835">
        <v>136.68</v>
      </c>
      <c r="N24" s="832">
        <v>3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2254</v>
      </c>
      <c r="C25" s="832" t="s">
        <v>2260</v>
      </c>
      <c r="D25" s="833" t="s">
        <v>2713</v>
      </c>
      <c r="E25" s="834" t="s">
        <v>2271</v>
      </c>
      <c r="F25" s="832" t="s">
        <v>2255</v>
      </c>
      <c r="G25" s="832" t="s">
        <v>2328</v>
      </c>
      <c r="H25" s="832" t="s">
        <v>579</v>
      </c>
      <c r="I25" s="832" t="s">
        <v>2329</v>
      </c>
      <c r="J25" s="832" t="s">
        <v>2330</v>
      </c>
      <c r="K25" s="832" t="s">
        <v>2331</v>
      </c>
      <c r="L25" s="835">
        <v>973.26</v>
      </c>
      <c r="M25" s="835">
        <v>14598.899999999998</v>
      </c>
      <c r="N25" s="832">
        <v>15</v>
      </c>
      <c r="O25" s="836">
        <v>5</v>
      </c>
      <c r="P25" s="835">
        <v>11679.119999999999</v>
      </c>
      <c r="Q25" s="837">
        <v>0.8</v>
      </c>
      <c r="R25" s="832">
        <v>12</v>
      </c>
      <c r="S25" s="837">
        <v>0.8</v>
      </c>
      <c r="T25" s="836">
        <v>4</v>
      </c>
      <c r="U25" s="838">
        <v>0.8</v>
      </c>
    </row>
    <row r="26" spans="1:21" ht="14.4" customHeight="1" x14ac:dyDescent="0.3">
      <c r="A26" s="831">
        <v>6</v>
      </c>
      <c r="B26" s="832" t="s">
        <v>2254</v>
      </c>
      <c r="C26" s="832" t="s">
        <v>2260</v>
      </c>
      <c r="D26" s="833" t="s">
        <v>2713</v>
      </c>
      <c r="E26" s="834" t="s">
        <v>2271</v>
      </c>
      <c r="F26" s="832" t="s">
        <v>2255</v>
      </c>
      <c r="G26" s="832" t="s">
        <v>2305</v>
      </c>
      <c r="H26" s="832" t="s">
        <v>579</v>
      </c>
      <c r="I26" s="832" t="s">
        <v>2306</v>
      </c>
      <c r="J26" s="832" t="s">
        <v>1040</v>
      </c>
      <c r="K26" s="832" t="s">
        <v>2307</v>
      </c>
      <c r="L26" s="835">
        <v>107.27</v>
      </c>
      <c r="M26" s="835">
        <v>321.81</v>
      </c>
      <c r="N26" s="832">
        <v>3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2254</v>
      </c>
      <c r="C27" s="832" t="s">
        <v>2260</v>
      </c>
      <c r="D27" s="833" t="s">
        <v>2713</v>
      </c>
      <c r="E27" s="834" t="s">
        <v>2271</v>
      </c>
      <c r="F27" s="832" t="s">
        <v>2255</v>
      </c>
      <c r="G27" s="832" t="s">
        <v>2305</v>
      </c>
      <c r="H27" s="832" t="s">
        <v>579</v>
      </c>
      <c r="I27" s="832" t="s">
        <v>2332</v>
      </c>
      <c r="J27" s="832" t="s">
        <v>1040</v>
      </c>
      <c r="K27" s="832" t="s">
        <v>2307</v>
      </c>
      <c r="L27" s="835">
        <v>107.27</v>
      </c>
      <c r="M27" s="835">
        <v>321.81</v>
      </c>
      <c r="N27" s="832">
        <v>3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6</v>
      </c>
      <c r="B28" s="832" t="s">
        <v>2254</v>
      </c>
      <c r="C28" s="832" t="s">
        <v>2260</v>
      </c>
      <c r="D28" s="833" t="s">
        <v>2713</v>
      </c>
      <c r="E28" s="834" t="s">
        <v>2271</v>
      </c>
      <c r="F28" s="832" t="s">
        <v>2255</v>
      </c>
      <c r="G28" s="832" t="s">
        <v>2333</v>
      </c>
      <c r="H28" s="832" t="s">
        <v>579</v>
      </c>
      <c r="I28" s="832" t="s">
        <v>2334</v>
      </c>
      <c r="J28" s="832" t="s">
        <v>2335</v>
      </c>
      <c r="K28" s="832" t="s">
        <v>2336</v>
      </c>
      <c r="L28" s="835">
        <v>0</v>
      </c>
      <c r="M28" s="835">
        <v>0</v>
      </c>
      <c r="N28" s="832">
        <v>2</v>
      </c>
      <c r="O28" s="836">
        <v>0.5</v>
      </c>
      <c r="P28" s="835">
        <v>0</v>
      </c>
      <c r="Q28" s="837"/>
      <c r="R28" s="832">
        <v>2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6</v>
      </c>
      <c r="B29" s="832" t="s">
        <v>2254</v>
      </c>
      <c r="C29" s="832" t="s">
        <v>2260</v>
      </c>
      <c r="D29" s="833" t="s">
        <v>2713</v>
      </c>
      <c r="E29" s="834" t="s">
        <v>2271</v>
      </c>
      <c r="F29" s="832" t="s">
        <v>2255</v>
      </c>
      <c r="G29" s="832" t="s">
        <v>2337</v>
      </c>
      <c r="H29" s="832" t="s">
        <v>579</v>
      </c>
      <c r="I29" s="832" t="s">
        <v>2338</v>
      </c>
      <c r="J29" s="832" t="s">
        <v>2339</v>
      </c>
      <c r="K29" s="832" t="s">
        <v>2340</v>
      </c>
      <c r="L29" s="835">
        <v>0</v>
      </c>
      <c r="M29" s="835">
        <v>0</v>
      </c>
      <c r="N29" s="832">
        <v>3</v>
      </c>
      <c r="O29" s="836">
        <v>1</v>
      </c>
      <c r="P29" s="835">
        <v>0</v>
      </c>
      <c r="Q29" s="837"/>
      <c r="R29" s="832">
        <v>3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6</v>
      </c>
      <c r="B30" s="832" t="s">
        <v>2254</v>
      </c>
      <c r="C30" s="832" t="s">
        <v>2260</v>
      </c>
      <c r="D30" s="833" t="s">
        <v>2713</v>
      </c>
      <c r="E30" s="834" t="s">
        <v>2271</v>
      </c>
      <c r="F30" s="832" t="s">
        <v>2255</v>
      </c>
      <c r="G30" s="832" t="s">
        <v>2341</v>
      </c>
      <c r="H30" s="832" t="s">
        <v>630</v>
      </c>
      <c r="I30" s="832" t="s">
        <v>1933</v>
      </c>
      <c r="J30" s="832" t="s">
        <v>1934</v>
      </c>
      <c r="K30" s="832" t="s">
        <v>1935</v>
      </c>
      <c r="L30" s="835">
        <v>93.43</v>
      </c>
      <c r="M30" s="835">
        <v>840.87000000000012</v>
      </c>
      <c r="N30" s="832">
        <v>9</v>
      </c>
      <c r="O30" s="836">
        <v>3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6</v>
      </c>
      <c r="B31" s="832" t="s">
        <v>2254</v>
      </c>
      <c r="C31" s="832" t="s">
        <v>2260</v>
      </c>
      <c r="D31" s="833" t="s">
        <v>2713</v>
      </c>
      <c r="E31" s="834" t="s">
        <v>2271</v>
      </c>
      <c r="F31" s="832" t="s">
        <v>2255</v>
      </c>
      <c r="G31" s="832" t="s">
        <v>2341</v>
      </c>
      <c r="H31" s="832" t="s">
        <v>630</v>
      </c>
      <c r="I31" s="832" t="s">
        <v>1936</v>
      </c>
      <c r="J31" s="832" t="s">
        <v>1934</v>
      </c>
      <c r="K31" s="832" t="s">
        <v>1937</v>
      </c>
      <c r="L31" s="835">
        <v>186.87</v>
      </c>
      <c r="M31" s="835">
        <v>560.61</v>
      </c>
      <c r="N31" s="832">
        <v>3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6</v>
      </c>
      <c r="B32" s="832" t="s">
        <v>2254</v>
      </c>
      <c r="C32" s="832" t="s">
        <v>2260</v>
      </c>
      <c r="D32" s="833" t="s">
        <v>2713</v>
      </c>
      <c r="E32" s="834" t="s">
        <v>2271</v>
      </c>
      <c r="F32" s="832" t="s">
        <v>2255</v>
      </c>
      <c r="G32" s="832" t="s">
        <v>2342</v>
      </c>
      <c r="H32" s="832" t="s">
        <v>630</v>
      </c>
      <c r="I32" s="832" t="s">
        <v>2343</v>
      </c>
      <c r="J32" s="832" t="s">
        <v>2228</v>
      </c>
      <c r="K32" s="832" t="s">
        <v>2344</v>
      </c>
      <c r="L32" s="835">
        <v>69.16</v>
      </c>
      <c r="M32" s="835">
        <v>207.48</v>
      </c>
      <c r="N32" s="832">
        <v>3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6</v>
      </c>
      <c r="B33" s="832" t="s">
        <v>2254</v>
      </c>
      <c r="C33" s="832" t="s">
        <v>2260</v>
      </c>
      <c r="D33" s="833" t="s">
        <v>2713</v>
      </c>
      <c r="E33" s="834" t="s">
        <v>2271</v>
      </c>
      <c r="F33" s="832" t="s">
        <v>2255</v>
      </c>
      <c r="G33" s="832" t="s">
        <v>2342</v>
      </c>
      <c r="H33" s="832" t="s">
        <v>630</v>
      </c>
      <c r="I33" s="832" t="s">
        <v>2227</v>
      </c>
      <c r="J33" s="832" t="s">
        <v>2228</v>
      </c>
      <c r="K33" s="832" t="s">
        <v>2229</v>
      </c>
      <c r="L33" s="835">
        <v>207.45</v>
      </c>
      <c r="M33" s="835">
        <v>207.45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6</v>
      </c>
      <c r="B34" s="832" t="s">
        <v>2254</v>
      </c>
      <c r="C34" s="832" t="s">
        <v>2260</v>
      </c>
      <c r="D34" s="833" t="s">
        <v>2713</v>
      </c>
      <c r="E34" s="834" t="s">
        <v>2271</v>
      </c>
      <c r="F34" s="832" t="s">
        <v>2255</v>
      </c>
      <c r="G34" s="832" t="s">
        <v>2342</v>
      </c>
      <c r="H34" s="832" t="s">
        <v>630</v>
      </c>
      <c r="I34" s="832" t="s">
        <v>2227</v>
      </c>
      <c r="J34" s="832" t="s">
        <v>2228</v>
      </c>
      <c r="K34" s="832" t="s">
        <v>2229</v>
      </c>
      <c r="L34" s="835">
        <v>176.32</v>
      </c>
      <c r="M34" s="835">
        <v>176.32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6</v>
      </c>
      <c r="B35" s="832" t="s">
        <v>2254</v>
      </c>
      <c r="C35" s="832" t="s">
        <v>2260</v>
      </c>
      <c r="D35" s="833" t="s">
        <v>2713</v>
      </c>
      <c r="E35" s="834" t="s">
        <v>2271</v>
      </c>
      <c r="F35" s="832" t="s">
        <v>2255</v>
      </c>
      <c r="G35" s="832" t="s">
        <v>2345</v>
      </c>
      <c r="H35" s="832" t="s">
        <v>579</v>
      </c>
      <c r="I35" s="832" t="s">
        <v>2346</v>
      </c>
      <c r="J35" s="832" t="s">
        <v>2347</v>
      </c>
      <c r="K35" s="832" t="s">
        <v>2348</v>
      </c>
      <c r="L35" s="835">
        <v>32.25</v>
      </c>
      <c r="M35" s="835">
        <v>32.25</v>
      </c>
      <c r="N35" s="832">
        <v>1</v>
      </c>
      <c r="O35" s="836">
        <v>1</v>
      </c>
      <c r="P35" s="835">
        <v>32.25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6</v>
      </c>
      <c r="B36" s="832" t="s">
        <v>2254</v>
      </c>
      <c r="C36" s="832" t="s">
        <v>2260</v>
      </c>
      <c r="D36" s="833" t="s">
        <v>2713</v>
      </c>
      <c r="E36" s="834" t="s">
        <v>2271</v>
      </c>
      <c r="F36" s="832" t="s">
        <v>2255</v>
      </c>
      <c r="G36" s="832" t="s">
        <v>2345</v>
      </c>
      <c r="H36" s="832" t="s">
        <v>579</v>
      </c>
      <c r="I36" s="832" t="s">
        <v>2349</v>
      </c>
      <c r="J36" s="832" t="s">
        <v>712</v>
      </c>
      <c r="K36" s="832" t="s">
        <v>2350</v>
      </c>
      <c r="L36" s="835">
        <v>16.12</v>
      </c>
      <c r="M36" s="835">
        <v>16.12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6</v>
      </c>
      <c r="B37" s="832" t="s">
        <v>2254</v>
      </c>
      <c r="C37" s="832" t="s">
        <v>2260</v>
      </c>
      <c r="D37" s="833" t="s">
        <v>2713</v>
      </c>
      <c r="E37" s="834" t="s">
        <v>2271</v>
      </c>
      <c r="F37" s="832" t="s">
        <v>2255</v>
      </c>
      <c r="G37" s="832" t="s">
        <v>2351</v>
      </c>
      <c r="H37" s="832" t="s">
        <v>579</v>
      </c>
      <c r="I37" s="832" t="s">
        <v>2352</v>
      </c>
      <c r="J37" s="832" t="s">
        <v>2353</v>
      </c>
      <c r="K37" s="832" t="s">
        <v>2354</v>
      </c>
      <c r="L37" s="835">
        <v>57.19</v>
      </c>
      <c r="M37" s="835">
        <v>57.19</v>
      </c>
      <c r="N37" s="832">
        <v>1</v>
      </c>
      <c r="O37" s="836">
        <v>0.5</v>
      </c>
      <c r="P37" s="835">
        <v>57.19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6</v>
      </c>
      <c r="B38" s="832" t="s">
        <v>2254</v>
      </c>
      <c r="C38" s="832" t="s">
        <v>2260</v>
      </c>
      <c r="D38" s="833" t="s">
        <v>2713</v>
      </c>
      <c r="E38" s="834" t="s">
        <v>2271</v>
      </c>
      <c r="F38" s="832" t="s">
        <v>2255</v>
      </c>
      <c r="G38" s="832" t="s">
        <v>2355</v>
      </c>
      <c r="H38" s="832" t="s">
        <v>630</v>
      </c>
      <c r="I38" s="832" t="s">
        <v>1966</v>
      </c>
      <c r="J38" s="832" t="s">
        <v>1967</v>
      </c>
      <c r="K38" s="832" t="s">
        <v>1968</v>
      </c>
      <c r="L38" s="835">
        <v>181.45</v>
      </c>
      <c r="M38" s="835">
        <v>181.45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6</v>
      </c>
      <c r="B39" s="832" t="s">
        <v>2254</v>
      </c>
      <c r="C39" s="832" t="s">
        <v>2260</v>
      </c>
      <c r="D39" s="833" t="s">
        <v>2713</v>
      </c>
      <c r="E39" s="834" t="s">
        <v>2271</v>
      </c>
      <c r="F39" s="832" t="s">
        <v>2255</v>
      </c>
      <c r="G39" s="832" t="s">
        <v>2356</v>
      </c>
      <c r="H39" s="832" t="s">
        <v>579</v>
      </c>
      <c r="I39" s="832" t="s">
        <v>2357</v>
      </c>
      <c r="J39" s="832" t="s">
        <v>768</v>
      </c>
      <c r="K39" s="832" t="s">
        <v>2358</v>
      </c>
      <c r="L39" s="835">
        <v>0</v>
      </c>
      <c r="M39" s="835">
        <v>0</v>
      </c>
      <c r="N39" s="832">
        <v>5</v>
      </c>
      <c r="O39" s="836">
        <v>1</v>
      </c>
      <c r="P39" s="835">
        <v>0</v>
      </c>
      <c r="Q39" s="837"/>
      <c r="R39" s="832">
        <v>5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6</v>
      </c>
      <c r="B40" s="832" t="s">
        <v>2254</v>
      </c>
      <c r="C40" s="832" t="s">
        <v>2260</v>
      </c>
      <c r="D40" s="833" t="s">
        <v>2713</v>
      </c>
      <c r="E40" s="834" t="s">
        <v>2271</v>
      </c>
      <c r="F40" s="832" t="s">
        <v>2256</v>
      </c>
      <c r="G40" s="832" t="s">
        <v>2283</v>
      </c>
      <c r="H40" s="832" t="s">
        <v>579</v>
      </c>
      <c r="I40" s="832" t="s">
        <v>2287</v>
      </c>
      <c r="J40" s="832" t="s">
        <v>2288</v>
      </c>
      <c r="K40" s="832" t="s">
        <v>2289</v>
      </c>
      <c r="L40" s="835">
        <v>864.39</v>
      </c>
      <c r="M40" s="835">
        <v>43219.499999999978</v>
      </c>
      <c r="N40" s="832">
        <v>50</v>
      </c>
      <c r="O40" s="836">
        <v>50</v>
      </c>
      <c r="P40" s="835">
        <v>40626.32999999998</v>
      </c>
      <c r="Q40" s="837">
        <v>0.94000000000000006</v>
      </c>
      <c r="R40" s="832">
        <v>47</v>
      </c>
      <c r="S40" s="837">
        <v>0.94</v>
      </c>
      <c r="T40" s="836">
        <v>47</v>
      </c>
      <c r="U40" s="838">
        <v>0.94</v>
      </c>
    </row>
    <row r="41" spans="1:21" ht="14.4" customHeight="1" x14ac:dyDescent="0.3">
      <c r="A41" s="831">
        <v>6</v>
      </c>
      <c r="B41" s="832" t="s">
        <v>2254</v>
      </c>
      <c r="C41" s="832" t="s">
        <v>2260</v>
      </c>
      <c r="D41" s="833" t="s">
        <v>2713</v>
      </c>
      <c r="E41" s="834" t="s">
        <v>2271</v>
      </c>
      <c r="F41" s="832" t="s">
        <v>2256</v>
      </c>
      <c r="G41" s="832" t="s">
        <v>2283</v>
      </c>
      <c r="H41" s="832" t="s">
        <v>579</v>
      </c>
      <c r="I41" s="832" t="s">
        <v>2290</v>
      </c>
      <c r="J41" s="832" t="s">
        <v>2291</v>
      </c>
      <c r="K41" s="832" t="s">
        <v>2292</v>
      </c>
      <c r="L41" s="835">
        <v>1978.94</v>
      </c>
      <c r="M41" s="835">
        <v>73220.780000000028</v>
      </c>
      <c r="N41" s="832">
        <v>37</v>
      </c>
      <c r="O41" s="836">
        <v>37</v>
      </c>
      <c r="P41" s="835">
        <v>65305.020000000033</v>
      </c>
      <c r="Q41" s="837">
        <v>0.891891891891892</v>
      </c>
      <c r="R41" s="832">
        <v>33</v>
      </c>
      <c r="S41" s="837">
        <v>0.89189189189189189</v>
      </c>
      <c r="T41" s="836">
        <v>33</v>
      </c>
      <c r="U41" s="838">
        <v>0.89189189189189189</v>
      </c>
    </row>
    <row r="42" spans="1:21" ht="14.4" customHeight="1" x14ac:dyDescent="0.3">
      <c r="A42" s="831">
        <v>6</v>
      </c>
      <c r="B42" s="832" t="s">
        <v>2254</v>
      </c>
      <c r="C42" s="832" t="s">
        <v>2260</v>
      </c>
      <c r="D42" s="833" t="s">
        <v>2713</v>
      </c>
      <c r="E42" s="834" t="s">
        <v>2271</v>
      </c>
      <c r="F42" s="832" t="s">
        <v>2256</v>
      </c>
      <c r="G42" s="832" t="s">
        <v>2283</v>
      </c>
      <c r="H42" s="832" t="s">
        <v>579</v>
      </c>
      <c r="I42" s="832" t="s">
        <v>2359</v>
      </c>
      <c r="J42" s="832" t="s">
        <v>2360</v>
      </c>
      <c r="K42" s="832" t="s">
        <v>2361</v>
      </c>
      <c r="L42" s="835">
        <v>700</v>
      </c>
      <c r="M42" s="835">
        <v>13300</v>
      </c>
      <c r="N42" s="832">
        <v>19</v>
      </c>
      <c r="O42" s="836">
        <v>19</v>
      </c>
      <c r="P42" s="835">
        <v>13300</v>
      </c>
      <c r="Q42" s="837">
        <v>1</v>
      </c>
      <c r="R42" s="832">
        <v>19</v>
      </c>
      <c r="S42" s="837">
        <v>1</v>
      </c>
      <c r="T42" s="836">
        <v>19</v>
      </c>
      <c r="U42" s="838">
        <v>1</v>
      </c>
    </row>
    <row r="43" spans="1:21" ht="14.4" customHeight="1" x14ac:dyDescent="0.3">
      <c r="A43" s="831">
        <v>6</v>
      </c>
      <c r="B43" s="832" t="s">
        <v>2254</v>
      </c>
      <c r="C43" s="832" t="s">
        <v>2260</v>
      </c>
      <c r="D43" s="833" t="s">
        <v>2713</v>
      </c>
      <c r="E43" s="834" t="s">
        <v>2271</v>
      </c>
      <c r="F43" s="832" t="s">
        <v>2256</v>
      </c>
      <c r="G43" s="832" t="s">
        <v>2283</v>
      </c>
      <c r="H43" s="832" t="s">
        <v>579</v>
      </c>
      <c r="I43" s="832" t="s">
        <v>2362</v>
      </c>
      <c r="J43" s="832" t="s">
        <v>2363</v>
      </c>
      <c r="K43" s="832" t="s">
        <v>2364</v>
      </c>
      <c r="L43" s="835">
        <v>700</v>
      </c>
      <c r="M43" s="835">
        <v>2100</v>
      </c>
      <c r="N43" s="832">
        <v>3</v>
      </c>
      <c r="O43" s="836">
        <v>3</v>
      </c>
      <c r="P43" s="835">
        <v>2100</v>
      </c>
      <c r="Q43" s="837">
        <v>1</v>
      </c>
      <c r="R43" s="832">
        <v>3</v>
      </c>
      <c r="S43" s="837">
        <v>1</v>
      </c>
      <c r="T43" s="836">
        <v>3</v>
      </c>
      <c r="U43" s="838">
        <v>1</v>
      </c>
    </row>
    <row r="44" spans="1:21" ht="14.4" customHeight="1" x14ac:dyDescent="0.3">
      <c r="A44" s="831">
        <v>6</v>
      </c>
      <c r="B44" s="832" t="s">
        <v>2254</v>
      </c>
      <c r="C44" s="832" t="s">
        <v>2260</v>
      </c>
      <c r="D44" s="833" t="s">
        <v>2713</v>
      </c>
      <c r="E44" s="834" t="s">
        <v>2271</v>
      </c>
      <c r="F44" s="832" t="s">
        <v>2256</v>
      </c>
      <c r="G44" s="832" t="s">
        <v>2293</v>
      </c>
      <c r="H44" s="832" t="s">
        <v>579</v>
      </c>
      <c r="I44" s="832" t="s">
        <v>2294</v>
      </c>
      <c r="J44" s="832" t="s">
        <v>2295</v>
      </c>
      <c r="K44" s="832" t="s">
        <v>2296</v>
      </c>
      <c r="L44" s="835">
        <v>0</v>
      </c>
      <c r="M44" s="835">
        <v>0</v>
      </c>
      <c r="N44" s="832">
        <v>3</v>
      </c>
      <c r="O44" s="836">
        <v>3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6</v>
      </c>
      <c r="B45" s="832" t="s">
        <v>2254</v>
      </c>
      <c r="C45" s="832" t="s">
        <v>2260</v>
      </c>
      <c r="D45" s="833" t="s">
        <v>2713</v>
      </c>
      <c r="E45" s="834" t="s">
        <v>2272</v>
      </c>
      <c r="F45" s="832" t="s">
        <v>2255</v>
      </c>
      <c r="G45" s="832" t="s">
        <v>2277</v>
      </c>
      <c r="H45" s="832" t="s">
        <v>630</v>
      </c>
      <c r="I45" s="832" t="s">
        <v>1822</v>
      </c>
      <c r="J45" s="832" t="s">
        <v>1597</v>
      </c>
      <c r="K45" s="832" t="s">
        <v>1823</v>
      </c>
      <c r="L45" s="835">
        <v>154.36000000000001</v>
      </c>
      <c r="M45" s="835">
        <v>617.44000000000005</v>
      </c>
      <c r="N45" s="832">
        <v>4</v>
      </c>
      <c r="O45" s="836">
        <v>3</v>
      </c>
      <c r="P45" s="835">
        <v>617.44000000000005</v>
      </c>
      <c r="Q45" s="837">
        <v>1</v>
      </c>
      <c r="R45" s="832">
        <v>4</v>
      </c>
      <c r="S45" s="837">
        <v>1</v>
      </c>
      <c r="T45" s="836">
        <v>3</v>
      </c>
      <c r="U45" s="838">
        <v>1</v>
      </c>
    </row>
    <row r="46" spans="1:21" ht="14.4" customHeight="1" x14ac:dyDescent="0.3">
      <c r="A46" s="831">
        <v>6</v>
      </c>
      <c r="B46" s="832" t="s">
        <v>2254</v>
      </c>
      <c r="C46" s="832" t="s">
        <v>2260</v>
      </c>
      <c r="D46" s="833" t="s">
        <v>2713</v>
      </c>
      <c r="E46" s="834" t="s">
        <v>2272</v>
      </c>
      <c r="F46" s="832" t="s">
        <v>2255</v>
      </c>
      <c r="G46" s="832" t="s">
        <v>2365</v>
      </c>
      <c r="H46" s="832" t="s">
        <v>630</v>
      </c>
      <c r="I46" s="832" t="s">
        <v>2051</v>
      </c>
      <c r="J46" s="832" t="s">
        <v>851</v>
      </c>
      <c r="K46" s="832" t="s">
        <v>2052</v>
      </c>
      <c r="L46" s="835">
        <v>176.32</v>
      </c>
      <c r="M46" s="835">
        <v>352.64</v>
      </c>
      <c r="N46" s="832">
        <v>2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2254</v>
      </c>
      <c r="C47" s="832" t="s">
        <v>2260</v>
      </c>
      <c r="D47" s="833" t="s">
        <v>2713</v>
      </c>
      <c r="E47" s="834" t="s">
        <v>2272</v>
      </c>
      <c r="F47" s="832" t="s">
        <v>2255</v>
      </c>
      <c r="G47" s="832" t="s">
        <v>2366</v>
      </c>
      <c r="H47" s="832" t="s">
        <v>579</v>
      </c>
      <c r="I47" s="832" t="s">
        <v>2367</v>
      </c>
      <c r="J47" s="832" t="s">
        <v>2368</v>
      </c>
      <c r="K47" s="832" t="s">
        <v>2369</v>
      </c>
      <c r="L47" s="835">
        <v>391.67</v>
      </c>
      <c r="M47" s="835">
        <v>391.67</v>
      </c>
      <c r="N47" s="832">
        <v>1</v>
      </c>
      <c r="O47" s="836">
        <v>0.5</v>
      </c>
      <c r="P47" s="835">
        <v>391.67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6</v>
      </c>
      <c r="B48" s="832" t="s">
        <v>2254</v>
      </c>
      <c r="C48" s="832" t="s">
        <v>2260</v>
      </c>
      <c r="D48" s="833" t="s">
        <v>2713</v>
      </c>
      <c r="E48" s="834" t="s">
        <v>2272</v>
      </c>
      <c r="F48" s="832" t="s">
        <v>2255</v>
      </c>
      <c r="G48" s="832" t="s">
        <v>2366</v>
      </c>
      <c r="H48" s="832" t="s">
        <v>579</v>
      </c>
      <c r="I48" s="832" t="s">
        <v>2370</v>
      </c>
      <c r="J48" s="832" t="s">
        <v>2368</v>
      </c>
      <c r="K48" s="832" t="s">
        <v>2371</v>
      </c>
      <c r="L48" s="835">
        <v>195.83</v>
      </c>
      <c r="M48" s="835">
        <v>195.83</v>
      </c>
      <c r="N48" s="832">
        <v>1</v>
      </c>
      <c r="O48" s="836">
        <v>0.5</v>
      </c>
      <c r="P48" s="835">
        <v>195.83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6</v>
      </c>
      <c r="B49" s="832" t="s">
        <v>2254</v>
      </c>
      <c r="C49" s="832" t="s">
        <v>2260</v>
      </c>
      <c r="D49" s="833" t="s">
        <v>2713</v>
      </c>
      <c r="E49" s="834" t="s">
        <v>2272</v>
      </c>
      <c r="F49" s="832" t="s">
        <v>2255</v>
      </c>
      <c r="G49" s="832" t="s">
        <v>2320</v>
      </c>
      <c r="H49" s="832" t="s">
        <v>579</v>
      </c>
      <c r="I49" s="832" t="s">
        <v>2372</v>
      </c>
      <c r="J49" s="832" t="s">
        <v>2373</v>
      </c>
      <c r="K49" s="832" t="s">
        <v>1952</v>
      </c>
      <c r="L49" s="835">
        <v>207.45</v>
      </c>
      <c r="M49" s="835">
        <v>414.9</v>
      </c>
      <c r="N49" s="832">
        <v>2</v>
      </c>
      <c r="O49" s="836">
        <v>1.5</v>
      </c>
      <c r="P49" s="835">
        <v>207.45</v>
      </c>
      <c r="Q49" s="837">
        <v>0.5</v>
      </c>
      <c r="R49" s="832">
        <v>1</v>
      </c>
      <c r="S49" s="837">
        <v>0.5</v>
      </c>
      <c r="T49" s="836">
        <v>0.5</v>
      </c>
      <c r="U49" s="838">
        <v>0.33333333333333331</v>
      </c>
    </row>
    <row r="50" spans="1:21" ht="14.4" customHeight="1" x14ac:dyDescent="0.3">
      <c r="A50" s="831">
        <v>6</v>
      </c>
      <c r="B50" s="832" t="s">
        <v>2254</v>
      </c>
      <c r="C50" s="832" t="s">
        <v>2260</v>
      </c>
      <c r="D50" s="833" t="s">
        <v>2713</v>
      </c>
      <c r="E50" s="834" t="s">
        <v>2272</v>
      </c>
      <c r="F50" s="832" t="s">
        <v>2255</v>
      </c>
      <c r="G50" s="832" t="s">
        <v>2320</v>
      </c>
      <c r="H50" s="832" t="s">
        <v>579</v>
      </c>
      <c r="I50" s="832" t="s">
        <v>2374</v>
      </c>
      <c r="J50" s="832" t="s">
        <v>2373</v>
      </c>
      <c r="K50" s="832" t="s">
        <v>2375</v>
      </c>
      <c r="L50" s="835">
        <v>69.16</v>
      </c>
      <c r="M50" s="835">
        <v>69.16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6</v>
      </c>
      <c r="B51" s="832" t="s">
        <v>2254</v>
      </c>
      <c r="C51" s="832" t="s">
        <v>2260</v>
      </c>
      <c r="D51" s="833" t="s">
        <v>2713</v>
      </c>
      <c r="E51" s="834" t="s">
        <v>2272</v>
      </c>
      <c r="F51" s="832" t="s">
        <v>2255</v>
      </c>
      <c r="G51" s="832" t="s">
        <v>2376</v>
      </c>
      <c r="H51" s="832" t="s">
        <v>579</v>
      </c>
      <c r="I51" s="832" t="s">
        <v>2377</v>
      </c>
      <c r="J51" s="832" t="s">
        <v>1359</v>
      </c>
      <c r="K51" s="832" t="s">
        <v>1090</v>
      </c>
      <c r="L51" s="835">
        <v>42.05</v>
      </c>
      <c r="M51" s="835">
        <v>42.05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6</v>
      </c>
      <c r="B52" s="832" t="s">
        <v>2254</v>
      </c>
      <c r="C52" s="832" t="s">
        <v>2260</v>
      </c>
      <c r="D52" s="833" t="s">
        <v>2713</v>
      </c>
      <c r="E52" s="834" t="s">
        <v>2272</v>
      </c>
      <c r="F52" s="832" t="s">
        <v>2255</v>
      </c>
      <c r="G52" s="832" t="s">
        <v>2378</v>
      </c>
      <c r="H52" s="832" t="s">
        <v>579</v>
      </c>
      <c r="I52" s="832" t="s">
        <v>2379</v>
      </c>
      <c r="J52" s="832" t="s">
        <v>921</v>
      </c>
      <c r="K52" s="832" t="s">
        <v>2380</v>
      </c>
      <c r="L52" s="835">
        <v>96.84</v>
      </c>
      <c r="M52" s="835">
        <v>96.84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6</v>
      </c>
      <c r="B53" s="832" t="s">
        <v>2254</v>
      </c>
      <c r="C53" s="832" t="s">
        <v>2260</v>
      </c>
      <c r="D53" s="833" t="s">
        <v>2713</v>
      </c>
      <c r="E53" s="834" t="s">
        <v>2272</v>
      </c>
      <c r="F53" s="832" t="s">
        <v>2255</v>
      </c>
      <c r="G53" s="832" t="s">
        <v>2378</v>
      </c>
      <c r="H53" s="832" t="s">
        <v>579</v>
      </c>
      <c r="I53" s="832" t="s">
        <v>2381</v>
      </c>
      <c r="J53" s="832" t="s">
        <v>2382</v>
      </c>
      <c r="K53" s="832" t="s">
        <v>2383</v>
      </c>
      <c r="L53" s="835">
        <v>161.4</v>
      </c>
      <c r="M53" s="835">
        <v>161.4</v>
      </c>
      <c r="N53" s="832">
        <v>1</v>
      </c>
      <c r="O53" s="836">
        <v>0.5</v>
      </c>
      <c r="P53" s="835">
        <v>161.4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6</v>
      </c>
      <c r="B54" s="832" t="s">
        <v>2254</v>
      </c>
      <c r="C54" s="832" t="s">
        <v>2260</v>
      </c>
      <c r="D54" s="833" t="s">
        <v>2713</v>
      </c>
      <c r="E54" s="834" t="s">
        <v>2272</v>
      </c>
      <c r="F54" s="832" t="s">
        <v>2255</v>
      </c>
      <c r="G54" s="832" t="s">
        <v>2378</v>
      </c>
      <c r="H54" s="832" t="s">
        <v>579</v>
      </c>
      <c r="I54" s="832" t="s">
        <v>2384</v>
      </c>
      <c r="J54" s="832" t="s">
        <v>2385</v>
      </c>
      <c r="K54" s="832" t="s">
        <v>2386</v>
      </c>
      <c r="L54" s="835">
        <v>161.4</v>
      </c>
      <c r="M54" s="835">
        <v>161.4</v>
      </c>
      <c r="N54" s="832">
        <v>1</v>
      </c>
      <c r="O54" s="836">
        <v>0.5</v>
      </c>
      <c r="P54" s="835">
        <v>161.4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6</v>
      </c>
      <c r="B55" s="832" t="s">
        <v>2254</v>
      </c>
      <c r="C55" s="832" t="s">
        <v>2260</v>
      </c>
      <c r="D55" s="833" t="s">
        <v>2713</v>
      </c>
      <c r="E55" s="834" t="s">
        <v>2272</v>
      </c>
      <c r="F55" s="832" t="s">
        <v>2255</v>
      </c>
      <c r="G55" s="832" t="s">
        <v>2323</v>
      </c>
      <c r="H55" s="832" t="s">
        <v>579</v>
      </c>
      <c r="I55" s="832" t="s">
        <v>2387</v>
      </c>
      <c r="J55" s="832" t="s">
        <v>659</v>
      </c>
      <c r="K55" s="832" t="s">
        <v>2388</v>
      </c>
      <c r="L55" s="835">
        <v>182.22</v>
      </c>
      <c r="M55" s="835">
        <v>182.22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6</v>
      </c>
      <c r="B56" s="832" t="s">
        <v>2254</v>
      </c>
      <c r="C56" s="832" t="s">
        <v>2260</v>
      </c>
      <c r="D56" s="833" t="s">
        <v>2713</v>
      </c>
      <c r="E56" s="834" t="s">
        <v>2272</v>
      </c>
      <c r="F56" s="832" t="s">
        <v>2255</v>
      </c>
      <c r="G56" s="832" t="s">
        <v>2323</v>
      </c>
      <c r="H56" s="832" t="s">
        <v>579</v>
      </c>
      <c r="I56" s="832" t="s">
        <v>2389</v>
      </c>
      <c r="J56" s="832" t="s">
        <v>659</v>
      </c>
      <c r="K56" s="832" t="s">
        <v>2388</v>
      </c>
      <c r="L56" s="835">
        <v>182.22</v>
      </c>
      <c r="M56" s="835">
        <v>1275.54</v>
      </c>
      <c r="N56" s="832">
        <v>7</v>
      </c>
      <c r="O56" s="836">
        <v>6.5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6</v>
      </c>
      <c r="B57" s="832" t="s">
        <v>2254</v>
      </c>
      <c r="C57" s="832" t="s">
        <v>2260</v>
      </c>
      <c r="D57" s="833" t="s">
        <v>2713</v>
      </c>
      <c r="E57" s="834" t="s">
        <v>2272</v>
      </c>
      <c r="F57" s="832" t="s">
        <v>2255</v>
      </c>
      <c r="G57" s="832" t="s">
        <v>2390</v>
      </c>
      <c r="H57" s="832" t="s">
        <v>579</v>
      </c>
      <c r="I57" s="832" t="s">
        <v>2391</v>
      </c>
      <c r="J57" s="832" t="s">
        <v>2392</v>
      </c>
      <c r="K57" s="832" t="s">
        <v>2393</v>
      </c>
      <c r="L57" s="835">
        <v>46.75</v>
      </c>
      <c r="M57" s="835">
        <v>140.25</v>
      </c>
      <c r="N57" s="832">
        <v>3</v>
      </c>
      <c r="O57" s="836">
        <v>1</v>
      </c>
      <c r="P57" s="835">
        <v>140.25</v>
      </c>
      <c r="Q57" s="837">
        <v>1</v>
      </c>
      <c r="R57" s="832">
        <v>3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6</v>
      </c>
      <c r="B58" s="832" t="s">
        <v>2254</v>
      </c>
      <c r="C58" s="832" t="s">
        <v>2260</v>
      </c>
      <c r="D58" s="833" t="s">
        <v>2713</v>
      </c>
      <c r="E58" s="834" t="s">
        <v>2272</v>
      </c>
      <c r="F58" s="832" t="s">
        <v>2255</v>
      </c>
      <c r="G58" s="832" t="s">
        <v>2394</v>
      </c>
      <c r="H58" s="832" t="s">
        <v>579</v>
      </c>
      <c r="I58" s="832" t="s">
        <v>2395</v>
      </c>
      <c r="J58" s="832" t="s">
        <v>2396</v>
      </c>
      <c r="K58" s="832" t="s">
        <v>2397</v>
      </c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6</v>
      </c>
      <c r="B59" s="832" t="s">
        <v>2254</v>
      </c>
      <c r="C59" s="832" t="s">
        <v>2260</v>
      </c>
      <c r="D59" s="833" t="s">
        <v>2713</v>
      </c>
      <c r="E59" s="834" t="s">
        <v>2272</v>
      </c>
      <c r="F59" s="832" t="s">
        <v>2255</v>
      </c>
      <c r="G59" s="832" t="s">
        <v>2394</v>
      </c>
      <c r="H59" s="832" t="s">
        <v>579</v>
      </c>
      <c r="I59" s="832" t="s">
        <v>2398</v>
      </c>
      <c r="J59" s="832" t="s">
        <v>2399</v>
      </c>
      <c r="K59" s="832" t="s">
        <v>2400</v>
      </c>
      <c r="L59" s="835">
        <v>0</v>
      </c>
      <c r="M59" s="835">
        <v>0</v>
      </c>
      <c r="N59" s="832">
        <v>1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6</v>
      </c>
      <c r="B60" s="832" t="s">
        <v>2254</v>
      </c>
      <c r="C60" s="832" t="s">
        <v>2260</v>
      </c>
      <c r="D60" s="833" t="s">
        <v>2713</v>
      </c>
      <c r="E60" s="834" t="s">
        <v>2272</v>
      </c>
      <c r="F60" s="832" t="s">
        <v>2255</v>
      </c>
      <c r="G60" s="832" t="s">
        <v>2401</v>
      </c>
      <c r="H60" s="832" t="s">
        <v>579</v>
      </c>
      <c r="I60" s="832" t="s">
        <v>2402</v>
      </c>
      <c r="J60" s="832" t="s">
        <v>2403</v>
      </c>
      <c r="K60" s="832" t="s">
        <v>2404</v>
      </c>
      <c r="L60" s="835">
        <v>0</v>
      </c>
      <c r="M60" s="835">
        <v>0</v>
      </c>
      <c r="N60" s="832">
        <v>2</v>
      </c>
      <c r="O60" s="836">
        <v>1</v>
      </c>
      <c r="P60" s="835"/>
      <c r="Q60" s="837"/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6</v>
      </c>
      <c r="B61" s="832" t="s">
        <v>2254</v>
      </c>
      <c r="C61" s="832" t="s">
        <v>2260</v>
      </c>
      <c r="D61" s="833" t="s">
        <v>2713</v>
      </c>
      <c r="E61" s="834" t="s">
        <v>2272</v>
      </c>
      <c r="F61" s="832" t="s">
        <v>2255</v>
      </c>
      <c r="G61" s="832" t="s">
        <v>2405</v>
      </c>
      <c r="H61" s="832" t="s">
        <v>579</v>
      </c>
      <c r="I61" s="832" t="s">
        <v>2406</v>
      </c>
      <c r="J61" s="832" t="s">
        <v>2407</v>
      </c>
      <c r="K61" s="832" t="s">
        <v>2408</v>
      </c>
      <c r="L61" s="835">
        <v>424.24</v>
      </c>
      <c r="M61" s="835">
        <v>424.24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6</v>
      </c>
      <c r="B62" s="832" t="s">
        <v>2254</v>
      </c>
      <c r="C62" s="832" t="s">
        <v>2260</v>
      </c>
      <c r="D62" s="833" t="s">
        <v>2713</v>
      </c>
      <c r="E62" s="834" t="s">
        <v>2272</v>
      </c>
      <c r="F62" s="832" t="s">
        <v>2255</v>
      </c>
      <c r="G62" s="832" t="s">
        <v>2305</v>
      </c>
      <c r="H62" s="832" t="s">
        <v>579</v>
      </c>
      <c r="I62" s="832" t="s">
        <v>2306</v>
      </c>
      <c r="J62" s="832" t="s">
        <v>1040</v>
      </c>
      <c r="K62" s="832" t="s">
        <v>2307</v>
      </c>
      <c r="L62" s="835">
        <v>107.27</v>
      </c>
      <c r="M62" s="835">
        <v>321.81</v>
      </c>
      <c r="N62" s="832">
        <v>3</v>
      </c>
      <c r="O62" s="836">
        <v>1</v>
      </c>
      <c r="P62" s="835">
        <v>321.81</v>
      </c>
      <c r="Q62" s="837">
        <v>1</v>
      </c>
      <c r="R62" s="832">
        <v>3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6</v>
      </c>
      <c r="B63" s="832" t="s">
        <v>2254</v>
      </c>
      <c r="C63" s="832" t="s">
        <v>2260</v>
      </c>
      <c r="D63" s="833" t="s">
        <v>2713</v>
      </c>
      <c r="E63" s="834" t="s">
        <v>2272</v>
      </c>
      <c r="F63" s="832" t="s">
        <v>2255</v>
      </c>
      <c r="G63" s="832" t="s">
        <v>2305</v>
      </c>
      <c r="H63" s="832" t="s">
        <v>579</v>
      </c>
      <c r="I63" s="832" t="s">
        <v>2332</v>
      </c>
      <c r="J63" s="832" t="s">
        <v>1040</v>
      </c>
      <c r="K63" s="832" t="s">
        <v>2307</v>
      </c>
      <c r="L63" s="835">
        <v>107.27</v>
      </c>
      <c r="M63" s="835">
        <v>321.81</v>
      </c>
      <c r="N63" s="832">
        <v>3</v>
      </c>
      <c r="O63" s="836">
        <v>1</v>
      </c>
      <c r="P63" s="835">
        <v>321.81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2254</v>
      </c>
      <c r="C64" s="832" t="s">
        <v>2260</v>
      </c>
      <c r="D64" s="833" t="s">
        <v>2713</v>
      </c>
      <c r="E64" s="834" t="s">
        <v>2272</v>
      </c>
      <c r="F64" s="832" t="s">
        <v>2255</v>
      </c>
      <c r="G64" s="832" t="s">
        <v>2337</v>
      </c>
      <c r="H64" s="832" t="s">
        <v>579</v>
      </c>
      <c r="I64" s="832" t="s">
        <v>2409</v>
      </c>
      <c r="J64" s="832" t="s">
        <v>2339</v>
      </c>
      <c r="K64" s="832" t="s">
        <v>2410</v>
      </c>
      <c r="L64" s="835">
        <v>0</v>
      </c>
      <c r="M64" s="835">
        <v>0</v>
      </c>
      <c r="N64" s="832">
        <v>2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6</v>
      </c>
      <c r="B65" s="832" t="s">
        <v>2254</v>
      </c>
      <c r="C65" s="832" t="s">
        <v>2260</v>
      </c>
      <c r="D65" s="833" t="s">
        <v>2713</v>
      </c>
      <c r="E65" s="834" t="s">
        <v>2272</v>
      </c>
      <c r="F65" s="832" t="s">
        <v>2255</v>
      </c>
      <c r="G65" s="832" t="s">
        <v>2411</v>
      </c>
      <c r="H65" s="832" t="s">
        <v>579</v>
      </c>
      <c r="I65" s="832" t="s">
        <v>2412</v>
      </c>
      <c r="J65" s="832" t="s">
        <v>615</v>
      </c>
      <c r="K65" s="832" t="s">
        <v>2413</v>
      </c>
      <c r="L65" s="835">
        <v>0</v>
      </c>
      <c r="M65" s="835">
        <v>0</v>
      </c>
      <c r="N65" s="832">
        <v>2</v>
      </c>
      <c r="O65" s="836">
        <v>0.5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6</v>
      </c>
      <c r="B66" s="832" t="s">
        <v>2254</v>
      </c>
      <c r="C66" s="832" t="s">
        <v>2260</v>
      </c>
      <c r="D66" s="833" t="s">
        <v>2713</v>
      </c>
      <c r="E66" s="834" t="s">
        <v>2272</v>
      </c>
      <c r="F66" s="832" t="s">
        <v>2255</v>
      </c>
      <c r="G66" s="832" t="s">
        <v>2414</v>
      </c>
      <c r="H66" s="832" t="s">
        <v>579</v>
      </c>
      <c r="I66" s="832" t="s">
        <v>2415</v>
      </c>
      <c r="J66" s="832" t="s">
        <v>2416</v>
      </c>
      <c r="K66" s="832" t="s">
        <v>2417</v>
      </c>
      <c r="L66" s="835">
        <v>74.64</v>
      </c>
      <c r="M66" s="835">
        <v>74.64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6</v>
      </c>
      <c r="B67" s="832" t="s">
        <v>2254</v>
      </c>
      <c r="C67" s="832" t="s">
        <v>2260</v>
      </c>
      <c r="D67" s="833" t="s">
        <v>2713</v>
      </c>
      <c r="E67" s="834" t="s">
        <v>2272</v>
      </c>
      <c r="F67" s="832" t="s">
        <v>2255</v>
      </c>
      <c r="G67" s="832" t="s">
        <v>2418</v>
      </c>
      <c r="H67" s="832" t="s">
        <v>579</v>
      </c>
      <c r="I67" s="832" t="s">
        <v>2419</v>
      </c>
      <c r="J67" s="832" t="s">
        <v>2420</v>
      </c>
      <c r="K67" s="832" t="s">
        <v>2421</v>
      </c>
      <c r="L67" s="835">
        <v>49.38</v>
      </c>
      <c r="M67" s="835">
        <v>246.90000000000003</v>
      </c>
      <c r="N67" s="832">
        <v>5</v>
      </c>
      <c r="O67" s="836">
        <v>1.5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6</v>
      </c>
      <c r="B68" s="832" t="s">
        <v>2254</v>
      </c>
      <c r="C68" s="832" t="s">
        <v>2260</v>
      </c>
      <c r="D68" s="833" t="s">
        <v>2713</v>
      </c>
      <c r="E68" s="834" t="s">
        <v>2272</v>
      </c>
      <c r="F68" s="832" t="s">
        <v>2255</v>
      </c>
      <c r="G68" s="832" t="s">
        <v>2422</v>
      </c>
      <c r="H68" s="832" t="s">
        <v>579</v>
      </c>
      <c r="I68" s="832" t="s">
        <v>2423</v>
      </c>
      <c r="J68" s="832" t="s">
        <v>2424</v>
      </c>
      <c r="K68" s="832" t="s">
        <v>2425</v>
      </c>
      <c r="L68" s="835">
        <v>132.97999999999999</v>
      </c>
      <c r="M68" s="835">
        <v>265.95999999999998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6</v>
      </c>
      <c r="B69" s="832" t="s">
        <v>2254</v>
      </c>
      <c r="C69" s="832" t="s">
        <v>2260</v>
      </c>
      <c r="D69" s="833" t="s">
        <v>2713</v>
      </c>
      <c r="E69" s="834" t="s">
        <v>2272</v>
      </c>
      <c r="F69" s="832" t="s">
        <v>2255</v>
      </c>
      <c r="G69" s="832" t="s">
        <v>2341</v>
      </c>
      <c r="H69" s="832" t="s">
        <v>579</v>
      </c>
      <c r="I69" s="832" t="s">
        <v>2426</v>
      </c>
      <c r="J69" s="832" t="s">
        <v>2427</v>
      </c>
      <c r="K69" s="832" t="s">
        <v>2428</v>
      </c>
      <c r="L69" s="835">
        <v>300.33</v>
      </c>
      <c r="M69" s="835">
        <v>600.66</v>
      </c>
      <c r="N69" s="832">
        <v>2</v>
      </c>
      <c r="O69" s="836">
        <v>1</v>
      </c>
      <c r="P69" s="835">
        <v>600.66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6</v>
      </c>
      <c r="B70" s="832" t="s">
        <v>2254</v>
      </c>
      <c r="C70" s="832" t="s">
        <v>2260</v>
      </c>
      <c r="D70" s="833" t="s">
        <v>2713</v>
      </c>
      <c r="E70" s="834" t="s">
        <v>2272</v>
      </c>
      <c r="F70" s="832" t="s">
        <v>2255</v>
      </c>
      <c r="G70" s="832" t="s">
        <v>2429</v>
      </c>
      <c r="H70" s="832" t="s">
        <v>579</v>
      </c>
      <c r="I70" s="832" t="s">
        <v>2430</v>
      </c>
      <c r="J70" s="832" t="s">
        <v>2431</v>
      </c>
      <c r="K70" s="832" t="s">
        <v>2432</v>
      </c>
      <c r="L70" s="835">
        <v>11.73</v>
      </c>
      <c r="M70" s="835">
        <v>11.73</v>
      </c>
      <c r="N70" s="832">
        <v>1</v>
      </c>
      <c r="O70" s="836">
        <v>0.5</v>
      </c>
      <c r="P70" s="835">
        <v>11.73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6</v>
      </c>
      <c r="B71" s="832" t="s">
        <v>2254</v>
      </c>
      <c r="C71" s="832" t="s">
        <v>2260</v>
      </c>
      <c r="D71" s="833" t="s">
        <v>2713</v>
      </c>
      <c r="E71" s="834" t="s">
        <v>2272</v>
      </c>
      <c r="F71" s="832" t="s">
        <v>2255</v>
      </c>
      <c r="G71" s="832" t="s">
        <v>2429</v>
      </c>
      <c r="H71" s="832" t="s">
        <v>579</v>
      </c>
      <c r="I71" s="832" t="s">
        <v>2433</v>
      </c>
      <c r="J71" s="832" t="s">
        <v>2431</v>
      </c>
      <c r="K71" s="832" t="s">
        <v>915</v>
      </c>
      <c r="L71" s="835">
        <v>58.62</v>
      </c>
      <c r="M71" s="835">
        <v>234.48</v>
      </c>
      <c r="N71" s="832">
        <v>4</v>
      </c>
      <c r="O71" s="836">
        <v>2.5</v>
      </c>
      <c r="P71" s="835">
        <v>117.24</v>
      </c>
      <c r="Q71" s="837">
        <v>0.5</v>
      </c>
      <c r="R71" s="832">
        <v>2</v>
      </c>
      <c r="S71" s="837">
        <v>0.5</v>
      </c>
      <c r="T71" s="836">
        <v>1</v>
      </c>
      <c r="U71" s="838">
        <v>0.4</v>
      </c>
    </row>
    <row r="72" spans="1:21" ht="14.4" customHeight="1" x14ac:dyDescent="0.3">
      <c r="A72" s="831">
        <v>6</v>
      </c>
      <c r="B72" s="832" t="s">
        <v>2254</v>
      </c>
      <c r="C72" s="832" t="s">
        <v>2260</v>
      </c>
      <c r="D72" s="833" t="s">
        <v>2713</v>
      </c>
      <c r="E72" s="834" t="s">
        <v>2272</v>
      </c>
      <c r="F72" s="832" t="s">
        <v>2255</v>
      </c>
      <c r="G72" s="832" t="s">
        <v>2434</v>
      </c>
      <c r="H72" s="832" t="s">
        <v>579</v>
      </c>
      <c r="I72" s="832" t="s">
        <v>2435</v>
      </c>
      <c r="J72" s="832" t="s">
        <v>1984</v>
      </c>
      <c r="K72" s="832" t="s">
        <v>2436</v>
      </c>
      <c r="L72" s="835">
        <v>79.03</v>
      </c>
      <c r="M72" s="835">
        <v>158.06</v>
      </c>
      <c r="N72" s="832">
        <v>2</v>
      </c>
      <c r="O72" s="836">
        <v>1.5</v>
      </c>
      <c r="P72" s="835">
        <v>79.03</v>
      </c>
      <c r="Q72" s="837">
        <v>0.5</v>
      </c>
      <c r="R72" s="832">
        <v>1</v>
      </c>
      <c r="S72" s="837">
        <v>0.5</v>
      </c>
      <c r="T72" s="836">
        <v>1</v>
      </c>
      <c r="U72" s="838">
        <v>0.66666666666666663</v>
      </c>
    </row>
    <row r="73" spans="1:21" ht="14.4" customHeight="1" x14ac:dyDescent="0.3">
      <c r="A73" s="831">
        <v>6</v>
      </c>
      <c r="B73" s="832" t="s">
        <v>2254</v>
      </c>
      <c r="C73" s="832" t="s">
        <v>2260</v>
      </c>
      <c r="D73" s="833" t="s">
        <v>2713</v>
      </c>
      <c r="E73" s="834" t="s">
        <v>2272</v>
      </c>
      <c r="F73" s="832" t="s">
        <v>2255</v>
      </c>
      <c r="G73" s="832" t="s">
        <v>2434</v>
      </c>
      <c r="H73" s="832" t="s">
        <v>579</v>
      </c>
      <c r="I73" s="832" t="s">
        <v>2435</v>
      </c>
      <c r="J73" s="832" t="s">
        <v>1984</v>
      </c>
      <c r="K73" s="832" t="s">
        <v>2436</v>
      </c>
      <c r="L73" s="835">
        <v>84.18</v>
      </c>
      <c r="M73" s="835">
        <v>168.36</v>
      </c>
      <c r="N73" s="832">
        <v>2</v>
      </c>
      <c r="O73" s="836">
        <v>1.5</v>
      </c>
      <c r="P73" s="835">
        <v>84.18</v>
      </c>
      <c r="Q73" s="837">
        <v>0.5</v>
      </c>
      <c r="R73" s="832">
        <v>1</v>
      </c>
      <c r="S73" s="837">
        <v>0.5</v>
      </c>
      <c r="T73" s="836">
        <v>1</v>
      </c>
      <c r="U73" s="838">
        <v>0.66666666666666663</v>
      </c>
    </row>
    <row r="74" spans="1:21" ht="14.4" customHeight="1" x14ac:dyDescent="0.3">
      <c r="A74" s="831">
        <v>6</v>
      </c>
      <c r="B74" s="832" t="s">
        <v>2254</v>
      </c>
      <c r="C74" s="832" t="s">
        <v>2260</v>
      </c>
      <c r="D74" s="833" t="s">
        <v>2713</v>
      </c>
      <c r="E74" s="834" t="s">
        <v>2272</v>
      </c>
      <c r="F74" s="832" t="s">
        <v>2255</v>
      </c>
      <c r="G74" s="832" t="s">
        <v>2437</v>
      </c>
      <c r="H74" s="832" t="s">
        <v>630</v>
      </c>
      <c r="I74" s="832" t="s">
        <v>2438</v>
      </c>
      <c r="J74" s="832" t="s">
        <v>750</v>
      </c>
      <c r="K74" s="832" t="s">
        <v>2439</v>
      </c>
      <c r="L74" s="835">
        <v>118.65</v>
      </c>
      <c r="M74" s="835">
        <v>118.65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6</v>
      </c>
      <c r="B75" s="832" t="s">
        <v>2254</v>
      </c>
      <c r="C75" s="832" t="s">
        <v>2260</v>
      </c>
      <c r="D75" s="833" t="s">
        <v>2713</v>
      </c>
      <c r="E75" s="834" t="s">
        <v>2272</v>
      </c>
      <c r="F75" s="832" t="s">
        <v>2255</v>
      </c>
      <c r="G75" s="832" t="s">
        <v>2440</v>
      </c>
      <c r="H75" s="832" t="s">
        <v>630</v>
      </c>
      <c r="I75" s="832" t="s">
        <v>2441</v>
      </c>
      <c r="J75" s="832" t="s">
        <v>2442</v>
      </c>
      <c r="K75" s="832" t="s">
        <v>2443</v>
      </c>
      <c r="L75" s="835">
        <v>77.790000000000006</v>
      </c>
      <c r="M75" s="835">
        <v>311.16000000000003</v>
      </c>
      <c r="N75" s="832">
        <v>4</v>
      </c>
      <c r="O75" s="836">
        <v>2.5</v>
      </c>
      <c r="P75" s="835">
        <v>77.790000000000006</v>
      </c>
      <c r="Q75" s="837">
        <v>0.25</v>
      </c>
      <c r="R75" s="832">
        <v>1</v>
      </c>
      <c r="S75" s="837">
        <v>0.25</v>
      </c>
      <c r="T75" s="836">
        <v>1</v>
      </c>
      <c r="U75" s="838">
        <v>0.4</v>
      </c>
    </row>
    <row r="76" spans="1:21" ht="14.4" customHeight="1" x14ac:dyDescent="0.3">
      <c r="A76" s="831">
        <v>6</v>
      </c>
      <c r="B76" s="832" t="s">
        <v>2254</v>
      </c>
      <c r="C76" s="832" t="s">
        <v>2260</v>
      </c>
      <c r="D76" s="833" t="s">
        <v>2713</v>
      </c>
      <c r="E76" s="834" t="s">
        <v>2272</v>
      </c>
      <c r="F76" s="832" t="s">
        <v>2255</v>
      </c>
      <c r="G76" s="832" t="s">
        <v>2444</v>
      </c>
      <c r="H76" s="832" t="s">
        <v>579</v>
      </c>
      <c r="I76" s="832" t="s">
        <v>2445</v>
      </c>
      <c r="J76" s="832" t="s">
        <v>2446</v>
      </c>
      <c r="K76" s="832" t="s">
        <v>2038</v>
      </c>
      <c r="L76" s="835">
        <v>38.56</v>
      </c>
      <c r="M76" s="835">
        <v>38.56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6</v>
      </c>
      <c r="B77" s="832" t="s">
        <v>2254</v>
      </c>
      <c r="C77" s="832" t="s">
        <v>2260</v>
      </c>
      <c r="D77" s="833" t="s">
        <v>2713</v>
      </c>
      <c r="E77" s="834" t="s">
        <v>2272</v>
      </c>
      <c r="F77" s="832" t="s">
        <v>2255</v>
      </c>
      <c r="G77" s="832" t="s">
        <v>2447</v>
      </c>
      <c r="H77" s="832" t="s">
        <v>579</v>
      </c>
      <c r="I77" s="832" t="s">
        <v>2448</v>
      </c>
      <c r="J77" s="832" t="s">
        <v>2449</v>
      </c>
      <c r="K77" s="832" t="s">
        <v>2450</v>
      </c>
      <c r="L77" s="835">
        <v>0</v>
      </c>
      <c r="M77" s="835">
        <v>0</v>
      </c>
      <c r="N77" s="832">
        <v>1</v>
      </c>
      <c r="O77" s="836">
        <v>0.5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6</v>
      </c>
      <c r="B78" s="832" t="s">
        <v>2254</v>
      </c>
      <c r="C78" s="832" t="s">
        <v>2260</v>
      </c>
      <c r="D78" s="833" t="s">
        <v>2713</v>
      </c>
      <c r="E78" s="834" t="s">
        <v>2272</v>
      </c>
      <c r="F78" s="832" t="s">
        <v>2255</v>
      </c>
      <c r="G78" s="832" t="s">
        <v>2451</v>
      </c>
      <c r="H78" s="832" t="s">
        <v>579</v>
      </c>
      <c r="I78" s="832" t="s">
        <v>2452</v>
      </c>
      <c r="J78" s="832" t="s">
        <v>2453</v>
      </c>
      <c r="K78" s="832" t="s">
        <v>2454</v>
      </c>
      <c r="L78" s="835">
        <v>48.42</v>
      </c>
      <c r="M78" s="835">
        <v>96.84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6</v>
      </c>
      <c r="B79" s="832" t="s">
        <v>2254</v>
      </c>
      <c r="C79" s="832" t="s">
        <v>2260</v>
      </c>
      <c r="D79" s="833" t="s">
        <v>2713</v>
      </c>
      <c r="E79" s="834" t="s">
        <v>2272</v>
      </c>
      <c r="F79" s="832" t="s">
        <v>2255</v>
      </c>
      <c r="G79" s="832" t="s">
        <v>2455</v>
      </c>
      <c r="H79" s="832" t="s">
        <v>579</v>
      </c>
      <c r="I79" s="832" t="s">
        <v>2456</v>
      </c>
      <c r="J79" s="832" t="s">
        <v>911</v>
      </c>
      <c r="K79" s="832" t="s">
        <v>2457</v>
      </c>
      <c r="L79" s="835">
        <v>52.61</v>
      </c>
      <c r="M79" s="835">
        <v>105.22</v>
      </c>
      <c r="N79" s="832">
        <v>2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6</v>
      </c>
      <c r="B80" s="832" t="s">
        <v>2254</v>
      </c>
      <c r="C80" s="832" t="s">
        <v>2260</v>
      </c>
      <c r="D80" s="833" t="s">
        <v>2713</v>
      </c>
      <c r="E80" s="834" t="s">
        <v>2272</v>
      </c>
      <c r="F80" s="832" t="s">
        <v>2255</v>
      </c>
      <c r="G80" s="832" t="s">
        <v>2458</v>
      </c>
      <c r="H80" s="832" t="s">
        <v>579</v>
      </c>
      <c r="I80" s="832" t="s">
        <v>2459</v>
      </c>
      <c r="J80" s="832" t="s">
        <v>2205</v>
      </c>
      <c r="K80" s="832" t="s">
        <v>2460</v>
      </c>
      <c r="L80" s="835">
        <v>1195.75</v>
      </c>
      <c r="M80" s="835">
        <v>1195.75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6</v>
      </c>
      <c r="B81" s="832" t="s">
        <v>2254</v>
      </c>
      <c r="C81" s="832" t="s">
        <v>2260</v>
      </c>
      <c r="D81" s="833" t="s">
        <v>2713</v>
      </c>
      <c r="E81" s="834" t="s">
        <v>2272</v>
      </c>
      <c r="F81" s="832" t="s">
        <v>2255</v>
      </c>
      <c r="G81" s="832" t="s">
        <v>2461</v>
      </c>
      <c r="H81" s="832" t="s">
        <v>579</v>
      </c>
      <c r="I81" s="832" t="s">
        <v>2462</v>
      </c>
      <c r="J81" s="832" t="s">
        <v>2463</v>
      </c>
      <c r="K81" s="832" t="s">
        <v>2464</v>
      </c>
      <c r="L81" s="835">
        <v>115.27</v>
      </c>
      <c r="M81" s="835">
        <v>115.27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6</v>
      </c>
      <c r="B82" s="832" t="s">
        <v>2254</v>
      </c>
      <c r="C82" s="832" t="s">
        <v>2260</v>
      </c>
      <c r="D82" s="833" t="s">
        <v>2713</v>
      </c>
      <c r="E82" s="834" t="s">
        <v>2272</v>
      </c>
      <c r="F82" s="832" t="s">
        <v>2255</v>
      </c>
      <c r="G82" s="832" t="s">
        <v>2461</v>
      </c>
      <c r="H82" s="832" t="s">
        <v>579</v>
      </c>
      <c r="I82" s="832" t="s">
        <v>2462</v>
      </c>
      <c r="J82" s="832" t="s">
        <v>2463</v>
      </c>
      <c r="K82" s="832" t="s">
        <v>2464</v>
      </c>
      <c r="L82" s="835">
        <v>64.5</v>
      </c>
      <c r="M82" s="835">
        <v>129</v>
      </c>
      <c r="N82" s="832">
        <v>2</v>
      </c>
      <c r="O82" s="836">
        <v>1</v>
      </c>
      <c r="P82" s="835">
        <v>129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6</v>
      </c>
      <c r="B83" s="832" t="s">
        <v>2254</v>
      </c>
      <c r="C83" s="832" t="s">
        <v>2260</v>
      </c>
      <c r="D83" s="833" t="s">
        <v>2713</v>
      </c>
      <c r="E83" s="834" t="s">
        <v>2272</v>
      </c>
      <c r="F83" s="832" t="s">
        <v>2255</v>
      </c>
      <c r="G83" s="832" t="s">
        <v>2461</v>
      </c>
      <c r="H83" s="832" t="s">
        <v>579</v>
      </c>
      <c r="I83" s="832" t="s">
        <v>2465</v>
      </c>
      <c r="J83" s="832" t="s">
        <v>2463</v>
      </c>
      <c r="K83" s="832" t="s">
        <v>2466</v>
      </c>
      <c r="L83" s="835">
        <v>57.64</v>
      </c>
      <c r="M83" s="835">
        <v>172.92000000000002</v>
      </c>
      <c r="N83" s="832">
        <v>3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6</v>
      </c>
      <c r="B84" s="832" t="s">
        <v>2254</v>
      </c>
      <c r="C84" s="832" t="s">
        <v>2260</v>
      </c>
      <c r="D84" s="833" t="s">
        <v>2713</v>
      </c>
      <c r="E84" s="834" t="s">
        <v>2272</v>
      </c>
      <c r="F84" s="832" t="s">
        <v>2255</v>
      </c>
      <c r="G84" s="832" t="s">
        <v>2461</v>
      </c>
      <c r="H84" s="832" t="s">
        <v>579</v>
      </c>
      <c r="I84" s="832" t="s">
        <v>2467</v>
      </c>
      <c r="J84" s="832" t="s">
        <v>2463</v>
      </c>
      <c r="K84" s="832" t="s">
        <v>2468</v>
      </c>
      <c r="L84" s="835">
        <v>16.12</v>
      </c>
      <c r="M84" s="835">
        <v>48.36</v>
      </c>
      <c r="N84" s="832">
        <v>3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6</v>
      </c>
      <c r="B85" s="832" t="s">
        <v>2254</v>
      </c>
      <c r="C85" s="832" t="s">
        <v>2260</v>
      </c>
      <c r="D85" s="833" t="s">
        <v>2713</v>
      </c>
      <c r="E85" s="834" t="s">
        <v>2272</v>
      </c>
      <c r="F85" s="832" t="s">
        <v>2255</v>
      </c>
      <c r="G85" s="832" t="s">
        <v>2308</v>
      </c>
      <c r="H85" s="832" t="s">
        <v>579</v>
      </c>
      <c r="I85" s="832" t="s">
        <v>2469</v>
      </c>
      <c r="J85" s="832" t="s">
        <v>1977</v>
      </c>
      <c r="K85" s="832" t="s">
        <v>2052</v>
      </c>
      <c r="L85" s="835">
        <v>353.18</v>
      </c>
      <c r="M85" s="835">
        <v>353.18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6</v>
      </c>
      <c r="B86" s="832" t="s">
        <v>2254</v>
      </c>
      <c r="C86" s="832" t="s">
        <v>2260</v>
      </c>
      <c r="D86" s="833" t="s">
        <v>2713</v>
      </c>
      <c r="E86" s="834" t="s">
        <v>2272</v>
      </c>
      <c r="F86" s="832" t="s">
        <v>2255</v>
      </c>
      <c r="G86" s="832" t="s">
        <v>2308</v>
      </c>
      <c r="H86" s="832" t="s">
        <v>579</v>
      </c>
      <c r="I86" s="832" t="s">
        <v>2469</v>
      </c>
      <c r="J86" s="832" t="s">
        <v>1977</v>
      </c>
      <c r="K86" s="832" t="s">
        <v>2052</v>
      </c>
      <c r="L86" s="835">
        <v>279.52999999999997</v>
      </c>
      <c r="M86" s="835">
        <v>838.58999999999992</v>
      </c>
      <c r="N86" s="832">
        <v>3</v>
      </c>
      <c r="O86" s="836">
        <v>1.5</v>
      </c>
      <c r="P86" s="835">
        <v>279.52999999999997</v>
      </c>
      <c r="Q86" s="837">
        <v>0.33333333333333331</v>
      </c>
      <c r="R86" s="832">
        <v>1</v>
      </c>
      <c r="S86" s="837">
        <v>0.33333333333333331</v>
      </c>
      <c r="T86" s="836">
        <v>0.5</v>
      </c>
      <c r="U86" s="838">
        <v>0.33333333333333331</v>
      </c>
    </row>
    <row r="87" spans="1:21" ht="14.4" customHeight="1" x14ac:dyDescent="0.3">
      <c r="A87" s="831">
        <v>6</v>
      </c>
      <c r="B87" s="832" t="s">
        <v>2254</v>
      </c>
      <c r="C87" s="832" t="s">
        <v>2260</v>
      </c>
      <c r="D87" s="833" t="s">
        <v>2713</v>
      </c>
      <c r="E87" s="834" t="s">
        <v>2272</v>
      </c>
      <c r="F87" s="832" t="s">
        <v>2255</v>
      </c>
      <c r="G87" s="832" t="s">
        <v>2470</v>
      </c>
      <c r="H87" s="832" t="s">
        <v>579</v>
      </c>
      <c r="I87" s="832" t="s">
        <v>2471</v>
      </c>
      <c r="J87" s="832" t="s">
        <v>2472</v>
      </c>
      <c r="K87" s="832" t="s">
        <v>2473</v>
      </c>
      <c r="L87" s="835">
        <v>0</v>
      </c>
      <c r="M87" s="835">
        <v>0</v>
      </c>
      <c r="N87" s="832">
        <v>2</v>
      </c>
      <c r="O87" s="836">
        <v>0.5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6</v>
      </c>
      <c r="B88" s="832" t="s">
        <v>2254</v>
      </c>
      <c r="C88" s="832" t="s">
        <v>2260</v>
      </c>
      <c r="D88" s="833" t="s">
        <v>2713</v>
      </c>
      <c r="E88" s="834" t="s">
        <v>2272</v>
      </c>
      <c r="F88" s="832" t="s">
        <v>2255</v>
      </c>
      <c r="G88" s="832" t="s">
        <v>2474</v>
      </c>
      <c r="H88" s="832" t="s">
        <v>579</v>
      </c>
      <c r="I88" s="832" t="s">
        <v>2475</v>
      </c>
      <c r="J88" s="832" t="s">
        <v>2476</v>
      </c>
      <c r="K88" s="832" t="s">
        <v>2477</v>
      </c>
      <c r="L88" s="835">
        <v>0</v>
      </c>
      <c r="M88" s="835">
        <v>0</v>
      </c>
      <c r="N88" s="832">
        <v>1</v>
      </c>
      <c r="O88" s="836">
        <v>0.5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6</v>
      </c>
      <c r="B89" s="832" t="s">
        <v>2254</v>
      </c>
      <c r="C89" s="832" t="s">
        <v>2260</v>
      </c>
      <c r="D89" s="833" t="s">
        <v>2713</v>
      </c>
      <c r="E89" s="834" t="s">
        <v>2272</v>
      </c>
      <c r="F89" s="832" t="s">
        <v>2255</v>
      </c>
      <c r="G89" s="832" t="s">
        <v>2478</v>
      </c>
      <c r="H89" s="832" t="s">
        <v>630</v>
      </c>
      <c r="I89" s="832" t="s">
        <v>1875</v>
      </c>
      <c r="J89" s="832" t="s">
        <v>1876</v>
      </c>
      <c r="K89" s="832" t="s">
        <v>1877</v>
      </c>
      <c r="L89" s="835">
        <v>0</v>
      </c>
      <c r="M89" s="835">
        <v>0</v>
      </c>
      <c r="N89" s="832">
        <v>3</v>
      </c>
      <c r="O89" s="836">
        <v>1.5</v>
      </c>
      <c r="P89" s="835">
        <v>0</v>
      </c>
      <c r="Q89" s="837"/>
      <c r="R89" s="832">
        <v>2</v>
      </c>
      <c r="S89" s="837">
        <v>0.66666666666666663</v>
      </c>
      <c r="T89" s="836">
        <v>0.5</v>
      </c>
      <c r="U89" s="838">
        <v>0.33333333333333331</v>
      </c>
    </row>
    <row r="90" spans="1:21" ht="14.4" customHeight="1" x14ac:dyDescent="0.3">
      <c r="A90" s="831">
        <v>6</v>
      </c>
      <c r="B90" s="832" t="s">
        <v>2254</v>
      </c>
      <c r="C90" s="832" t="s">
        <v>2260</v>
      </c>
      <c r="D90" s="833" t="s">
        <v>2713</v>
      </c>
      <c r="E90" s="834" t="s">
        <v>2272</v>
      </c>
      <c r="F90" s="832" t="s">
        <v>2255</v>
      </c>
      <c r="G90" s="832" t="s">
        <v>2479</v>
      </c>
      <c r="H90" s="832" t="s">
        <v>579</v>
      </c>
      <c r="I90" s="832" t="s">
        <v>2480</v>
      </c>
      <c r="J90" s="832" t="s">
        <v>639</v>
      </c>
      <c r="K90" s="832" t="s">
        <v>2481</v>
      </c>
      <c r="L90" s="835">
        <v>42.54</v>
      </c>
      <c r="M90" s="835">
        <v>85.08</v>
      </c>
      <c r="N90" s="832">
        <v>2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6</v>
      </c>
      <c r="B91" s="832" t="s">
        <v>2254</v>
      </c>
      <c r="C91" s="832" t="s">
        <v>2260</v>
      </c>
      <c r="D91" s="833" t="s">
        <v>2713</v>
      </c>
      <c r="E91" s="834" t="s">
        <v>2272</v>
      </c>
      <c r="F91" s="832" t="s">
        <v>2255</v>
      </c>
      <c r="G91" s="832" t="s">
        <v>2479</v>
      </c>
      <c r="H91" s="832" t="s">
        <v>579</v>
      </c>
      <c r="I91" s="832" t="s">
        <v>2482</v>
      </c>
      <c r="J91" s="832" t="s">
        <v>639</v>
      </c>
      <c r="K91" s="832" t="s">
        <v>2483</v>
      </c>
      <c r="L91" s="835">
        <v>59.56</v>
      </c>
      <c r="M91" s="835">
        <v>59.56</v>
      </c>
      <c r="N91" s="832">
        <v>1</v>
      </c>
      <c r="O91" s="836"/>
      <c r="P91" s="835">
        <v>59.56</v>
      </c>
      <c r="Q91" s="837">
        <v>1</v>
      </c>
      <c r="R91" s="832">
        <v>1</v>
      </c>
      <c r="S91" s="837">
        <v>1</v>
      </c>
      <c r="T91" s="836"/>
      <c r="U91" s="838"/>
    </row>
    <row r="92" spans="1:21" ht="14.4" customHeight="1" x14ac:dyDescent="0.3">
      <c r="A92" s="831">
        <v>6</v>
      </c>
      <c r="B92" s="832" t="s">
        <v>2254</v>
      </c>
      <c r="C92" s="832" t="s">
        <v>2260</v>
      </c>
      <c r="D92" s="833" t="s">
        <v>2713</v>
      </c>
      <c r="E92" s="834" t="s">
        <v>2272</v>
      </c>
      <c r="F92" s="832" t="s">
        <v>2255</v>
      </c>
      <c r="G92" s="832" t="s">
        <v>2484</v>
      </c>
      <c r="H92" s="832" t="s">
        <v>579</v>
      </c>
      <c r="I92" s="832" t="s">
        <v>2485</v>
      </c>
      <c r="J92" s="832" t="s">
        <v>2486</v>
      </c>
      <c r="K92" s="832" t="s">
        <v>2487</v>
      </c>
      <c r="L92" s="835">
        <v>61.97</v>
      </c>
      <c r="M92" s="835">
        <v>61.97</v>
      </c>
      <c r="N92" s="832">
        <v>1</v>
      </c>
      <c r="O92" s="836">
        <v>1</v>
      </c>
      <c r="P92" s="835">
        <v>61.97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6</v>
      </c>
      <c r="B93" s="832" t="s">
        <v>2254</v>
      </c>
      <c r="C93" s="832" t="s">
        <v>2260</v>
      </c>
      <c r="D93" s="833" t="s">
        <v>2713</v>
      </c>
      <c r="E93" s="834" t="s">
        <v>2272</v>
      </c>
      <c r="F93" s="832" t="s">
        <v>2255</v>
      </c>
      <c r="G93" s="832" t="s">
        <v>2488</v>
      </c>
      <c r="H93" s="832" t="s">
        <v>579</v>
      </c>
      <c r="I93" s="832" t="s">
        <v>2489</v>
      </c>
      <c r="J93" s="832" t="s">
        <v>2490</v>
      </c>
      <c r="K93" s="832" t="s">
        <v>1907</v>
      </c>
      <c r="L93" s="835">
        <v>77.13</v>
      </c>
      <c r="M93" s="835">
        <v>154.26</v>
      </c>
      <c r="N93" s="832">
        <v>2</v>
      </c>
      <c r="O93" s="836">
        <v>1</v>
      </c>
      <c r="P93" s="835">
        <v>154.26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6</v>
      </c>
      <c r="B94" s="832" t="s">
        <v>2254</v>
      </c>
      <c r="C94" s="832" t="s">
        <v>2260</v>
      </c>
      <c r="D94" s="833" t="s">
        <v>2713</v>
      </c>
      <c r="E94" s="834" t="s">
        <v>2272</v>
      </c>
      <c r="F94" s="832" t="s">
        <v>2256</v>
      </c>
      <c r="G94" s="832" t="s">
        <v>2283</v>
      </c>
      <c r="H94" s="832" t="s">
        <v>579</v>
      </c>
      <c r="I94" s="832" t="s">
        <v>2287</v>
      </c>
      <c r="J94" s="832" t="s">
        <v>2288</v>
      </c>
      <c r="K94" s="832" t="s">
        <v>2289</v>
      </c>
      <c r="L94" s="835">
        <v>864.39</v>
      </c>
      <c r="M94" s="835">
        <v>74337.539999999964</v>
      </c>
      <c r="N94" s="832">
        <v>86</v>
      </c>
      <c r="O94" s="836">
        <v>86</v>
      </c>
      <c r="P94" s="835">
        <v>68286.809999999969</v>
      </c>
      <c r="Q94" s="837">
        <v>0.91860465116279066</v>
      </c>
      <c r="R94" s="832">
        <v>79</v>
      </c>
      <c r="S94" s="837">
        <v>0.91860465116279066</v>
      </c>
      <c r="T94" s="836">
        <v>79</v>
      </c>
      <c r="U94" s="838">
        <v>0.91860465116279066</v>
      </c>
    </row>
    <row r="95" spans="1:21" ht="14.4" customHeight="1" x14ac:dyDescent="0.3">
      <c r="A95" s="831">
        <v>6</v>
      </c>
      <c r="B95" s="832" t="s">
        <v>2254</v>
      </c>
      <c r="C95" s="832" t="s">
        <v>2260</v>
      </c>
      <c r="D95" s="833" t="s">
        <v>2713</v>
      </c>
      <c r="E95" s="834" t="s">
        <v>2272</v>
      </c>
      <c r="F95" s="832" t="s">
        <v>2256</v>
      </c>
      <c r="G95" s="832" t="s">
        <v>2283</v>
      </c>
      <c r="H95" s="832" t="s">
        <v>579</v>
      </c>
      <c r="I95" s="832" t="s">
        <v>2290</v>
      </c>
      <c r="J95" s="832" t="s">
        <v>2291</v>
      </c>
      <c r="K95" s="832" t="s">
        <v>2292</v>
      </c>
      <c r="L95" s="835">
        <v>1978.94</v>
      </c>
      <c r="M95" s="835">
        <v>98947.000000000073</v>
      </c>
      <c r="N95" s="832">
        <v>50</v>
      </c>
      <c r="O95" s="836">
        <v>50</v>
      </c>
      <c r="P95" s="835">
        <v>98947.000000000073</v>
      </c>
      <c r="Q95" s="837">
        <v>1</v>
      </c>
      <c r="R95" s="832">
        <v>50</v>
      </c>
      <c r="S95" s="837">
        <v>1</v>
      </c>
      <c r="T95" s="836">
        <v>50</v>
      </c>
      <c r="U95" s="838">
        <v>1</v>
      </c>
    </row>
    <row r="96" spans="1:21" ht="14.4" customHeight="1" x14ac:dyDescent="0.3">
      <c r="A96" s="831">
        <v>6</v>
      </c>
      <c r="B96" s="832" t="s">
        <v>2254</v>
      </c>
      <c r="C96" s="832" t="s">
        <v>2260</v>
      </c>
      <c r="D96" s="833" t="s">
        <v>2713</v>
      </c>
      <c r="E96" s="834" t="s">
        <v>2272</v>
      </c>
      <c r="F96" s="832" t="s">
        <v>2256</v>
      </c>
      <c r="G96" s="832" t="s">
        <v>2283</v>
      </c>
      <c r="H96" s="832" t="s">
        <v>579</v>
      </c>
      <c r="I96" s="832" t="s">
        <v>2359</v>
      </c>
      <c r="J96" s="832" t="s">
        <v>2360</v>
      </c>
      <c r="K96" s="832" t="s">
        <v>2361</v>
      </c>
      <c r="L96" s="835">
        <v>700</v>
      </c>
      <c r="M96" s="835">
        <v>2800</v>
      </c>
      <c r="N96" s="832">
        <v>4</v>
      </c>
      <c r="O96" s="836">
        <v>4</v>
      </c>
      <c r="P96" s="835">
        <v>2800</v>
      </c>
      <c r="Q96" s="837">
        <v>1</v>
      </c>
      <c r="R96" s="832">
        <v>4</v>
      </c>
      <c r="S96" s="837">
        <v>1</v>
      </c>
      <c r="T96" s="836">
        <v>4</v>
      </c>
      <c r="U96" s="838">
        <v>1</v>
      </c>
    </row>
    <row r="97" spans="1:21" ht="14.4" customHeight="1" x14ac:dyDescent="0.3">
      <c r="A97" s="831">
        <v>6</v>
      </c>
      <c r="B97" s="832" t="s">
        <v>2254</v>
      </c>
      <c r="C97" s="832" t="s">
        <v>2260</v>
      </c>
      <c r="D97" s="833" t="s">
        <v>2713</v>
      </c>
      <c r="E97" s="834" t="s">
        <v>2272</v>
      </c>
      <c r="F97" s="832" t="s">
        <v>2256</v>
      </c>
      <c r="G97" s="832" t="s">
        <v>2293</v>
      </c>
      <c r="H97" s="832" t="s">
        <v>579</v>
      </c>
      <c r="I97" s="832" t="s">
        <v>2491</v>
      </c>
      <c r="J97" s="832" t="s">
        <v>2492</v>
      </c>
      <c r="K97" s="832" t="s">
        <v>2493</v>
      </c>
      <c r="L97" s="835">
        <v>0</v>
      </c>
      <c r="M97" s="835">
        <v>0</v>
      </c>
      <c r="N97" s="832">
        <v>1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6</v>
      </c>
      <c r="B98" s="832" t="s">
        <v>2254</v>
      </c>
      <c r="C98" s="832" t="s">
        <v>2260</v>
      </c>
      <c r="D98" s="833" t="s">
        <v>2713</v>
      </c>
      <c r="E98" s="834" t="s">
        <v>2272</v>
      </c>
      <c r="F98" s="832" t="s">
        <v>2256</v>
      </c>
      <c r="G98" s="832" t="s">
        <v>2293</v>
      </c>
      <c r="H98" s="832" t="s">
        <v>579</v>
      </c>
      <c r="I98" s="832" t="s">
        <v>2294</v>
      </c>
      <c r="J98" s="832" t="s">
        <v>2295</v>
      </c>
      <c r="K98" s="832" t="s">
        <v>2296</v>
      </c>
      <c r="L98" s="835">
        <v>0</v>
      </c>
      <c r="M98" s="835">
        <v>0</v>
      </c>
      <c r="N98" s="832">
        <v>2</v>
      </c>
      <c r="O98" s="836">
        <v>2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6</v>
      </c>
      <c r="B99" s="832" t="s">
        <v>2254</v>
      </c>
      <c r="C99" s="832" t="s">
        <v>2260</v>
      </c>
      <c r="D99" s="833" t="s">
        <v>2713</v>
      </c>
      <c r="E99" s="834" t="s">
        <v>2272</v>
      </c>
      <c r="F99" s="832" t="s">
        <v>2256</v>
      </c>
      <c r="G99" s="832" t="s">
        <v>2293</v>
      </c>
      <c r="H99" s="832" t="s">
        <v>579</v>
      </c>
      <c r="I99" s="832" t="s">
        <v>2494</v>
      </c>
      <c r="J99" s="832" t="s">
        <v>2495</v>
      </c>
      <c r="K99" s="832" t="s">
        <v>2496</v>
      </c>
      <c r="L99" s="835">
        <v>0</v>
      </c>
      <c r="M99" s="835">
        <v>0</v>
      </c>
      <c r="N99" s="832">
        <v>1</v>
      </c>
      <c r="O99" s="836">
        <v>1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6</v>
      </c>
      <c r="B100" s="832" t="s">
        <v>2254</v>
      </c>
      <c r="C100" s="832" t="s">
        <v>2260</v>
      </c>
      <c r="D100" s="833" t="s">
        <v>2713</v>
      </c>
      <c r="E100" s="834" t="s">
        <v>2273</v>
      </c>
      <c r="F100" s="832" t="s">
        <v>2255</v>
      </c>
      <c r="G100" s="832" t="s">
        <v>2277</v>
      </c>
      <c r="H100" s="832" t="s">
        <v>630</v>
      </c>
      <c r="I100" s="832" t="s">
        <v>1822</v>
      </c>
      <c r="J100" s="832" t="s">
        <v>1597</v>
      </c>
      <c r="K100" s="832" t="s">
        <v>1823</v>
      </c>
      <c r="L100" s="835">
        <v>154.36000000000001</v>
      </c>
      <c r="M100" s="835">
        <v>308.72000000000003</v>
      </c>
      <c r="N100" s="832">
        <v>2</v>
      </c>
      <c r="O100" s="836">
        <v>2</v>
      </c>
      <c r="P100" s="835">
        <v>308.72000000000003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" customHeight="1" x14ac:dyDescent="0.3">
      <c r="A101" s="831">
        <v>6</v>
      </c>
      <c r="B101" s="832" t="s">
        <v>2254</v>
      </c>
      <c r="C101" s="832" t="s">
        <v>2260</v>
      </c>
      <c r="D101" s="833" t="s">
        <v>2713</v>
      </c>
      <c r="E101" s="834" t="s">
        <v>2273</v>
      </c>
      <c r="F101" s="832" t="s">
        <v>2255</v>
      </c>
      <c r="G101" s="832" t="s">
        <v>2323</v>
      </c>
      <c r="H101" s="832" t="s">
        <v>579</v>
      </c>
      <c r="I101" s="832" t="s">
        <v>2324</v>
      </c>
      <c r="J101" s="832" t="s">
        <v>659</v>
      </c>
      <c r="K101" s="832" t="s">
        <v>2325</v>
      </c>
      <c r="L101" s="835">
        <v>91.11</v>
      </c>
      <c r="M101" s="835">
        <v>273.33</v>
      </c>
      <c r="N101" s="832">
        <v>3</v>
      </c>
      <c r="O101" s="836">
        <v>1.5</v>
      </c>
      <c r="P101" s="835">
        <v>91.11</v>
      </c>
      <c r="Q101" s="837">
        <v>0.33333333333333337</v>
      </c>
      <c r="R101" s="832">
        <v>1</v>
      </c>
      <c r="S101" s="837">
        <v>0.33333333333333331</v>
      </c>
      <c r="T101" s="836">
        <v>1</v>
      </c>
      <c r="U101" s="838">
        <v>0.66666666666666663</v>
      </c>
    </row>
    <row r="102" spans="1:21" ht="14.4" customHeight="1" x14ac:dyDescent="0.3">
      <c r="A102" s="831">
        <v>6</v>
      </c>
      <c r="B102" s="832" t="s">
        <v>2254</v>
      </c>
      <c r="C102" s="832" t="s">
        <v>2260</v>
      </c>
      <c r="D102" s="833" t="s">
        <v>2713</v>
      </c>
      <c r="E102" s="834" t="s">
        <v>2273</v>
      </c>
      <c r="F102" s="832" t="s">
        <v>2255</v>
      </c>
      <c r="G102" s="832" t="s">
        <v>2497</v>
      </c>
      <c r="H102" s="832" t="s">
        <v>630</v>
      </c>
      <c r="I102" s="832" t="s">
        <v>2498</v>
      </c>
      <c r="J102" s="832" t="s">
        <v>2499</v>
      </c>
      <c r="K102" s="832" t="s">
        <v>2500</v>
      </c>
      <c r="L102" s="835">
        <v>246.39</v>
      </c>
      <c r="M102" s="835">
        <v>246.39</v>
      </c>
      <c r="N102" s="832">
        <v>1</v>
      </c>
      <c r="O102" s="836">
        <v>0.5</v>
      </c>
      <c r="P102" s="835">
        <v>246.39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6</v>
      </c>
      <c r="B103" s="832" t="s">
        <v>2254</v>
      </c>
      <c r="C103" s="832" t="s">
        <v>2260</v>
      </c>
      <c r="D103" s="833" t="s">
        <v>2713</v>
      </c>
      <c r="E103" s="834" t="s">
        <v>2273</v>
      </c>
      <c r="F103" s="832" t="s">
        <v>2255</v>
      </c>
      <c r="G103" s="832" t="s">
        <v>2305</v>
      </c>
      <c r="H103" s="832" t="s">
        <v>579</v>
      </c>
      <c r="I103" s="832" t="s">
        <v>2306</v>
      </c>
      <c r="J103" s="832" t="s">
        <v>1040</v>
      </c>
      <c r="K103" s="832" t="s">
        <v>2307</v>
      </c>
      <c r="L103" s="835">
        <v>107.27</v>
      </c>
      <c r="M103" s="835">
        <v>1823.5900000000001</v>
      </c>
      <c r="N103" s="832">
        <v>17</v>
      </c>
      <c r="O103" s="836">
        <v>3.5</v>
      </c>
      <c r="P103" s="835">
        <v>858.16000000000008</v>
      </c>
      <c r="Q103" s="837">
        <v>0.47058823529411764</v>
      </c>
      <c r="R103" s="832">
        <v>8</v>
      </c>
      <c r="S103" s="837">
        <v>0.47058823529411764</v>
      </c>
      <c r="T103" s="836">
        <v>1.5</v>
      </c>
      <c r="U103" s="838">
        <v>0.42857142857142855</v>
      </c>
    </row>
    <row r="104" spans="1:21" ht="14.4" customHeight="1" x14ac:dyDescent="0.3">
      <c r="A104" s="831">
        <v>6</v>
      </c>
      <c r="B104" s="832" t="s">
        <v>2254</v>
      </c>
      <c r="C104" s="832" t="s">
        <v>2260</v>
      </c>
      <c r="D104" s="833" t="s">
        <v>2713</v>
      </c>
      <c r="E104" s="834" t="s">
        <v>2273</v>
      </c>
      <c r="F104" s="832" t="s">
        <v>2255</v>
      </c>
      <c r="G104" s="832" t="s">
        <v>2411</v>
      </c>
      <c r="H104" s="832" t="s">
        <v>579</v>
      </c>
      <c r="I104" s="832" t="s">
        <v>2501</v>
      </c>
      <c r="J104" s="832" t="s">
        <v>615</v>
      </c>
      <c r="K104" s="832" t="s">
        <v>2502</v>
      </c>
      <c r="L104" s="835">
        <v>0</v>
      </c>
      <c r="M104" s="835">
        <v>0</v>
      </c>
      <c r="N104" s="832">
        <v>3</v>
      </c>
      <c r="O104" s="836">
        <v>3</v>
      </c>
      <c r="P104" s="835">
        <v>0</v>
      </c>
      <c r="Q104" s="837"/>
      <c r="R104" s="832">
        <v>2</v>
      </c>
      <c r="S104" s="837">
        <v>0.66666666666666663</v>
      </c>
      <c r="T104" s="836">
        <v>2</v>
      </c>
      <c r="U104" s="838">
        <v>0.66666666666666663</v>
      </c>
    </row>
    <row r="105" spans="1:21" ht="14.4" customHeight="1" x14ac:dyDescent="0.3">
      <c r="A105" s="831">
        <v>6</v>
      </c>
      <c r="B105" s="832" t="s">
        <v>2254</v>
      </c>
      <c r="C105" s="832" t="s">
        <v>2260</v>
      </c>
      <c r="D105" s="833" t="s">
        <v>2713</v>
      </c>
      <c r="E105" s="834" t="s">
        <v>2273</v>
      </c>
      <c r="F105" s="832" t="s">
        <v>2255</v>
      </c>
      <c r="G105" s="832" t="s">
        <v>2503</v>
      </c>
      <c r="H105" s="832" t="s">
        <v>579</v>
      </c>
      <c r="I105" s="832" t="s">
        <v>2504</v>
      </c>
      <c r="J105" s="832" t="s">
        <v>2505</v>
      </c>
      <c r="K105" s="832" t="s">
        <v>2506</v>
      </c>
      <c r="L105" s="835">
        <v>88.76</v>
      </c>
      <c r="M105" s="835">
        <v>177.52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6</v>
      </c>
      <c r="B106" s="832" t="s">
        <v>2254</v>
      </c>
      <c r="C106" s="832" t="s">
        <v>2260</v>
      </c>
      <c r="D106" s="833" t="s">
        <v>2713</v>
      </c>
      <c r="E106" s="834" t="s">
        <v>2273</v>
      </c>
      <c r="F106" s="832" t="s">
        <v>2255</v>
      </c>
      <c r="G106" s="832" t="s">
        <v>2342</v>
      </c>
      <c r="H106" s="832" t="s">
        <v>630</v>
      </c>
      <c r="I106" s="832" t="s">
        <v>2227</v>
      </c>
      <c r="J106" s="832" t="s">
        <v>2228</v>
      </c>
      <c r="K106" s="832" t="s">
        <v>2229</v>
      </c>
      <c r="L106" s="835">
        <v>207.45</v>
      </c>
      <c r="M106" s="835">
        <v>207.45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6</v>
      </c>
      <c r="B107" s="832" t="s">
        <v>2254</v>
      </c>
      <c r="C107" s="832" t="s">
        <v>2260</v>
      </c>
      <c r="D107" s="833" t="s">
        <v>2713</v>
      </c>
      <c r="E107" s="834" t="s">
        <v>2273</v>
      </c>
      <c r="F107" s="832" t="s">
        <v>2255</v>
      </c>
      <c r="G107" s="832" t="s">
        <v>2507</v>
      </c>
      <c r="H107" s="832" t="s">
        <v>579</v>
      </c>
      <c r="I107" s="832" t="s">
        <v>2508</v>
      </c>
      <c r="J107" s="832" t="s">
        <v>730</v>
      </c>
      <c r="K107" s="832" t="s">
        <v>731</v>
      </c>
      <c r="L107" s="835">
        <v>0</v>
      </c>
      <c r="M107" s="835">
        <v>0</v>
      </c>
      <c r="N107" s="832">
        <v>3</v>
      </c>
      <c r="O107" s="836">
        <v>1</v>
      </c>
      <c r="P107" s="835">
        <v>0</v>
      </c>
      <c r="Q107" s="837"/>
      <c r="R107" s="832">
        <v>3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6</v>
      </c>
      <c r="B108" s="832" t="s">
        <v>2254</v>
      </c>
      <c r="C108" s="832" t="s">
        <v>2260</v>
      </c>
      <c r="D108" s="833" t="s">
        <v>2713</v>
      </c>
      <c r="E108" s="834" t="s">
        <v>2273</v>
      </c>
      <c r="F108" s="832" t="s">
        <v>2255</v>
      </c>
      <c r="G108" s="832" t="s">
        <v>2509</v>
      </c>
      <c r="H108" s="832" t="s">
        <v>579</v>
      </c>
      <c r="I108" s="832" t="s">
        <v>2510</v>
      </c>
      <c r="J108" s="832" t="s">
        <v>2511</v>
      </c>
      <c r="K108" s="832" t="s">
        <v>2009</v>
      </c>
      <c r="L108" s="835">
        <v>64.56</v>
      </c>
      <c r="M108" s="835">
        <v>64.56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6</v>
      </c>
      <c r="B109" s="832" t="s">
        <v>2254</v>
      </c>
      <c r="C109" s="832" t="s">
        <v>2260</v>
      </c>
      <c r="D109" s="833" t="s">
        <v>2713</v>
      </c>
      <c r="E109" s="834" t="s">
        <v>2273</v>
      </c>
      <c r="F109" s="832" t="s">
        <v>2255</v>
      </c>
      <c r="G109" s="832" t="s">
        <v>2512</v>
      </c>
      <c r="H109" s="832" t="s">
        <v>630</v>
      </c>
      <c r="I109" s="832" t="s">
        <v>2513</v>
      </c>
      <c r="J109" s="832" t="s">
        <v>2514</v>
      </c>
      <c r="K109" s="832" t="s">
        <v>2515</v>
      </c>
      <c r="L109" s="835">
        <v>32.869999999999997</v>
      </c>
      <c r="M109" s="835">
        <v>32.869999999999997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6</v>
      </c>
      <c r="B110" s="832" t="s">
        <v>2254</v>
      </c>
      <c r="C110" s="832" t="s">
        <v>2260</v>
      </c>
      <c r="D110" s="833" t="s">
        <v>2713</v>
      </c>
      <c r="E110" s="834" t="s">
        <v>2273</v>
      </c>
      <c r="F110" s="832" t="s">
        <v>2255</v>
      </c>
      <c r="G110" s="832" t="s">
        <v>2512</v>
      </c>
      <c r="H110" s="832" t="s">
        <v>630</v>
      </c>
      <c r="I110" s="832" t="s">
        <v>2513</v>
      </c>
      <c r="J110" s="832" t="s">
        <v>2514</v>
      </c>
      <c r="K110" s="832" t="s">
        <v>2515</v>
      </c>
      <c r="L110" s="835">
        <v>37.159999999999997</v>
      </c>
      <c r="M110" s="835">
        <v>37.159999999999997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6</v>
      </c>
      <c r="B111" s="832" t="s">
        <v>2254</v>
      </c>
      <c r="C111" s="832" t="s">
        <v>2260</v>
      </c>
      <c r="D111" s="833" t="s">
        <v>2713</v>
      </c>
      <c r="E111" s="834" t="s">
        <v>2273</v>
      </c>
      <c r="F111" s="832" t="s">
        <v>2255</v>
      </c>
      <c r="G111" s="832" t="s">
        <v>2516</v>
      </c>
      <c r="H111" s="832" t="s">
        <v>630</v>
      </c>
      <c r="I111" s="832" t="s">
        <v>2517</v>
      </c>
      <c r="J111" s="832" t="s">
        <v>700</v>
      </c>
      <c r="K111" s="832" t="s">
        <v>1927</v>
      </c>
      <c r="L111" s="835">
        <v>490.89</v>
      </c>
      <c r="M111" s="835">
        <v>2454.4499999999998</v>
      </c>
      <c r="N111" s="832">
        <v>5</v>
      </c>
      <c r="O111" s="836">
        <v>2</v>
      </c>
      <c r="P111" s="835">
        <v>981.78</v>
      </c>
      <c r="Q111" s="837">
        <v>0.4</v>
      </c>
      <c r="R111" s="832">
        <v>2</v>
      </c>
      <c r="S111" s="837">
        <v>0.4</v>
      </c>
      <c r="T111" s="836">
        <v>1</v>
      </c>
      <c r="U111" s="838">
        <v>0.5</v>
      </c>
    </row>
    <row r="112" spans="1:21" ht="14.4" customHeight="1" x14ac:dyDescent="0.3">
      <c r="A112" s="831">
        <v>6</v>
      </c>
      <c r="B112" s="832" t="s">
        <v>2254</v>
      </c>
      <c r="C112" s="832" t="s">
        <v>2260</v>
      </c>
      <c r="D112" s="833" t="s">
        <v>2713</v>
      </c>
      <c r="E112" s="834" t="s">
        <v>2273</v>
      </c>
      <c r="F112" s="832" t="s">
        <v>2255</v>
      </c>
      <c r="G112" s="832" t="s">
        <v>2518</v>
      </c>
      <c r="H112" s="832" t="s">
        <v>579</v>
      </c>
      <c r="I112" s="832" t="s">
        <v>2519</v>
      </c>
      <c r="J112" s="832" t="s">
        <v>2520</v>
      </c>
      <c r="K112" s="832" t="s">
        <v>2521</v>
      </c>
      <c r="L112" s="835">
        <v>0</v>
      </c>
      <c r="M112" s="835">
        <v>0</v>
      </c>
      <c r="N112" s="832">
        <v>1</v>
      </c>
      <c r="O112" s="836">
        <v>1</v>
      </c>
      <c r="P112" s="835">
        <v>0</v>
      </c>
      <c r="Q112" s="837"/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6</v>
      </c>
      <c r="B113" s="832" t="s">
        <v>2254</v>
      </c>
      <c r="C113" s="832" t="s">
        <v>2260</v>
      </c>
      <c r="D113" s="833" t="s">
        <v>2713</v>
      </c>
      <c r="E113" s="834" t="s">
        <v>2273</v>
      </c>
      <c r="F113" s="832" t="s">
        <v>2255</v>
      </c>
      <c r="G113" s="832" t="s">
        <v>2522</v>
      </c>
      <c r="H113" s="832" t="s">
        <v>630</v>
      </c>
      <c r="I113" s="832" t="s">
        <v>2523</v>
      </c>
      <c r="J113" s="832" t="s">
        <v>1772</v>
      </c>
      <c r="K113" s="832" t="s">
        <v>2524</v>
      </c>
      <c r="L113" s="835">
        <v>28.81</v>
      </c>
      <c r="M113" s="835">
        <v>86.429999999999993</v>
      </c>
      <c r="N113" s="832">
        <v>3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6</v>
      </c>
      <c r="B114" s="832" t="s">
        <v>2254</v>
      </c>
      <c r="C114" s="832" t="s">
        <v>2260</v>
      </c>
      <c r="D114" s="833" t="s">
        <v>2713</v>
      </c>
      <c r="E114" s="834" t="s">
        <v>2273</v>
      </c>
      <c r="F114" s="832" t="s">
        <v>2255</v>
      </c>
      <c r="G114" s="832" t="s">
        <v>2525</v>
      </c>
      <c r="H114" s="832" t="s">
        <v>630</v>
      </c>
      <c r="I114" s="832" t="s">
        <v>2048</v>
      </c>
      <c r="J114" s="832" t="s">
        <v>2049</v>
      </c>
      <c r="K114" s="832" t="s">
        <v>2050</v>
      </c>
      <c r="L114" s="835">
        <v>122.96</v>
      </c>
      <c r="M114" s="835">
        <v>2090.3199999999997</v>
      </c>
      <c r="N114" s="832">
        <v>17</v>
      </c>
      <c r="O114" s="836">
        <v>2</v>
      </c>
      <c r="P114" s="835">
        <v>737.76</v>
      </c>
      <c r="Q114" s="837">
        <v>0.35294117647058826</v>
      </c>
      <c r="R114" s="832">
        <v>6</v>
      </c>
      <c r="S114" s="837">
        <v>0.35294117647058826</v>
      </c>
      <c r="T114" s="836">
        <v>1</v>
      </c>
      <c r="U114" s="838">
        <v>0.5</v>
      </c>
    </row>
    <row r="115" spans="1:21" ht="14.4" customHeight="1" x14ac:dyDescent="0.3">
      <c r="A115" s="831">
        <v>6</v>
      </c>
      <c r="B115" s="832" t="s">
        <v>2254</v>
      </c>
      <c r="C115" s="832" t="s">
        <v>2260</v>
      </c>
      <c r="D115" s="833" t="s">
        <v>2713</v>
      </c>
      <c r="E115" s="834" t="s">
        <v>2273</v>
      </c>
      <c r="F115" s="832" t="s">
        <v>2255</v>
      </c>
      <c r="G115" s="832" t="s">
        <v>2478</v>
      </c>
      <c r="H115" s="832" t="s">
        <v>630</v>
      </c>
      <c r="I115" s="832" t="s">
        <v>1875</v>
      </c>
      <c r="J115" s="832" t="s">
        <v>1876</v>
      </c>
      <c r="K115" s="832" t="s">
        <v>1877</v>
      </c>
      <c r="L115" s="835">
        <v>0</v>
      </c>
      <c r="M115" s="835">
        <v>0</v>
      </c>
      <c r="N115" s="832">
        <v>2</v>
      </c>
      <c r="O115" s="836">
        <v>2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6</v>
      </c>
      <c r="B116" s="832" t="s">
        <v>2254</v>
      </c>
      <c r="C116" s="832" t="s">
        <v>2260</v>
      </c>
      <c r="D116" s="833" t="s">
        <v>2713</v>
      </c>
      <c r="E116" s="834" t="s">
        <v>2273</v>
      </c>
      <c r="F116" s="832" t="s">
        <v>2255</v>
      </c>
      <c r="G116" s="832" t="s">
        <v>2526</v>
      </c>
      <c r="H116" s="832" t="s">
        <v>579</v>
      </c>
      <c r="I116" s="832" t="s">
        <v>2527</v>
      </c>
      <c r="J116" s="832" t="s">
        <v>2528</v>
      </c>
      <c r="K116" s="832" t="s">
        <v>2529</v>
      </c>
      <c r="L116" s="835">
        <v>271.94</v>
      </c>
      <c r="M116" s="835">
        <v>815.81999999999994</v>
      </c>
      <c r="N116" s="832">
        <v>3</v>
      </c>
      <c r="O116" s="836">
        <v>2</v>
      </c>
      <c r="P116" s="835">
        <v>271.94</v>
      </c>
      <c r="Q116" s="837">
        <v>0.33333333333333337</v>
      </c>
      <c r="R116" s="832">
        <v>1</v>
      </c>
      <c r="S116" s="837">
        <v>0.33333333333333331</v>
      </c>
      <c r="T116" s="836">
        <v>1</v>
      </c>
      <c r="U116" s="838">
        <v>0.5</v>
      </c>
    </row>
    <row r="117" spans="1:21" ht="14.4" customHeight="1" x14ac:dyDescent="0.3">
      <c r="A117" s="831">
        <v>6</v>
      </c>
      <c r="B117" s="832" t="s">
        <v>2254</v>
      </c>
      <c r="C117" s="832" t="s">
        <v>2260</v>
      </c>
      <c r="D117" s="833" t="s">
        <v>2713</v>
      </c>
      <c r="E117" s="834" t="s">
        <v>2273</v>
      </c>
      <c r="F117" s="832" t="s">
        <v>2256</v>
      </c>
      <c r="G117" s="832" t="s">
        <v>2283</v>
      </c>
      <c r="H117" s="832" t="s">
        <v>579</v>
      </c>
      <c r="I117" s="832" t="s">
        <v>2287</v>
      </c>
      <c r="J117" s="832" t="s">
        <v>2288</v>
      </c>
      <c r="K117" s="832" t="s">
        <v>2289</v>
      </c>
      <c r="L117" s="835">
        <v>864.39</v>
      </c>
      <c r="M117" s="835">
        <v>864.39</v>
      </c>
      <c r="N117" s="832">
        <v>1</v>
      </c>
      <c r="O117" s="836">
        <v>1</v>
      </c>
      <c r="P117" s="835">
        <v>864.39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6</v>
      </c>
      <c r="B118" s="832" t="s">
        <v>2254</v>
      </c>
      <c r="C118" s="832" t="s">
        <v>2260</v>
      </c>
      <c r="D118" s="833" t="s">
        <v>2713</v>
      </c>
      <c r="E118" s="834" t="s">
        <v>2273</v>
      </c>
      <c r="F118" s="832" t="s">
        <v>2256</v>
      </c>
      <c r="G118" s="832" t="s">
        <v>2283</v>
      </c>
      <c r="H118" s="832" t="s">
        <v>579</v>
      </c>
      <c r="I118" s="832" t="s">
        <v>2290</v>
      </c>
      <c r="J118" s="832" t="s">
        <v>2291</v>
      </c>
      <c r="K118" s="832" t="s">
        <v>2292</v>
      </c>
      <c r="L118" s="835">
        <v>1978.94</v>
      </c>
      <c r="M118" s="835">
        <v>35620.919999999991</v>
      </c>
      <c r="N118" s="832">
        <v>18</v>
      </c>
      <c r="O118" s="836">
        <v>18</v>
      </c>
      <c r="P118" s="835">
        <v>31663.039999999994</v>
      </c>
      <c r="Q118" s="837">
        <v>0.88888888888888895</v>
      </c>
      <c r="R118" s="832">
        <v>16</v>
      </c>
      <c r="S118" s="837">
        <v>0.88888888888888884</v>
      </c>
      <c r="T118" s="836">
        <v>16</v>
      </c>
      <c r="U118" s="838">
        <v>0.88888888888888884</v>
      </c>
    </row>
    <row r="119" spans="1:21" ht="14.4" customHeight="1" x14ac:dyDescent="0.3">
      <c r="A119" s="831">
        <v>6</v>
      </c>
      <c r="B119" s="832" t="s">
        <v>2254</v>
      </c>
      <c r="C119" s="832" t="s">
        <v>2260</v>
      </c>
      <c r="D119" s="833" t="s">
        <v>2713</v>
      </c>
      <c r="E119" s="834" t="s">
        <v>2273</v>
      </c>
      <c r="F119" s="832" t="s">
        <v>2256</v>
      </c>
      <c r="G119" s="832" t="s">
        <v>2283</v>
      </c>
      <c r="H119" s="832" t="s">
        <v>579</v>
      </c>
      <c r="I119" s="832" t="s">
        <v>2359</v>
      </c>
      <c r="J119" s="832" t="s">
        <v>2360</v>
      </c>
      <c r="K119" s="832" t="s">
        <v>2361</v>
      </c>
      <c r="L119" s="835">
        <v>700</v>
      </c>
      <c r="M119" s="835">
        <v>700</v>
      </c>
      <c r="N119" s="832">
        <v>1</v>
      </c>
      <c r="O119" s="836">
        <v>1</v>
      </c>
      <c r="P119" s="835">
        <v>700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6</v>
      </c>
      <c r="B120" s="832" t="s">
        <v>2254</v>
      </c>
      <c r="C120" s="832" t="s">
        <v>2260</v>
      </c>
      <c r="D120" s="833" t="s">
        <v>2713</v>
      </c>
      <c r="E120" s="834" t="s">
        <v>2273</v>
      </c>
      <c r="F120" s="832" t="s">
        <v>2256</v>
      </c>
      <c r="G120" s="832" t="s">
        <v>2283</v>
      </c>
      <c r="H120" s="832" t="s">
        <v>579</v>
      </c>
      <c r="I120" s="832" t="s">
        <v>2530</v>
      </c>
      <c r="J120" s="832" t="s">
        <v>2531</v>
      </c>
      <c r="K120" s="832" t="s">
        <v>2532</v>
      </c>
      <c r="L120" s="835">
        <v>315</v>
      </c>
      <c r="M120" s="835">
        <v>315</v>
      </c>
      <c r="N120" s="832">
        <v>1</v>
      </c>
      <c r="O120" s="836">
        <v>1</v>
      </c>
      <c r="P120" s="835">
        <v>315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6</v>
      </c>
      <c r="B121" s="832" t="s">
        <v>2254</v>
      </c>
      <c r="C121" s="832" t="s">
        <v>2260</v>
      </c>
      <c r="D121" s="833" t="s">
        <v>2713</v>
      </c>
      <c r="E121" s="834" t="s">
        <v>2273</v>
      </c>
      <c r="F121" s="832" t="s">
        <v>2256</v>
      </c>
      <c r="G121" s="832" t="s">
        <v>2283</v>
      </c>
      <c r="H121" s="832" t="s">
        <v>579</v>
      </c>
      <c r="I121" s="832" t="s">
        <v>2533</v>
      </c>
      <c r="J121" s="832" t="s">
        <v>2534</v>
      </c>
      <c r="K121" s="832" t="s">
        <v>2535</v>
      </c>
      <c r="L121" s="835">
        <v>350</v>
      </c>
      <c r="M121" s="835">
        <v>350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6</v>
      </c>
      <c r="B122" s="832" t="s">
        <v>2254</v>
      </c>
      <c r="C122" s="832" t="s">
        <v>2260</v>
      </c>
      <c r="D122" s="833" t="s">
        <v>2713</v>
      </c>
      <c r="E122" s="834" t="s">
        <v>2273</v>
      </c>
      <c r="F122" s="832" t="s">
        <v>2256</v>
      </c>
      <c r="G122" s="832" t="s">
        <v>2283</v>
      </c>
      <c r="H122" s="832" t="s">
        <v>579</v>
      </c>
      <c r="I122" s="832" t="s">
        <v>2536</v>
      </c>
      <c r="J122" s="832" t="s">
        <v>2537</v>
      </c>
      <c r="K122" s="832" t="s">
        <v>2538</v>
      </c>
      <c r="L122" s="835">
        <v>700</v>
      </c>
      <c r="M122" s="835">
        <v>700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6</v>
      </c>
      <c r="B123" s="832" t="s">
        <v>2254</v>
      </c>
      <c r="C123" s="832" t="s">
        <v>2260</v>
      </c>
      <c r="D123" s="833" t="s">
        <v>2713</v>
      </c>
      <c r="E123" s="834" t="s">
        <v>2276</v>
      </c>
      <c r="F123" s="832" t="s">
        <v>2255</v>
      </c>
      <c r="G123" s="832" t="s">
        <v>2305</v>
      </c>
      <c r="H123" s="832" t="s">
        <v>579</v>
      </c>
      <c r="I123" s="832" t="s">
        <v>2306</v>
      </c>
      <c r="J123" s="832" t="s">
        <v>1040</v>
      </c>
      <c r="K123" s="832" t="s">
        <v>2307</v>
      </c>
      <c r="L123" s="835">
        <v>107.27</v>
      </c>
      <c r="M123" s="835">
        <v>107.27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6</v>
      </c>
      <c r="B124" s="832" t="s">
        <v>2254</v>
      </c>
      <c r="C124" s="832" t="s">
        <v>2260</v>
      </c>
      <c r="D124" s="833" t="s">
        <v>2713</v>
      </c>
      <c r="E124" s="834" t="s">
        <v>2276</v>
      </c>
      <c r="F124" s="832" t="s">
        <v>2255</v>
      </c>
      <c r="G124" s="832" t="s">
        <v>2509</v>
      </c>
      <c r="H124" s="832" t="s">
        <v>579</v>
      </c>
      <c r="I124" s="832" t="s">
        <v>2539</v>
      </c>
      <c r="J124" s="832" t="s">
        <v>2540</v>
      </c>
      <c r="K124" s="832" t="s">
        <v>2541</v>
      </c>
      <c r="L124" s="835">
        <v>161.4</v>
      </c>
      <c r="M124" s="835">
        <v>161.4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6</v>
      </c>
      <c r="B125" s="832" t="s">
        <v>2254</v>
      </c>
      <c r="C125" s="832" t="s">
        <v>2260</v>
      </c>
      <c r="D125" s="833" t="s">
        <v>2713</v>
      </c>
      <c r="E125" s="834" t="s">
        <v>2276</v>
      </c>
      <c r="F125" s="832" t="s">
        <v>2255</v>
      </c>
      <c r="G125" s="832" t="s">
        <v>2542</v>
      </c>
      <c r="H125" s="832" t="s">
        <v>579</v>
      </c>
      <c r="I125" s="832" t="s">
        <v>2543</v>
      </c>
      <c r="J125" s="832" t="s">
        <v>2544</v>
      </c>
      <c r="K125" s="832" t="s">
        <v>2545</v>
      </c>
      <c r="L125" s="835">
        <v>54.55</v>
      </c>
      <c r="M125" s="835">
        <v>54.55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6</v>
      </c>
      <c r="B126" s="832" t="s">
        <v>2254</v>
      </c>
      <c r="C126" s="832" t="s">
        <v>2260</v>
      </c>
      <c r="D126" s="833" t="s">
        <v>2713</v>
      </c>
      <c r="E126" s="834" t="s">
        <v>2276</v>
      </c>
      <c r="F126" s="832" t="s">
        <v>2256</v>
      </c>
      <c r="G126" s="832" t="s">
        <v>2283</v>
      </c>
      <c r="H126" s="832" t="s">
        <v>579</v>
      </c>
      <c r="I126" s="832" t="s">
        <v>2290</v>
      </c>
      <c r="J126" s="832" t="s">
        <v>2291</v>
      </c>
      <c r="K126" s="832" t="s">
        <v>2292</v>
      </c>
      <c r="L126" s="835">
        <v>1978.94</v>
      </c>
      <c r="M126" s="835">
        <v>1978.94</v>
      </c>
      <c r="N126" s="832">
        <v>1</v>
      </c>
      <c r="O126" s="836">
        <v>1</v>
      </c>
      <c r="P126" s="835">
        <v>1978.94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6</v>
      </c>
      <c r="B127" s="832" t="s">
        <v>2254</v>
      </c>
      <c r="C127" s="832" t="s">
        <v>2260</v>
      </c>
      <c r="D127" s="833" t="s">
        <v>2713</v>
      </c>
      <c r="E127" s="834" t="s">
        <v>2266</v>
      </c>
      <c r="F127" s="832" t="s">
        <v>2255</v>
      </c>
      <c r="G127" s="832" t="s">
        <v>2546</v>
      </c>
      <c r="H127" s="832" t="s">
        <v>579</v>
      </c>
      <c r="I127" s="832" t="s">
        <v>2547</v>
      </c>
      <c r="J127" s="832" t="s">
        <v>1031</v>
      </c>
      <c r="K127" s="832" t="s">
        <v>1032</v>
      </c>
      <c r="L127" s="835">
        <v>0</v>
      </c>
      <c r="M127" s="835">
        <v>0</v>
      </c>
      <c r="N127" s="832">
        <v>3</v>
      </c>
      <c r="O127" s="836">
        <v>1</v>
      </c>
      <c r="P127" s="835">
        <v>0</v>
      </c>
      <c r="Q127" s="837"/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6</v>
      </c>
      <c r="B128" s="832" t="s">
        <v>2254</v>
      </c>
      <c r="C128" s="832" t="s">
        <v>2260</v>
      </c>
      <c r="D128" s="833" t="s">
        <v>2713</v>
      </c>
      <c r="E128" s="834" t="s">
        <v>2266</v>
      </c>
      <c r="F128" s="832" t="s">
        <v>2255</v>
      </c>
      <c r="G128" s="832" t="s">
        <v>2546</v>
      </c>
      <c r="H128" s="832" t="s">
        <v>579</v>
      </c>
      <c r="I128" s="832" t="s">
        <v>2548</v>
      </c>
      <c r="J128" s="832" t="s">
        <v>1031</v>
      </c>
      <c r="K128" s="832" t="s">
        <v>1032</v>
      </c>
      <c r="L128" s="835">
        <v>0</v>
      </c>
      <c r="M128" s="835">
        <v>0</v>
      </c>
      <c r="N128" s="832">
        <v>2</v>
      </c>
      <c r="O128" s="836">
        <v>1</v>
      </c>
      <c r="P128" s="835">
        <v>0</v>
      </c>
      <c r="Q128" s="837"/>
      <c r="R128" s="832">
        <v>2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6</v>
      </c>
      <c r="B129" s="832" t="s">
        <v>2254</v>
      </c>
      <c r="C129" s="832" t="s">
        <v>2260</v>
      </c>
      <c r="D129" s="833" t="s">
        <v>2713</v>
      </c>
      <c r="E129" s="834" t="s">
        <v>2266</v>
      </c>
      <c r="F129" s="832" t="s">
        <v>2255</v>
      </c>
      <c r="G129" s="832" t="s">
        <v>2549</v>
      </c>
      <c r="H129" s="832" t="s">
        <v>579</v>
      </c>
      <c r="I129" s="832" t="s">
        <v>2550</v>
      </c>
      <c r="J129" s="832" t="s">
        <v>663</v>
      </c>
      <c r="K129" s="832" t="s">
        <v>2551</v>
      </c>
      <c r="L129" s="835">
        <v>18.809999999999999</v>
      </c>
      <c r="M129" s="835">
        <v>37.619999999999997</v>
      </c>
      <c r="N129" s="832">
        <v>2</v>
      </c>
      <c r="O129" s="836">
        <v>0.5</v>
      </c>
      <c r="P129" s="835">
        <v>37.619999999999997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6</v>
      </c>
      <c r="B130" s="832" t="s">
        <v>2254</v>
      </c>
      <c r="C130" s="832" t="s">
        <v>2260</v>
      </c>
      <c r="D130" s="833" t="s">
        <v>2713</v>
      </c>
      <c r="E130" s="834" t="s">
        <v>2266</v>
      </c>
      <c r="F130" s="832" t="s">
        <v>2255</v>
      </c>
      <c r="G130" s="832" t="s">
        <v>2549</v>
      </c>
      <c r="H130" s="832" t="s">
        <v>579</v>
      </c>
      <c r="I130" s="832" t="s">
        <v>2552</v>
      </c>
      <c r="J130" s="832" t="s">
        <v>663</v>
      </c>
      <c r="K130" s="832" t="s">
        <v>2553</v>
      </c>
      <c r="L130" s="835">
        <v>18.809999999999999</v>
      </c>
      <c r="M130" s="835">
        <v>75.239999999999995</v>
      </c>
      <c r="N130" s="832">
        <v>4</v>
      </c>
      <c r="O130" s="836">
        <v>0.5</v>
      </c>
      <c r="P130" s="835">
        <v>75.239999999999995</v>
      </c>
      <c r="Q130" s="837">
        <v>1</v>
      </c>
      <c r="R130" s="832">
        <v>4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6</v>
      </c>
      <c r="B131" s="832" t="s">
        <v>2254</v>
      </c>
      <c r="C131" s="832" t="s">
        <v>2260</v>
      </c>
      <c r="D131" s="833" t="s">
        <v>2713</v>
      </c>
      <c r="E131" s="834" t="s">
        <v>2266</v>
      </c>
      <c r="F131" s="832" t="s">
        <v>2255</v>
      </c>
      <c r="G131" s="832" t="s">
        <v>2554</v>
      </c>
      <c r="H131" s="832" t="s">
        <v>579</v>
      </c>
      <c r="I131" s="832" t="s">
        <v>2555</v>
      </c>
      <c r="J131" s="832" t="s">
        <v>1059</v>
      </c>
      <c r="K131" s="832" t="s">
        <v>2174</v>
      </c>
      <c r="L131" s="835">
        <v>0</v>
      </c>
      <c r="M131" s="835">
        <v>0</v>
      </c>
      <c r="N131" s="832">
        <v>3</v>
      </c>
      <c r="O131" s="836">
        <v>0.5</v>
      </c>
      <c r="P131" s="835">
        <v>0</v>
      </c>
      <c r="Q131" s="837"/>
      <c r="R131" s="832">
        <v>3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6</v>
      </c>
      <c r="B132" s="832" t="s">
        <v>2254</v>
      </c>
      <c r="C132" s="832" t="s">
        <v>2260</v>
      </c>
      <c r="D132" s="833" t="s">
        <v>2713</v>
      </c>
      <c r="E132" s="834" t="s">
        <v>2266</v>
      </c>
      <c r="F132" s="832" t="s">
        <v>2255</v>
      </c>
      <c r="G132" s="832" t="s">
        <v>2333</v>
      </c>
      <c r="H132" s="832" t="s">
        <v>579</v>
      </c>
      <c r="I132" s="832" t="s">
        <v>2334</v>
      </c>
      <c r="J132" s="832" t="s">
        <v>2335</v>
      </c>
      <c r="K132" s="832" t="s">
        <v>2336</v>
      </c>
      <c r="L132" s="835">
        <v>0</v>
      </c>
      <c r="M132" s="835">
        <v>0</v>
      </c>
      <c r="N132" s="832">
        <v>2</v>
      </c>
      <c r="O132" s="836">
        <v>1</v>
      </c>
      <c r="P132" s="835">
        <v>0</v>
      </c>
      <c r="Q132" s="837"/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6</v>
      </c>
      <c r="B133" s="832" t="s">
        <v>2254</v>
      </c>
      <c r="C133" s="832" t="s">
        <v>2260</v>
      </c>
      <c r="D133" s="833" t="s">
        <v>2713</v>
      </c>
      <c r="E133" s="834" t="s">
        <v>2266</v>
      </c>
      <c r="F133" s="832" t="s">
        <v>2255</v>
      </c>
      <c r="G133" s="832" t="s">
        <v>2418</v>
      </c>
      <c r="H133" s="832" t="s">
        <v>579</v>
      </c>
      <c r="I133" s="832" t="s">
        <v>2556</v>
      </c>
      <c r="J133" s="832" t="s">
        <v>2557</v>
      </c>
      <c r="K133" s="832" t="s">
        <v>2558</v>
      </c>
      <c r="L133" s="835">
        <v>98.75</v>
      </c>
      <c r="M133" s="835">
        <v>98.75</v>
      </c>
      <c r="N133" s="832">
        <v>1</v>
      </c>
      <c r="O133" s="836">
        <v>0.5</v>
      </c>
      <c r="P133" s="835">
        <v>98.75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6</v>
      </c>
      <c r="B134" s="832" t="s">
        <v>2254</v>
      </c>
      <c r="C134" s="832" t="s">
        <v>2260</v>
      </c>
      <c r="D134" s="833" t="s">
        <v>2713</v>
      </c>
      <c r="E134" s="834" t="s">
        <v>2266</v>
      </c>
      <c r="F134" s="832" t="s">
        <v>2255</v>
      </c>
      <c r="G134" s="832" t="s">
        <v>2559</v>
      </c>
      <c r="H134" s="832" t="s">
        <v>579</v>
      </c>
      <c r="I134" s="832" t="s">
        <v>2560</v>
      </c>
      <c r="J134" s="832" t="s">
        <v>2561</v>
      </c>
      <c r="K134" s="832" t="s">
        <v>2562</v>
      </c>
      <c r="L134" s="835">
        <v>73.989999999999995</v>
      </c>
      <c r="M134" s="835">
        <v>147.97999999999999</v>
      </c>
      <c r="N134" s="832">
        <v>2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6</v>
      </c>
      <c r="B135" s="832" t="s">
        <v>2254</v>
      </c>
      <c r="C135" s="832" t="s">
        <v>2260</v>
      </c>
      <c r="D135" s="833" t="s">
        <v>2713</v>
      </c>
      <c r="E135" s="834" t="s">
        <v>2266</v>
      </c>
      <c r="F135" s="832" t="s">
        <v>2255</v>
      </c>
      <c r="G135" s="832" t="s">
        <v>2429</v>
      </c>
      <c r="H135" s="832" t="s">
        <v>579</v>
      </c>
      <c r="I135" s="832" t="s">
        <v>2563</v>
      </c>
      <c r="J135" s="832" t="s">
        <v>2564</v>
      </c>
      <c r="K135" s="832" t="s">
        <v>2565</v>
      </c>
      <c r="L135" s="835">
        <v>58.63</v>
      </c>
      <c r="M135" s="835">
        <v>58.63</v>
      </c>
      <c r="N135" s="832">
        <v>1</v>
      </c>
      <c r="O135" s="836">
        <v>0.5</v>
      </c>
      <c r="P135" s="835">
        <v>58.63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6</v>
      </c>
      <c r="B136" s="832" t="s">
        <v>2254</v>
      </c>
      <c r="C136" s="832" t="s">
        <v>2260</v>
      </c>
      <c r="D136" s="833" t="s">
        <v>2713</v>
      </c>
      <c r="E136" s="834" t="s">
        <v>2266</v>
      </c>
      <c r="F136" s="832" t="s">
        <v>2255</v>
      </c>
      <c r="G136" s="832" t="s">
        <v>2566</v>
      </c>
      <c r="H136" s="832" t="s">
        <v>630</v>
      </c>
      <c r="I136" s="832" t="s">
        <v>2103</v>
      </c>
      <c r="J136" s="832" t="s">
        <v>2097</v>
      </c>
      <c r="K136" s="832" t="s">
        <v>2104</v>
      </c>
      <c r="L136" s="835">
        <v>117.03</v>
      </c>
      <c r="M136" s="835">
        <v>351.09000000000003</v>
      </c>
      <c r="N136" s="832">
        <v>3</v>
      </c>
      <c r="O136" s="836">
        <v>1</v>
      </c>
      <c r="P136" s="835">
        <v>351.09000000000003</v>
      </c>
      <c r="Q136" s="837">
        <v>1</v>
      </c>
      <c r="R136" s="832">
        <v>3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6</v>
      </c>
      <c r="B137" s="832" t="s">
        <v>2254</v>
      </c>
      <c r="C137" s="832" t="s">
        <v>2260</v>
      </c>
      <c r="D137" s="833" t="s">
        <v>2713</v>
      </c>
      <c r="E137" s="834" t="s">
        <v>2266</v>
      </c>
      <c r="F137" s="832" t="s">
        <v>2255</v>
      </c>
      <c r="G137" s="832" t="s">
        <v>2567</v>
      </c>
      <c r="H137" s="832" t="s">
        <v>630</v>
      </c>
      <c r="I137" s="832" t="s">
        <v>2568</v>
      </c>
      <c r="J137" s="832" t="s">
        <v>2569</v>
      </c>
      <c r="K137" s="832" t="s">
        <v>2570</v>
      </c>
      <c r="L137" s="835">
        <v>141.25</v>
      </c>
      <c r="M137" s="835">
        <v>988.75</v>
      </c>
      <c r="N137" s="832">
        <v>7</v>
      </c>
      <c r="O137" s="836">
        <v>2</v>
      </c>
      <c r="P137" s="835">
        <v>988.75</v>
      </c>
      <c r="Q137" s="837">
        <v>1</v>
      </c>
      <c r="R137" s="832">
        <v>7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6</v>
      </c>
      <c r="B138" s="832" t="s">
        <v>2254</v>
      </c>
      <c r="C138" s="832" t="s">
        <v>2260</v>
      </c>
      <c r="D138" s="833" t="s">
        <v>2713</v>
      </c>
      <c r="E138" s="834" t="s">
        <v>2266</v>
      </c>
      <c r="F138" s="832" t="s">
        <v>2255</v>
      </c>
      <c r="G138" s="832" t="s">
        <v>2571</v>
      </c>
      <c r="H138" s="832" t="s">
        <v>579</v>
      </c>
      <c r="I138" s="832" t="s">
        <v>2572</v>
      </c>
      <c r="J138" s="832" t="s">
        <v>2573</v>
      </c>
      <c r="K138" s="832" t="s">
        <v>2574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6</v>
      </c>
      <c r="B139" s="832" t="s">
        <v>2254</v>
      </c>
      <c r="C139" s="832" t="s">
        <v>2260</v>
      </c>
      <c r="D139" s="833" t="s">
        <v>2713</v>
      </c>
      <c r="E139" s="834" t="s">
        <v>2266</v>
      </c>
      <c r="F139" s="832" t="s">
        <v>2255</v>
      </c>
      <c r="G139" s="832" t="s">
        <v>2575</v>
      </c>
      <c r="H139" s="832" t="s">
        <v>630</v>
      </c>
      <c r="I139" s="832" t="s">
        <v>2045</v>
      </c>
      <c r="J139" s="832" t="s">
        <v>852</v>
      </c>
      <c r="K139" s="832" t="s">
        <v>2046</v>
      </c>
      <c r="L139" s="835">
        <v>0</v>
      </c>
      <c r="M139" s="835">
        <v>0</v>
      </c>
      <c r="N139" s="832">
        <v>4</v>
      </c>
      <c r="O139" s="836">
        <v>2.5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6</v>
      </c>
      <c r="B140" s="832" t="s">
        <v>2254</v>
      </c>
      <c r="C140" s="832" t="s">
        <v>2260</v>
      </c>
      <c r="D140" s="833" t="s">
        <v>2713</v>
      </c>
      <c r="E140" s="834" t="s">
        <v>2266</v>
      </c>
      <c r="F140" s="832" t="s">
        <v>2255</v>
      </c>
      <c r="G140" s="832" t="s">
        <v>2576</v>
      </c>
      <c r="H140" s="832" t="s">
        <v>579</v>
      </c>
      <c r="I140" s="832" t="s">
        <v>2577</v>
      </c>
      <c r="J140" s="832" t="s">
        <v>2578</v>
      </c>
      <c r="K140" s="832" t="s">
        <v>2579</v>
      </c>
      <c r="L140" s="835">
        <v>299.83999999999997</v>
      </c>
      <c r="M140" s="835">
        <v>1199.3599999999999</v>
      </c>
      <c r="N140" s="832">
        <v>4</v>
      </c>
      <c r="O140" s="836">
        <v>2</v>
      </c>
      <c r="P140" s="835">
        <v>1199.3599999999999</v>
      </c>
      <c r="Q140" s="837">
        <v>1</v>
      </c>
      <c r="R140" s="832">
        <v>4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6</v>
      </c>
      <c r="B141" s="832" t="s">
        <v>2254</v>
      </c>
      <c r="C141" s="832" t="s">
        <v>2260</v>
      </c>
      <c r="D141" s="833" t="s">
        <v>2713</v>
      </c>
      <c r="E141" s="834" t="s">
        <v>2268</v>
      </c>
      <c r="F141" s="832" t="s">
        <v>2255</v>
      </c>
      <c r="G141" s="832" t="s">
        <v>2277</v>
      </c>
      <c r="H141" s="832" t="s">
        <v>579</v>
      </c>
      <c r="I141" s="832" t="s">
        <v>2278</v>
      </c>
      <c r="J141" s="832" t="s">
        <v>1201</v>
      </c>
      <c r="K141" s="832" t="s">
        <v>2279</v>
      </c>
      <c r="L141" s="835">
        <v>154.36000000000001</v>
      </c>
      <c r="M141" s="835">
        <v>154.36000000000001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6</v>
      </c>
      <c r="B142" s="832" t="s">
        <v>2254</v>
      </c>
      <c r="C142" s="832" t="s">
        <v>2260</v>
      </c>
      <c r="D142" s="833" t="s">
        <v>2713</v>
      </c>
      <c r="E142" s="834" t="s">
        <v>2268</v>
      </c>
      <c r="F142" s="832" t="s">
        <v>2255</v>
      </c>
      <c r="G142" s="832" t="s">
        <v>2277</v>
      </c>
      <c r="H142" s="832" t="s">
        <v>630</v>
      </c>
      <c r="I142" s="832" t="s">
        <v>1822</v>
      </c>
      <c r="J142" s="832" t="s">
        <v>1597</v>
      </c>
      <c r="K142" s="832" t="s">
        <v>1823</v>
      </c>
      <c r="L142" s="835">
        <v>154.36000000000001</v>
      </c>
      <c r="M142" s="835">
        <v>463.08000000000004</v>
      </c>
      <c r="N142" s="832">
        <v>3</v>
      </c>
      <c r="O142" s="836">
        <v>2</v>
      </c>
      <c r="P142" s="835">
        <v>308.72000000000003</v>
      </c>
      <c r="Q142" s="837">
        <v>0.66666666666666663</v>
      </c>
      <c r="R142" s="832">
        <v>2</v>
      </c>
      <c r="S142" s="837">
        <v>0.66666666666666663</v>
      </c>
      <c r="T142" s="836">
        <v>1</v>
      </c>
      <c r="U142" s="838">
        <v>0.5</v>
      </c>
    </row>
    <row r="143" spans="1:21" ht="14.4" customHeight="1" x14ac:dyDescent="0.3">
      <c r="A143" s="831">
        <v>6</v>
      </c>
      <c r="B143" s="832" t="s">
        <v>2254</v>
      </c>
      <c r="C143" s="832" t="s">
        <v>2260</v>
      </c>
      <c r="D143" s="833" t="s">
        <v>2713</v>
      </c>
      <c r="E143" s="834" t="s">
        <v>2268</v>
      </c>
      <c r="F143" s="832" t="s">
        <v>2255</v>
      </c>
      <c r="G143" s="832" t="s">
        <v>2580</v>
      </c>
      <c r="H143" s="832" t="s">
        <v>630</v>
      </c>
      <c r="I143" s="832" t="s">
        <v>1829</v>
      </c>
      <c r="J143" s="832" t="s">
        <v>1830</v>
      </c>
      <c r="K143" s="832" t="s">
        <v>1831</v>
      </c>
      <c r="L143" s="835">
        <v>272.83</v>
      </c>
      <c r="M143" s="835">
        <v>272.83</v>
      </c>
      <c r="N143" s="832">
        <v>1</v>
      </c>
      <c r="O143" s="836">
        <v>0.5</v>
      </c>
      <c r="P143" s="835">
        <v>272.83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6</v>
      </c>
      <c r="B144" s="832" t="s">
        <v>2254</v>
      </c>
      <c r="C144" s="832" t="s">
        <v>2260</v>
      </c>
      <c r="D144" s="833" t="s">
        <v>2713</v>
      </c>
      <c r="E144" s="834" t="s">
        <v>2268</v>
      </c>
      <c r="F144" s="832" t="s">
        <v>2255</v>
      </c>
      <c r="G144" s="832" t="s">
        <v>2365</v>
      </c>
      <c r="H144" s="832" t="s">
        <v>579</v>
      </c>
      <c r="I144" s="832" t="s">
        <v>2581</v>
      </c>
      <c r="J144" s="832" t="s">
        <v>2582</v>
      </c>
      <c r="K144" s="832" t="s">
        <v>1897</v>
      </c>
      <c r="L144" s="835">
        <v>0</v>
      </c>
      <c r="M144" s="835">
        <v>0</v>
      </c>
      <c r="N144" s="832">
        <v>2</v>
      </c>
      <c r="O144" s="836">
        <v>1</v>
      </c>
      <c r="P144" s="835"/>
      <c r="Q144" s="837"/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6</v>
      </c>
      <c r="B145" s="832" t="s">
        <v>2254</v>
      </c>
      <c r="C145" s="832" t="s">
        <v>2260</v>
      </c>
      <c r="D145" s="833" t="s">
        <v>2713</v>
      </c>
      <c r="E145" s="834" t="s">
        <v>2268</v>
      </c>
      <c r="F145" s="832" t="s">
        <v>2255</v>
      </c>
      <c r="G145" s="832" t="s">
        <v>2583</v>
      </c>
      <c r="H145" s="832" t="s">
        <v>579</v>
      </c>
      <c r="I145" s="832" t="s">
        <v>2584</v>
      </c>
      <c r="J145" s="832" t="s">
        <v>1309</v>
      </c>
      <c r="K145" s="832" t="s">
        <v>2585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6</v>
      </c>
      <c r="B146" s="832" t="s">
        <v>2254</v>
      </c>
      <c r="C146" s="832" t="s">
        <v>2260</v>
      </c>
      <c r="D146" s="833" t="s">
        <v>2713</v>
      </c>
      <c r="E146" s="834" t="s">
        <v>2268</v>
      </c>
      <c r="F146" s="832" t="s">
        <v>2255</v>
      </c>
      <c r="G146" s="832" t="s">
        <v>2305</v>
      </c>
      <c r="H146" s="832" t="s">
        <v>579</v>
      </c>
      <c r="I146" s="832" t="s">
        <v>2306</v>
      </c>
      <c r="J146" s="832" t="s">
        <v>1040</v>
      </c>
      <c r="K146" s="832" t="s">
        <v>2307</v>
      </c>
      <c r="L146" s="835">
        <v>107.27</v>
      </c>
      <c r="M146" s="835">
        <v>429.08</v>
      </c>
      <c r="N146" s="832">
        <v>4</v>
      </c>
      <c r="O146" s="836">
        <v>3</v>
      </c>
      <c r="P146" s="835">
        <v>321.81</v>
      </c>
      <c r="Q146" s="837">
        <v>0.75</v>
      </c>
      <c r="R146" s="832">
        <v>3</v>
      </c>
      <c r="S146" s="837">
        <v>0.75</v>
      </c>
      <c r="T146" s="836">
        <v>2</v>
      </c>
      <c r="U146" s="838">
        <v>0.66666666666666663</v>
      </c>
    </row>
    <row r="147" spans="1:21" ht="14.4" customHeight="1" x14ac:dyDescent="0.3">
      <c r="A147" s="831">
        <v>6</v>
      </c>
      <c r="B147" s="832" t="s">
        <v>2254</v>
      </c>
      <c r="C147" s="832" t="s">
        <v>2260</v>
      </c>
      <c r="D147" s="833" t="s">
        <v>2713</v>
      </c>
      <c r="E147" s="834" t="s">
        <v>2268</v>
      </c>
      <c r="F147" s="832" t="s">
        <v>2255</v>
      </c>
      <c r="G147" s="832" t="s">
        <v>2305</v>
      </c>
      <c r="H147" s="832" t="s">
        <v>579</v>
      </c>
      <c r="I147" s="832" t="s">
        <v>2332</v>
      </c>
      <c r="J147" s="832" t="s">
        <v>1040</v>
      </c>
      <c r="K147" s="832" t="s">
        <v>2307</v>
      </c>
      <c r="L147" s="835">
        <v>107.27</v>
      </c>
      <c r="M147" s="835">
        <v>214.54</v>
      </c>
      <c r="N147" s="832">
        <v>2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6</v>
      </c>
      <c r="B148" s="832" t="s">
        <v>2254</v>
      </c>
      <c r="C148" s="832" t="s">
        <v>2260</v>
      </c>
      <c r="D148" s="833" t="s">
        <v>2713</v>
      </c>
      <c r="E148" s="834" t="s">
        <v>2268</v>
      </c>
      <c r="F148" s="832" t="s">
        <v>2255</v>
      </c>
      <c r="G148" s="832" t="s">
        <v>2586</v>
      </c>
      <c r="H148" s="832" t="s">
        <v>579</v>
      </c>
      <c r="I148" s="832" t="s">
        <v>2587</v>
      </c>
      <c r="J148" s="832" t="s">
        <v>890</v>
      </c>
      <c r="K148" s="832" t="s">
        <v>2588</v>
      </c>
      <c r="L148" s="835">
        <v>61.97</v>
      </c>
      <c r="M148" s="835">
        <v>123.94</v>
      </c>
      <c r="N148" s="832">
        <v>2</v>
      </c>
      <c r="O148" s="836">
        <v>2</v>
      </c>
      <c r="P148" s="835">
        <v>61.97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0.5</v>
      </c>
    </row>
    <row r="149" spans="1:21" ht="14.4" customHeight="1" x14ac:dyDescent="0.3">
      <c r="A149" s="831">
        <v>6</v>
      </c>
      <c r="B149" s="832" t="s">
        <v>2254</v>
      </c>
      <c r="C149" s="832" t="s">
        <v>2260</v>
      </c>
      <c r="D149" s="833" t="s">
        <v>2713</v>
      </c>
      <c r="E149" s="834" t="s">
        <v>2268</v>
      </c>
      <c r="F149" s="832" t="s">
        <v>2255</v>
      </c>
      <c r="G149" s="832" t="s">
        <v>2444</v>
      </c>
      <c r="H149" s="832" t="s">
        <v>579</v>
      </c>
      <c r="I149" s="832" t="s">
        <v>2445</v>
      </c>
      <c r="J149" s="832" t="s">
        <v>2446</v>
      </c>
      <c r="K149" s="832" t="s">
        <v>2038</v>
      </c>
      <c r="L149" s="835">
        <v>38.56</v>
      </c>
      <c r="M149" s="835">
        <v>77.12</v>
      </c>
      <c r="N149" s="832">
        <v>2</v>
      </c>
      <c r="O149" s="836">
        <v>1.5</v>
      </c>
      <c r="P149" s="835">
        <v>38.56</v>
      </c>
      <c r="Q149" s="837">
        <v>0.5</v>
      </c>
      <c r="R149" s="832">
        <v>1</v>
      </c>
      <c r="S149" s="837">
        <v>0.5</v>
      </c>
      <c r="T149" s="836">
        <v>0.5</v>
      </c>
      <c r="U149" s="838">
        <v>0.33333333333333331</v>
      </c>
    </row>
    <row r="150" spans="1:21" ht="14.4" customHeight="1" x14ac:dyDescent="0.3">
      <c r="A150" s="831">
        <v>6</v>
      </c>
      <c r="B150" s="832" t="s">
        <v>2254</v>
      </c>
      <c r="C150" s="832" t="s">
        <v>2260</v>
      </c>
      <c r="D150" s="833" t="s">
        <v>2713</v>
      </c>
      <c r="E150" s="834" t="s">
        <v>2268</v>
      </c>
      <c r="F150" s="832" t="s">
        <v>2255</v>
      </c>
      <c r="G150" s="832" t="s">
        <v>2478</v>
      </c>
      <c r="H150" s="832" t="s">
        <v>630</v>
      </c>
      <c r="I150" s="832" t="s">
        <v>1875</v>
      </c>
      <c r="J150" s="832" t="s">
        <v>1876</v>
      </c>
      <c r="K150" s="832" t="s">
        <v>1877</v>
      </c>
      <c r="L150" s="835">
        <v>0</v>
      </c>
      <c r="M150" s="835">
        <v>0</v>
      </c>
      <c r="N150" s="832">
        <v>2</v>
      </c>
      <c r="O150" s="836">
        <v>1.5</v>
      </c>
      <c r="P150" s="835">
        <v>0</v>
      </c>
      <c r="Q150" s="837"/>
      <c r="R150" s="832">
        <v>2</v>
      </c>
      <c r="S150" s="837">
        <v>1</v>
      </c>
      <c r="T150" s="836">
        <v>1.5</v>
      </c>
      <c r="U150" s="838">
        <v>1</v>
      </c>
    </row>
    <row r="151" spans="1:21" ht="14.4" customHeight="1" x14ac:dyDescent="0.3">
      <c r="A151" s="831">
        <v>6</v>
      </c>
      <c r="B151" s="832" t="s">
        <v>2254</v>
      </c>
      <c r="C151" s="832" t="s">
        <v>2260</v>
      </c>
      <c r="D151" s="833" t="s">
        <v>2713</v>
      </c>
      <c r="E151" s="834" t="s">
        <v>2268</v>
      </c>
      <c r="F151" s="832" t="s">
        <v>2255</v>
      </c>
      <c r="G151" s="832" t="s">
        <v>2589</v>
      </c>
      <c r="H151" s="832" t="s">
        <v>579</v>
      </c>
      <c r="I151" s="832" t="s">
        <v>2590</v>
      </c>
      <c r="J151" s="832" t="s">
        <v>2591</v>
      </c>
      <c r="K151" s="832" t="s">
        <v>2592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6</v>
      </c>
      <c r="B152" s="832" t="s">
        <v>2254</v>
      </c>
      <c r="C152" s="832" t="s">
        <v>2260</v>
      </c>
      <c r="D152" s="833" t="s">
        <v>2713</v>
      </c>
      <c r="E152" s="834" t="s">
        <v>2268</v>
      </c>
      <c r="F152" s="832" t="s">
        <v>2255</v>
      </c>
      <c r="G152" s="832" t="s">
        <v>2356</v>
      </c>
      <c r="H152" s="832" t="s">
        <v>579</v>
      </c>
      <c r="I152" s="832" t="s">
        <v>2357</v>
      </c>
      <c r="J152" s="832" t="s">
        <v>768</v>
      </c>
      <c r="K152" s="832" t="s">
        <v>2358</v>
      </c>
      <c r="L152" s="835">
        <v>0</v>
      </c>
      <c r="M152" s="835">
        <v>0</v>
      </c>
      <c r="N152" s="832">
        <v>7</v>
      </c>
      <c r="O152" s="836">
        <v>1</v>
      </c>
      <c r="P152" s="835">
        <v>0</v>
      </c>
      <c r="Q152" s="837"/>
      <c r="R152" s="832">
        <v>7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6</v>
      </c>
      <c r="B153" s="832" t="s">
        <v>2254</v>
      </c>
      <c r="C153" s="832" t="s">
        <v>2260</v>
      </c>
      <c r="D153" s="833" t="s">
        <v>2713</v>
      </c>
      <c r="E153" s="834" t="s">
        <v>2268</v>
      </c>
      <c r="F153" s="832" t="s">
        <v>2256</v>
      </c>
      <c r="G153" s="832" t="s">
        <v>2283</v>
      </c>
      <c r="H153" s="832" t="s">
        <v>579</v>
      </c>
      <c r="I153" s="832" t="s">
        <v>2287</v>
      </c>
      <c r="J153" s="832" t="s">
        <v>2288</v>
      </c>
      <c r="K153" s="832" t="s">
        <v>2289</v>
      </c>
      <c r="L153" s="835">
        <v>864.39</v>
      </c>
      <c r="M153" s="835">
        <v>17287.799999999996</v>
      </c>
      <c r="N153" s="832">
        <v>20</v>
      </c>
      <c r="O153" s="836">
        <v>20</v>
      </c>
      <c r="P153" s="835">
        <v>17287.799999999996</v>
      </c>
      <c r="Q153" s="837">
        <v>1</v>
      </c>
      <c r="R153" s="832">
        <v>20</v>
      </c>
      <c r="S153" s="837">
        <v>1</v>
      </c>
      <c r="T153" s="836">
        <v>20</v>
      </c>
      <c r="U153" s="838">
        <v>1</v>
      </c>
    </row>
    <row r="154" spans="1:21" ht="14.4" customHeight="1" x14ac:dyDescent="0.3">
      <c r="A154" s="831">
        <v>6</v>
      </c>
      <c r="B154" s="832" t="s">
        <v>2254</v>
      </c>
      <c r="C154" s="832" t="s">
        <v>2260</v>
      </c>
      <c r="D154" s="833" t="s">
        <v>2713</v>
      </c>
      <c r="E154" s="834" t="s">
        <v>2268</v>
      </c>
      <c r="F154" s="832" t="s">
        <v>2256</v>
      </c>
      <c r="G154" s="832" t="s">
        <v>2283</v>
      </c>
      <c r="H154" s="832" t="s">
        <v>579</v>
      </c>
      <c r="I154" s="832" t="s">
        <v>2290</v>
      </c>
      <c r="J154" s="832" t="s">
        <v>2291</v>
      </c>
      <c r="K154" s="832" t="s">
        <v>2292</v>
      </c>
      <c r="L154" s="835">
        <v>1978.94</v>
      </c>
      <c r="M154" s="835">
        <v>57389.260000000017</v>
      </c>
      <c r="N154" s="832">
        <v>29</v>
      </c>
      <c r="O154" s="836">
        <v>29</v>
      </c>
      <c r="P154" s="835">
        <v>49473.500000000015</v>
      </c>
      <c r="Q154" s="837">
        <v>0.86206896551724144</v>
      </c>
      <c r="R154" s="832">
        <v>25</v>
      </c>
      <c r="S154" s="837">
        <v>0.86206896551724133</v>
      </c>
      <c r="T154" s="836">
        <v>25</v>
      </c>
      <c r="U154" s="838">
        <v>0.86206896551724133</v>
      </c>
    </row>
    <row r="155" spans="1:21" ht="14.4" customHeight="1" x14ac:dyDescent="0.3">
      <c r="A155" s="831">
        <v>6</v>
      </c>
      <c r="B155" s="832" t="s">
        <v>2254</v>
      </c>
      <c r="C155" s="832" t="s">
        <v>2260</v>
      </c>
      <c r="D155" s="833" t="s">
        <v>2713</v>
      </c>
      <c r="E155" s="834" t="s">
        <v>2268</v>
      </c>
      <c r="F155" s="832" t="s">
        <v>2256</v>
      </c>
      <c r="G155" s="832" t="s">
        <v>2283</v>
      </c>
      <c r="H155" s="832" t="s">
        <v>579</v>
      </c>
      <c r="I155" s="832" t="s">
        <v>2359</v>
      </c>
      <c r="J155" s="832" t="s">
        <v>2360</v>
      </c>
      <c r="K155" s="832" t="s">
        <v>2361</v>
      </c>
      <c r="L155" s="835">
        <v>700</v>
      </c>
      <c r="M155" s="835">
        <v>700</v>
      </c>
      <c r="N155" s="832">
        <v>1</v>
      </c>
      <c r="O155" s="836">
        <v>1</v>
      </c>
      <c r="P155" s="835">
        <v>700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6</v>
      </c>
      <c r="B156" s="832" t="s">
        <v>2254</v>
      </c>
      <c r="C156" s="832" t="s">
        <v>2260</v>
      </c>
      <c r="D156" s="833" t="s">
        <v>2713</v>
      </c>
      <c r="E156" s="834" t="s">
        <v>2268</v>
      </c>
      <c r="F156" s="832" t="s">
        <v>2256</v>
      </c>
      <c r="G156" s="832" t="s">
        <v>2293</v>
      </c>
      <c r="H156" s="832" t="s">
        <v>579</v>
      </c>
      <c r="I156" s="832" t="s">
        <v>2294</v>
      </c>
      <c r="J156" s="832" t="s">
        <v>2295</v>
      </c>
      <c r="K156" s="832" t="s">
        <v>2296</v>
      </c>
      <c r="L156" s="835">
        <v>0</v>
      </c>
      <c r="M156" s="835">
        <v>0</v>
      </c>
      <c r="N156" s="832">
        <v>1</v>
      </c>
      <c r="O156" s="836">
        <v>1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6</v>
      </c>
      <c r="B157" s="832" t="s">
        <v>2254</v>
      </c>
      <c r="C157" s="832" t="s">
        <v>2260</v>
      </c>
      <c r="D157" s="833" t="s">
        <v>2713</v>
      </c>
      <c r="E157" s="834" t="s">
        <v>2268</v>
      </c>
      <c r="F157" s="832" t="s">
        <v>2256</v>
      </c>
      <c r="G157" s="832" t="s">
        <v>2293</v>
      </c>
      <c r="H157" s="832" t="s">
        <v>579</v>
      </c>
      <c r="I157" s="832" t="s">
        <v>2494</v>
      </c>
      <c r="J157" s="832" t="s">
        <v>2495</v>
      </c>
      <c r="K157" s="832" t="s">
        <v>2496</v>
      </c>
      <c r="L157" s="835">
        <v>0</v>
      </c>
      <c r="M157" s="835">
        <v>0</v>
      </c>
      <c r="N157" s="832">
        <v>1</v>
      </c>
      <c r="O157" s="836">
        <v>1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6</v>
      </c>
      <c r="B158" s="832" t="s">
        <v>2254</v>
      </c>
      <c r="C158" s="832" t="s">
        <v>2260</v>
      </c>
      <c r="D158" s="833" t="s">
        <v>2713</v>
      </c>
      <c r="E158" s="834" t="s">
        <v>2274</v>
      </c>
      <c r="F158" s="832" t="s">
        <v>2255</v>
      </c>
      <c r="G158" s="832" t="s">
        <v>2593</v>
      </c>
      <c r="H158" s="832" t="s">
        <v>579</v>
      </c>
      <c r="I158" s="832" t="s">
        <v>2594</v>
      </c>
      <c r="J158" s="832" t="s">
        <v>2595</v>
      </c>
      <c r="K158" s="832" t="s">
        <v>2596</v>
      </c>
      <c r="L158" s="835">
        <v>61.44</v>
      </c>
      <c r="M158" s="835">
        <v>61.44</v>
      </c>
      <c r="N158" s="832">
        <v>1</v>
      </c>
      <c r="O158" s="836">
        <v>1</v>
      </c>
      <c r="P158" s="835">
        <v>61.44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6</v>
      </c>
      <c r="B159" s="832" t="s">
        <v>2254</v>
      </c>
      <c r="C159" s="832" t="s">
        <v>2260</v>
      </c>
      <c r="D159" s="833" t="s">
        <v>2713</v>
      </c>
      <c r="E159" s="834" t="s">
        <v>2274</v>
      </c>
      <c r="F159" s="832" t="s">
        <v>2255</v>
      </c>
      <c r="G159" s="832" t="s">
        <v>2593</v>
      </c>
      <c r="H159" s="832" t="s">
        <v>579</v>
      </c>
      <c r="I159" s="832" t="s">
        <v>2597</v>
      </c>
      <c r="J159" s="832" t="s">
        <v>2595</v>
      </c>
      <c r="K159" s="832" t="s">
        <v>2598</v>
      </c>
      <c r="L159" s="835">
        <v>54.53</v>
      </c>
      <c r="M159" s="835">
        <v>54.53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6</v>
      </c>
      <c r="B160" s="832" t="s">
        <v>2254</v>
      </c>
      <c r="C160" s="832" t="s">
        <v>2260</v>
      </c>
      <c r="D160" s="833" t="s">
        <v>2713</v>
      </c>
      <c r="E160" s="834" t="s">
        <v>2274</v>
      </c>
      <c r="F160" s="832" t="s">
        <v>2255</v>
      </c>
      <c r="G160" s="832" t="s">
        <v>2277</v>
      </c>
      <c r="H160" s="832" t="s">
        <v>630</v>
      </c>
      <c r="I160" s="832" t="s">
        <v>1822</v>
      </c>
      <c r="J160" s="832" t="s">
        <v>1597</v>
      </c>
      <c r="K160" s="832" t="s">
        <v>1823</v>
      </c>
      <c r="L160" s="835">
        <v>154.36000000000001</v>
      </c>
      <c r="M160" s="835">
        <v>308.72000000000003</v>
      </c>
      <c r="N160" s="832">
        <v>2</v>
      </c>
      <c r="O160" s="836">
        <v>2</v>
      </c>
      <c r="P160" s="835">
        <v>154.36000000000001</v>
      </c>
      <c r="Q160" s="837">
        <v>0.5</v>
      </c>
      <c r="R160" s="832">
        <v>1</v>
      </c>
      <c r="S160" s="837">
        <v>0.5</v>
      </c>
      <c r="T160" s="836">
        <v>1</v>
      </c>
      <c r="U160" s="838">
        <v>0.5</v>
      </c>
    </row>
    <row r="161" spans="1:21" ht="14.4" customHeight="1" x14ac:dyDescent="0.3">
      <c r="A161" s="831">
        <v>6</v>
      </c>
      <c r="B161" s="832" t="s">
        <v>2254</v>
      </c>
      <c r="C161" s="832" t="s">
        <v>2260</v>
      </c>
      <c r="D161" s="833" t="s">
        <v>2713</v>
      </c>
      <c r="E161" s="834" t="s">
        <v>2274</v>
      </c>
      <c r="F161" s="832" t="s">
        <v>2255</v>
      </c>
      <c r="G161" s="832" t="s">
        <v>2277</v>
      </c>
      <c r="H161" s="832" t="s">
        <v>579</v>
      </c>
      <c r="I161" s="832" t="s">
        <v>2599</v>
      </c>
      <c r="J161" s="832" t="s">
        <v>1597</v>
      </c>
      <c r="K161" s="832" t="s">
        <v>1823</v>
      </c>
      <c r="L161" s="835">
        <v>154.36000000000001</v>
      </c>
      <c r="M161" s="835">
        <v>154.36000000000001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6</v>
      </c>
      <c r="B162" s="832" t="s">
        <v>2254</v>
      </c>
      <c r="C162" s="832" t="s">
        <v>2260</v>
      </c>
      <c r="D162" s="833" t="s">
        <v>2713</v>
      </c>
      <c r="E162" s="834" t="s">
        <v>2274</v>
      </c>
      <c r="F162" s="832" t="s">
        <v>2255</v>
      </c>
      <c r="G162" s="832" t="s">
        <v>2600</v>
      </c>
      <c r="H162" s="832" t="s">
        <v>630</v>
      </c>
      <c r="I162" s="832" t="s">
        <v>2158</v>
      </c>
      <c r="J162" s="832" t="s">
        <v>2159</v>
      </c>
      <c r="K162" s="832" t="s">
        <v>2160</v>
      </c>
      <c r="L162" s="835">
        <v>70.540000000000006</v>
      </c>
      <c r="M162" s="835">
        <v>70.540000000000006</v>
      </c>
      <c r="N162" s="832">
        <v>1</v>
      </c>
      <c r="O162" s="836">
        <v>1</v>
      </c>
      <c r="P162" s="835">
        <v>70.540000000000006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6</v>
      </c>
      <c r="B163" s="832" t="s">
        <v>2254</v>
      </c>
      <c r="C163" s="832" t="s">
        <v>2260</v>
      </c>
      <c r="D163" s="833" t="s">
        <v>2713</v>
      </c>
      <c r="E163" s="834" t="s">
        <v>2274</v>
      </c>
      <c r="F163" s="832" t="s">
        <v>2255</v>
      </c>
      <c r="G163" s="832" t="s">
        <v>2601</v>
      </c>
      <c r="H163" s="832" t="s">
        <v>630</v>
      </c>
      <c r="I163" s="832" t="s">
        <v>2602</v>
      </c>
      <c r="J163" s="832" t="s">
        <v>2603</v>
      </c>
      <c r="K163" s="832" t="s">
        <v>2604</v>
      </c>
      <c r="L163" s="835">
        <v>17.559999999999999</v>
      </c>
      <c r="M163" s="835">
        <v>17.559999999999999</v>
      </c>
      <c r="N163" s="832">
        <v>1</v>
      </c>
      <c r="O163" s="836">
        <v>1</v>
      </c>
      <c r="P163" s="835">
        <v>17.559999999999999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6</v>
      </c>
      <c r="B164" s="832" t="s">
        <v>2254</v>
      </c>
      <c r="C164" s="832" t="s">
        <v>2260</v>
      </c>
      <c r="D164" s="833" t="s">
        <v>2713</v>
      </c>
      <c r="E164" s="834" t="s">
        <v>2274</v>
      </c>
      <c r="F164" s="832" t="s">
        <v>2255</v>
      </c>
      <c r="G164" s="832" t="s">
        <v>2366</v>
      </c>
      <c r="H164" s="832" t="s">
        <v>579</v>
      </c>
      <c r="I164" s="832" t="s">
        <v>2605</v>
      </c>
      <c r="J164" s="832" t="s">
        <v>2368</v>
      </c>
      <c r="K164" s="832" t="s">
        <v>1833</v>
      </c>
      <c r="L164" s="835">
        <v>78.33</v>
      </c>
      <c r="M164" s="835">
        <v>78.33</v>
      </c>
      <c r="N164" s="832">
        <v>1</v>
      </c>
      <c r="O164" s="836">
        <v>1</v>
      </c>
      <c r="P164" s="835">
        <v>78.33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6</v>
      </c>
      <c r="B165" s="832" t="s">
        <v>2254</v>
      </c>
      <c r="C165" s="832" t="s">
        <v>2260</v>
      </c>
      <c r="D165" s="833" t="s">
        <v>2713</v>
      </c>
      <c r="E165" s="834" t="s">
        <v>2274</v>
      </c>
      <c r="F165" s="832" t="s">
        <v>2255</v>
      </c>
      <c r="G165" s="832" t="s">
        <v>2606</v>
      </c>
      <c r="H165" s="832" t="s">
        <v>579</v>
      </c>
      <c r="I165" s="832" t="s">
        <v>2607</v>
      </c>
      <c r="J165" s="832" t="s">
        <v>2608</v>
      </c>
      <c r="K165" s="832" t="s">
        <v>2609</v>
      </c>
      <c r="L165" s="835">
        <v>741.88</v>
      </c>
      <c r="M165" s="835">
        <v>741.88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6</v>
      </c>
      <c r="B166" s="832" t="s">
        <v>2254</v>
      </c>
      <c r="C166" s="832" t="s">
        <v>2260</v>
      </c>
      <c r="D166" s="833" t="s">
        <v>2713</v>
      </c>
      <c r="E166" s="834" t="s">
        <v>2274</v>
      </c>
      <c r="F166" s="832" t="s">
        <v>2255</v>
      </c>
      <c r="G166" s="832" t="s">
        <v>2280</v>
      </c>
      <c r="H166" s="832" t="s">
        <v>579</v>
      </c>
      <c r="I166" s="832" t="s">
        <v>2281</v>
      </c>
      <c r="J166" s="832" t="s">
        <v>696</v>
      </c>
      <c r="K166" s="832" t="s">
        <v>2282</v>
      </c>
      <c r="L166" s="835">
        <v>344</v>
      </c>
      <c r="M166" s="835">
        <v>688</v>
      </c>
      <c r="N166" s="832">
        <v>2</v>
      </c>
      <c r="O166" s="836">
        <v>2</v>
      </c>
      <c r="P166" s="835">
        <v>344</v>
      </c>
      <c r="Q166" s="837">
        <v>0.5</v>
      </c>
      <c r="R166" s="832">
        <v>1</v>
      </c>
      <c r="S166" s="837">
        <v>0.5</v>
      </c>
      <c r="T166" s="836">
        <v>1</v>
      </c>
      <c r="U166" s="838">
        <v>0.5</v>
      </c>
    </row>
    <row r="167" spans="1:21" ht="14.4" customHeight="1" x14ac:dyDescent="0.3">
      <c r="A167" s="831">
        <v>6</v>
      </c>
      <c r="B167" s="832" t="s">
        <v>2254</v>
      </c>
      <c r="C167" s="832" t="s">
        <v>2260</v>
      </c>
      <c r="D167" s="833" t="s">
        <v>2713</v>
      </c>
      <c r="E167" s="834" t="s">
        <v>2274</v>
      </c>
      <c r="F167" s="832" t="s">
        <v>2255</v>
      </c>
      <c r="G167" s="832" t="s">
        <v>2280</v>
      </c>
      <c r="H167" s="832" t="s">
        <v>579</v>
      </c>
      <c r="I167" s="832" t="s">
        <v>2281</v>
      </c>
      <c r="J167" s="832" t="s">
        <v>696</v>
      </c>
      <c r="K167" s="832" t="s">
        <v>2282</v>
      </c>
      <c r="L167" s="835">
        <v>236.03</v>
      </c>
      <c r="M167" s="835">
        <v>472.06</v>
      </c>
      <c r="N167" s="832">
        <v>2</v>
      </c>
      <c r="O167" s="836">
        <v>2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6</v>
      </c>
      <c r="B168" s="832" t="s">
        <v>2254</v>
      </c>
      <c r="C168" s="832" t="s">
        <v>2260</v>
      </c>
      <c r="D168" s="833" t="s">
        <v>2713</v>
      </c>
      <c r="E168" s="834" t="s">
        <v>2274</v>
      </c>
      <c r="F168" s="832" t="s">
        <v>2255</v>
      </c>
      <c r="G168" s="832" t="s">
        <v>2390</v>
      </c>
      <c r="H168" s="832" t="s">
        <v>579</v>
      </c>
      <c r="I168" s="832" t="s">
        <v>2610</v>
      </c>
      <c r="J168" s="832" t="s">
        <v>2611</v>
      </c>
      <c r="K168" s="832" t="s">
        <v>2612</v>
      </c>
      <c r="L168" s="835">
        <v>93.49</v>
      </c>
      <c r="M168" s="835">
        <v>186.98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6</v>
      </c>
      <c r="B169" s="832" t="s">
        <v>2254</v>
      </c>
      <c r="C169" s="832" t="s">
        <v>2260</v>
      </c>
      <c r="D169" s="833" t="s">
        <v>2713</v>
      </c>
      <c r="E169" s="834" t="s">
        <v>2274</v>
      </c>
      <c r="F169" s="832" t="s">
        <v>2255</v>
      </c>
      <c r="G169" s="832" t="s">
        <v>2497</v>
      </c>
      <c r="H169" s="832" t="s">
        <v>630</v>
      </c>
      <c r="I169" s="832" t="s">
        <v>2613</v>
      </c>
      <c r="J169" s="832" t="s">
        <v>2499</v>
      </c>
      <c r="K169" s="832" t="s">
        <v>2614</v>
      </c>
      <c r="L169" s="835">
        <v>123.2</v>
      </c>
      <c r="M169" s="835">
        <v>246.4</v>
      </c>
      <c r="N169" s="832">
        <v>2</v>
      </c>
      <c r="O169" s="836">
        <v>2</v>
      </c>
      <c r="P169" s="835">
        <v>246.4</v>
      </c>
      <c r="Q169" s="837">
        <v>1</v>
      </c>
      <c r="R169" s="832">
        <v>2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6</v>
      </c>
      <c r="B170" s="832" t="s">
        <v>2254</v>
      </c>
      <c r="C170" s="832" t="s">
        <v>2260</v>
      </c>
      <c r="D170" s="833" t="s">
        <v>2713</v>
      </c>
      <c r="E170" s="834" t="s">
        <v>2274</v>
      </c>
      <c r="F170" s="832" t="s">
        <v>2255</v>
      </c>
      <c r="G170" s="832" t="s">
        <v>2497</v>
      </c>
      <c r="H170" s="832" t="s">
        <v>630</v>
      </c>
      <c r="I170" s="832" t="s">
        <v>2613</v>
      </c>
      <c r="J170" s="832" t="s">
        <v>2499</v>
      </c>
      <c r="K170" s="832" t="s">
        <v>2614</v>
      </c>
      <c r="L170" s="835">
        <v>79.48</v>
      </c>
      <c r="M170" s="835">
        <v>79.48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6</v>
      </c>
      <c r="B171" s="832" t="s">
        <v>2254</v>
      </c>
      <c r="C171" s="832" t="s">
        <v>2260</v>
      </c>
      <c r="D171" s="833" t="s">
        <v>2713</v>
      </c>
      <c r="E171" s="834" t="s">
        <v>2274</v>
      </c>
      <c r="F171" s="832" t="s">
        <v>2255</v>
      </c>
      <c r="G171" s="832" t="s">
        <v>2497</v>
      </c>
      <c r="H171" s="832" t="s">
        <v>630</v>
      </c>
      <c r="I171" s="832" t="s">
        <v>2498</v>
      </c>
      <c r="J171" s="832" t="s">
        <v>2499</v>
      </c>
      <c r="K171" s="832" t="s">
        <v>2500</v>
      </c>
      <c r="L171" s="835">
        <v>246.39</v>
      </c>
      <c r="M171" s="835">
        <v>492.78</v>
      </c>
      <c r="N171" s="832">
        <v>2</v>
      </c>
      <c r="O171" s="836">
        <v>2</v>
      </c>
      <c r="P171" s="835">
        <v>246.39</v>
      </c>
      <c r="Q171" s="837">
        <v>0.5</v>
      </c>
      <c r="R171" s="832">
        <v>1</v>
      </c>
      <c r="S171" s="837">
        <v>0.5</v>
      </c>
      <c r="T171" s="836">
        <v>1</v>
      </c>
      <c r="U171" s="838">
        <v>0.5</v>
      </c>
    </row>
    <row r="172" spans="1:21" ht="14.4" customHeight="1" x14ac:dyDescent="0.3">
      <c r="A172" s="831">
        <v>6</v>
      </c>
      <c r="B172" s="832" t="s">
        <v>2254</v>
      </c>
      <c r="C172" s="832" t="s">
        <v>2260</v>
      </c>
      <c r="D172" s="833" t="s">
        <v>2713</v>
      </c>
      <c r="E172" s="834" t="s">
        <v>2274</v>
      </c>
      <c r="F172" s="832" t="s">
        <v>2255</v>
      </c>
      <c r="G172" s="832" t="s">
        <v>2305</v>
      </c>
      <c r="H172" s="832" t="s">
        <v>579</v>
      </c>
      <c r="I172" s="832" t="s">
        <v>2306</v>
      </c>
      <c r="J172" s="832" t="s">
        <v>1040</v>
      </c>
      <c r="K172" s="832" t="s">
        <v>2307</v>
      </c>
      <c r="L172" s="835">
        <v>107.27</v>
      </c>
      <c r="M172" s="835">
        <v>858.16</v>
      </c>
      <c r="N172" s="832">
        <v>8</v>
      </c>
      <c r="O172" s="836">
        <v>6.5</v>
      </c>
      <c r="P172" s="835">
        <v>750.89</v>
      </c>
      <c r="Q172" s="837">
        <v>0.875</v>
      </c>
      <c r="R172" s="832">
        <v>7</v>
      </c>
      <c r="S172" s="837">
        <v>0.875</v>
      </c>
      <c r="T172" s="836">
        <v>5.5</v>
      </c>
      <c r="U172" s="838">
        <v>0.84615384615384615</v>
      </c>
    </row>
    <row r="173" spans="1:21" ht="14.4" customHeight="1" x14ac:dyDescent="0.3">
      <c r="A173" s="831">
        <v>6</v>
      </c>
      <c r="B173" s="832" t="s">
        <v>2254</v>
      </c>
      <c r="C173" s="832" t="s">
        <v>2260</v>
      </c>
      <c r="D173" s="833" t="s">
        <v>2713</v>
      </c>
      <c r="E173" s="834" t="s">
        <v>2274</v>
      </c>
      <c r="F173" s="832" t="s">
        <v>2255</v>
      </c>
      <c r="G173" s="832" t="s">
        <v>2305</v>
      </c>
      <c r="H173" s="832" t="s">
        <v>579</v>
      </c>
      <c r="I173" s="832" t="s">
        <v>2332</v>
      </c>
      <c r="J173" s="832" t="s">
        <v>1040</v>
      </c>
      <c r="K173" s="832" t="s">
        <v>2307</v>
      </c>
      <c r="L173" s="835">
        <v>107.27</v>
      </c>
      <c r="M173" s="835">
        <v>214.54</v>
      </c>
      <c r="N173" s="832">
        <v>2</v>
      </c>
      <c r="O173" s="836">
        <v>1</v>
      </c>
      <c r="P173" s="835">
        <v>214.54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6</v>
      </c>
      <c r="B174" s="832" t="s">
        <v>2254</v>
      </c>
      <c r="C174" s="832" t="s">
        <v>2260</v>
      </c>
      <c r="D174" s="833" t="s">
        <v>2713</v>
      </c>
      <c r="E174" s="834" t="s">
        <v>2274</v>
      </c>
      <c r="F174" s="832" t="s">
        <v>2255</v>
      </c>
      <c r="G174" s="832" t="s">
        <v>2333</v>
      </c>
      <c r="H174" s="832" t="s">
        <v>579</v>
      </c>
      <c r="I174" s="832" t="s">
        <v>2615</v>
      </c>
      <c r="J174" s="832" t="s">
        <v>2616</v>
      </c>
      <c r="K174" s="832" t="s">
        <v>2617</v>
      </c>
      <c r="L174" s="835">
        <v>140.72</v>
      </c>
      <c r="M174" s="835">
        <v>281.44</v>
      </c>
      <c r="N174" s="832">
        <v>2</v>
      </c>
      <c r="O174" s="836">
        <v>2</v>
      </c>
      <c r="P174" s="835">
        <v>281.44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6</v>
      </c>
      <c r="B175" s="832" t="s">
        <v>2254</v>
      </c>
      <c r="C175" s="832" t="s">
        <v>2260</v>
      </c>
      <c r="D175" s="833" t="s">
        <v>2713</v>
      </c>
      <c r="E175" s="834" t="s">
        <v>2274</v>
      </c>
      <c r="F175" s="832" t="s">
        <v>2255</v>
      </c>
      <c r="G175" s="832" t="s">
        <v>2618</v>
      </c>
      <c r="H175" s="832" t="s">
        <v>579</v>
      </c>
      <c r="I175" s="832" t="s">
        <v>2619</v>
      </c>
      <c r="J175" s="832" t="s">
        <v>879</v>
      </c>
      <c r="K175" s="832" t="s">
        <v>2620</v>
      </c>
      <c r="L175" s="835">
        <v>48.09</v>
      </c>
      <c r="M175" s="835">
        <v>48.09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6</v>
      </c>
      <c r="B176" s="832" t="s">
        <v>2254</v>
      </c>
      <c r="C176" s="832" t="s">
        <v>2260</v>
      </c>
      <c r="D176" s="833" t="s">
        <v>2713</v>
      </c>
      <c r="E176" s="834" t="s">
        <v>2274</v>
      </c>
      <c r="F176" s="832" t="s">
        <v>2255</v>
      </c>
      <c r="G176" s="832" t="s">
        <v>2411</v>
      </c>
      <c r="H176" s="832" t="s">
        <v>579</v>
      </c>
      <c r="I176" s="832" t="s">
        <v>2621</v>
      </c>
      <c r="J176" s="832" t="s">
        <v>615</v>
      </c>
      <c r="K176" s="832" t="s">
        <v>2622</v>
      </c>
      <c r="L176" s="835">
        <v>0</v>
      </c>
      <c r="M176" s="835">
        <v>0</v>
      </c>
      <c r="N176" s="832">
        <v>1</v>
      </c>
      <c r="O176" s="836">
        <v>1</v>
      </c>
      <c r="P176" s="835">
        <v>0</v>
      </c>
      <c r="Q176" s="837"/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6</v>
      </c>
      <c r="B177" s="832" t="s">
        <v>2254</v>
      </c>
      <c r="C177" s="832" t="s">
        <v>2260</v>
      </c>
      <c r="D177" s="833" t="s">
        <v>2713</v>
      </c>
      <c r="E177" s="834" t="s">
        <v>2274</v>
      </c>
      <c r="F177" s="832" t="s">
        <v>2255</v>
      </c>
      <c r="G177" s="832" t="s">
        <v>2418</v>
      </c>
      <c r="H177" s="832" t="s">
        <v>579</v>
      </c>
      <c r="I177" s="832" t="s">
        <v>2623</v>
      </c>
      <c r="J177" s="832" t="s">
        <v>1145</v>
      </c>
      <c r="K177" s="832" t="s">
        <v>2624</v>
      </c>
      <c r="L177" s="835">
        <v>98.75</v>
      </c>
      <c r="M177" s="835">
        <v>98.75</v>
      </c>
      <c r="N177" s="832">
        <v>1</v>
      </c>
      <c r="O177" s="836">
        <v>1</v>
      </c>
      <c r="P177" s="835">
        <v>98.75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6</v>
      </c>
      <c r="B178" s="832" t="s">
        <v>2254</v>
      </c>
      <c r="C178" s="832" t="s">
        <v>2260</v>
      </c>
      <c r="D178" s="833" t="s">
        <v>2713</v>
      </c>
      <c r="E178" s="834" t="s">
        <v>2274</v>
      </c>
      <c r="F178" s="832" t="s">
        <v>2255</v>
      </c>
      <c r="G178" s="832" t="s">
        <v>2625</v>
      </c>
      <c r="H178" s="832" t="s">
        <v>630</v>
      </c>
      <c r="I178" s="832" t="s">
        <v>2626</v>
      </c>
      <c r="J178" s="832" t="s">
        <v>2022</v>
      </c>
      <c r="K178" s="832" t="s">
        <v>2627</v>
      </c>
      <c r="L178" s="835">
        <v>109.89</v>
      </c>
      <c r="M178" s="835">
        <v>219.78</v>
      </c>
      <c r="N178" s="832">
        <v>2</v>
      </c>
      <c r="O178" s="836">
        <v>1</v>
      </c>
      <c r="P178" s="835">
        <v>109.89</v>
      </c>
      <c r="Q178" s="837">
        <v>0.5</v>
      </c>
      <c r="R178" s="832">
        <v>1</v>
      </c>
      <c r="S178" s="837">
        <v>0.5</v>
      </c>
      <c r="T178" s="836"/>
      <c r="U178" s="838">
        <v>0</v>
      </c>
    </row>
    <row r="179" spans="1:21" ht="14.4" customHeight="1" x14ac:dyDescent="0.3">
      <c r="A179" s="831">
        <v>6</v>
      </c>
      <c r="B179" s="832" t="s">
        <v>2254</v>
      </c>
      <c r="C179" s="832" t="s">
        <v>2260</v>
      </c>
      <c r="D179" s="833" t="s">
        <v>2713</v>
      </c>
      <c r="E179" s="834" t="s">
        <v>2274</v>
      </c>
      <c r="F179" s="832" t="s">
        <v>2255</v>
      </c>
      <c r="G179" s="832" t="s">
        <v>2628</v>
      </c>
      <c r="H179" s="832" t="s">
        <v>630</v>
      </c>
      <c r="I179" s="832" t="s">
        <v>2197</v>
      </c>
      <c r="J179" s="832" t="s">
        <v>2026</v>
      </c>
      <c r="K179" s="832" t="s">
        <v>2030</v>
      </c>
      <c r="L179" s="835">
        <v>292.74</v>
      </c>
      <c r="M179" s="835">
        <v>292.74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6</v>
      </c>
      <c r="B180" s="832" t="s">
        <v>2254</v>
      </c>
      <c r="C180" s="832" t="s">
        <v>2260</v>
      </c>
      <c r="D180" s="833" t="s">
        <v>2713</v>
      </c>
      <c r="E180" s="834" t="s">
        <v>2274</v>
      </c>
      <c r="F180" s="832" t="s">
        <v>2255</v>
      </c>
      <c r="G180" s="832" t="s">
        <v>2342</v>
      </c>
      <c r="H180" s="832" t="s">
        <v>630</v>
      </c>
      <c r="I180" s="832" t="s">
        <v>2227</v>
      </c>
      <c r="J180" s="832" t="s">
        <v>2228</v>
      </c>
      <c r="K180" s="832" t="s">
        <v>2229</v>
      </c>
      <c r="L180" s="835">
        <v>176.32</v>
      </c>
      <c r="M180" s="835">
        <v>176.32</v>
      </c>
      <c r="N180" s="832">
        <v>1</v>
      </c>
      <c r="O180" s="836">
        <v>1</v>
      </c>
      <c r="P180" s="835">
        <v>176.32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6</v>
      </c>
      <c r="B181" s="832" t="s">
        <v>2254</v>
      </c>
      <c r="C181" s="832" t="s">
        <v>2260</v>
      </c>
      <c r="D181" s="833" t="s">
        <v>2713</v>
      </c>
      <c r="E181" s="834" t="s">
        <v>2274</v>
      </c>
      <c r="F181" s="832" t="s">
        <v>2255</v>
      </c>
      <c r="G181" s="832" t="s">
        <v>2440</v>
      </c>
      <c r="H181" s="832" t="s">
        <v>630</v>
      </c>
      <c r="I181" s="832" t="s">
        <v>2441</v>
      </c>
      <c r="J181" s="832" t="s">
        <v>2442</v>
      </c>
      <c r="K181" s="832" t="s">
        <v>2443</v>
      </c>
      <c r="L181" s="835">
        <v>77.790000000000006</v>
      </c>
      <c r="M181" s="835">
        <v>77.790000000000006</v>
      </c>
      <c r="N181" s="832">
        <v>1</v>
      </c>
      <c r="O181" s="836">
        <v>1</v>
      </c>
      <c r="P181" s="835">
        <v>77.790000000000006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6</v>
      </c>
      <c r="B182" s="832" t="s">
        <v>2254</v>
      </c>
      <c r="C182" s="832" t="s">
        <v>2260</v>
      </c>
      <c r="D182" s="833" t="s">
        <v>2713</v>
      </c>
      <c r="E182" s="834" t="s">
        <v>2274</v>
      </c>
      <c r="F182" s="832" t="s">
        <v>2255</v>
      </c>
      <c r="G182" s="832" t="s">
        <v>2629</v>
      </c>
      <c r="H182" s="832" t="s">
        <v>630</v>
      </c>
      <c r="I182" s="832" t="s">
        <v>2630</v>
      </c>
      <c r="J182" s="832" t="s">
        <v>2631</v>
      </c>
      <c r="K182" s="832" t="s">
        <v>2632</v>
      </c>
      <c r="L182" s="835">
        <v>468.68</v>
      </c>
      <c r="M182" s="835">
        <v>468.68</v>
      </c>
      <c r="N182" s="832">
        <v>1</v>
      </c>
      <c r="O182" s="836">
        <v>1</v>
      </c>
      <c r="P182" s="835">
        <v>468.68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6</v>
      </c>
      <c r="B183" s="832" t="s">
        <v>2254</v>
      </c>
      <c r="C183" s="832" t="s">
        <v>2260</v>
      </c>
      <c r="D183" s="833" t="s">
        <v>2713</v>
      </c>
      <c r="E183" s="834" t="s">
        <v>2274</v>
      </c>
      <c r="F183" s="832" t="s">
        <v>2255</v>
      </c>
      <c r="G183" s="832" t="s">
        <v>2516</v>
      </c>
      <c r="H183" s="832" t="s">
        <v>630</v>
      </c>
      <c r="I183" s="832" t="s">
        <v>2633</v>
      </c>
      <c r="J183" s="832" t="s">
        <v>700</v>
      </c>
      <c r="K183" s="832" t="s">
        <v>1925</v>
      </c>
      <c r="L183" s="835">
        <v>736.33</v>
      </c>
      <c r="M183" s="835">
        <v>736.33</v>
      </c>
      <c r="N183" s="832">
        <v>1</v>
      </c>
      <c r="O183" s="836">
        <v>1</v>
      </c>
      <c r="P183" s="835">
        <v>736.33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6</v>
      </c>
      <c r="B184" s="832" t="s">
        <v>2254</v>
      </c>
      <c r="C184" s="832" t="s">
        <v>2260</v>
      </c>
      <c r="D184" s="833" t="s">
        <v>2713</v>
      </c>
      <c r="E184" s="834" t="s">
        <v>2274</v>
      </c>
      <c r="F184" s="832" t="s">
        <v>2255</v>
      </c>
      <c r="G184" s="832" t="s">
        <v>2516</v>
      </c>
      <c r="H184" s="832" t="s">
        <v>630</v>
      </c>
      <c r="I184" s="832" t="s">
        <v>1928</v>
      </c>
      <c r="J184" s="832" t="s">
        <v>700</v>
      </c>
      <c r="K184" s="832" t="s">
        <v>1929</v>
      </c>
      <c r="L184" s="835">
        <v>923.74</v>
      </c>
      <c r="M184" s="835">
        <v>1847.48</v>
      </c>
      <c r="N184" s="832">
        <v>2</v>
      </c>
      <c r="O184" s="836">
        <v>2</v>
      </c>
      <c r="P184" s="835">
        <v>1847.48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6</v>
      </c>
      <c r="B185" s="832" t="s">
        <v>2254</v>
      </c>
      <c r="C185" s="832" t="s">
        <v>2260</v>
      </c>
      <c r="D185" s="833" t="s">
        <v>2713</v>
      </c>
      <c r="E185" s="834" t="s">
        <v>2274</v>
      </c>
      <c r="F185" s="832" t="s">
        <v>2255</v>
      </c>
      <c r="G185" s="832" t="s">
        <v>2516</v>
      </c>
      <c r="H185" s="832" t="s">
        <v>630</v>
      </c>
      <c r="I185" s="832" t="s">
        <v>2634</v>
      </c>
      <c r="J185" s="832" t="s">
        <v>985</v>
      </c>
      <c r="K185" s="832" t="s">
        <v>1923</v>
      </c>
      <c r="L185" s="835">
        <v>2309.36</v>
      </c>
      <c r="M185" s="835">
        <v>2309.36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6</v>
      </c>
      <c r="B186" s="832" t="s">
        <v>2254</v>
      </c>
      <c r="C186" s="832" t="s">
        <v>2260</v>
      </c>
      <c r="D186" s="833" t="s">
        <v>2713</v>
      </c>
      <c r="E186" s="834" t="s">
        <v>2274</v>
      </c>
      <c r="F186" s="832" t="s">
        <v>2255</v>
      </c>
      <c r="G186" s="832" t="s">
        <v>2635</v>
      </c>
      <c r="H186" s="832" t="s">
        <v>579</v>
      </c>
      <c r="I186" s="832" t="s">
        <v>2636</v>
      </c>
      <c r="J186" s="832" t="s">
        <v>1055</v>
      </c>
      <c r="K186" s="832" t="s">
        <v>2637</v>
      </c>
      <c r="L186" s="835">
        <v>752.2</v>
      </c>
      <c r="M186" s="835">
        <v>752.2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6</v>
      </c>
      <c r="B187" s="832" t="s">
        <v>2254</v>
      </c>
      <c r="C187" s="832" t="s">
        <v>2260</v>
      </c>
      <c r="D187" s="833" t="s">
        <v>2713</v>
      </c>
      <c r="E187" s="834" t="s">
        <v>2274</v>
      </c>
      <c r="F187" s="832" t="s">
        <v>2255</v>
      </c>
      <c r="G187" s="832" t="s">
        <v>2345</v>
      </c>
      <c r="H187" s="832" t="s">
        <v>579</v>
      </c>
      <c r="I187" s="832" t="s">
        <v>2638</v>
      </c>
      <c r="J187" s="832" t="s">
        <v>712</v>
      </c>
      <c r="K187" s="832" t="s">
        <v>2350</v>
      </c>
      <c r="L187" s="835">
        <v>46.85</v>
      </c>
      <c r="M187" s="835">
        <v>46.85</v>
      </c>
      <c r="N187" s="832">
        <v>1</v>
      </c>
      <c r="O187" s="836">
        <v>1</v>
      </c>
      <c r="P187" s="835">
        <v>46.85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6</v>
      </c>
      <c r="B188" s="832" t="s">
        <v>2254</v>
      </c>
      <c r="C188" s="832" t="s">
        <v>2260</v>
      </c>
      <c r="D188" s="833" t="s">
        <v>2713</v>
      </c>
      <c r="E188" s="834" t="s">
        <v>2274</v>
      </c>
      <c r="F188" s="832" t="s">
        <v>2255</v>
      </c>
      <c r="G188" s="832" t="s">
        <v>2522</v>
      </c>
      <c r="H188" s="832" t="s">
        <v>630</v>
      </c>
      <c r="I188" s="832" t="s">
        <v>2523</v>
      </c>
      <c r="J188" s="832" t="s">
        <v>1772</v>
      </c>
      <c r="K188" s="832" t="s">
        <v>2524</v>
      </c>
      <c r="L188" s="835">
        <v>16.12</v>
      </c>
      <c r="M188" s="835">
        <v>16.12</v>
      </c>
      <c r="N188" s="832">
        <v>1</v>
      </c>
      <c r="O188" s="836">
        <v>1</v>
      </c>
      <c r="P188" s="835">
        <v>16.12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6</v>
      </c>
      <c r="B189" s="832" t="s">
        <v>2254</v>
      </c>
      <c r="C189" s="832" t="s">
        <v>2260</v>
      </c>
      <c r="D189" s="833" t="s">
        <v>2713</v>
      </c>
      <c r="E189" s="834" t="s">
        <v>2274</v>
      </c>
      <c r="F189" s="832" t="s">
        <v>2255</v>
      </c>
      <c r="G189" s="832" t="s">
        <v>2639</v>
      </c>
      <c r="H189" s="832" t="s">
        <v>579</v>
      </c>
      <c r="I189" s="832" t="s">
        <v>2640</v>
      </c>
      <c r="J189" s="832" t="s">
        <v>2641</v>
      </c>
      <c r="K189" s="832" t="s">
        <v>2642</v>
      </c>
      <c r="L189" s="835">
        <v>54.13</v>
      </c>
      <c r="M189" s="835">
        <v>108.26</v>
      </c>
      <c r="N189" s="832">
        <v>2</v>
      </c>
      <c r="O189" s="836">
        <v>1.5</v>
      </c>
      <c r="P189" s="835">
        <v>108.26</v>
      </c>
      <c r="Q189" s="837">
        <v>1</v>
      </c>
      <c r="R189" s="832">
        <v>2</v>
      </c>
      <c r="S189" s="837">
        <v>1</v>
      </c>
      <c r="T189" s="836">
        <v>1.5</v>
      </c>
      <c r="U189" s="838">
        <v>1</v>
      </c>
    </row>
    <row r="190" spans="1:21" ht="14.4" customHeight="1" x14ac:dyDescent="0.3">
      <c r="A190" s="831">
        <v>6</v>
      </c>
      <c r="B190" s="832" t="s">
        <v>2254</v>
      </c>
      <c r="C190" s="832" t="s">
        <v>2260</v>
      </c>
      <c r="D190" s="833" t="s">
        <v>2713</v>
      </c>
      <c r="E190" s="834" t="s">
        <v>2274</v>
      </c>
      <c r="F190" s="832" t="s">
        <v>2255</v>
      </c>
      <c r="G190" s="832" t="s">
        <v>2478</v>
      </c>
      <c r="H190" s="832" t="s">
        <v>630</v>
      </c>
      <c r="I190" s="832" t="s">
        <v>1875</v>
      </c>
      <c r="J190" s="832" t="s">
        <v>1876</v>
      </c>
      <c r="K190" s="832" t="s">
        <v>1877</v>
      </c>
      <c r="L190" s="835">
        <v>0</v>
      </c>
      <c r="M190" s="835">
        <v>0</v>
      </c>
      <c r="N190" s="832">
        <v>1</v>
      </c>
      <c r="O190" s="836">
        <v>1</v>
      </c>
      <c r="P190" s="835">
        <v>0</v>
      </c>
      <c r="Q190" s="837"/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6</v>
      </c>
      <c r="B191" s="832" t="s">
        <v>2254</v>
      </c>
      <c r="C191" s="832" t="s">
        <v>2260</v>
      </c>
      <c r="D191" s="833" t="s">
        <v>2713</v>
      </c>
      <c r="E191" s="834" t="s">
        <v>2274</v>
      </c>
      <c r="F191" s="832" t="s">
        <v>2255</v>
      </c>
      <c r="G191" s="832" t="s">
        <v>2479</v>
      </c>
      <c r="H191" s="832" t="s">
        <v>579</v>
      </c>
      <c r="I191" s="832" t="s">
        <v>2480</v>
      </c>
      <c r="J191" s="832" t="s">
        <v>639</v>
      </c>
      <c r="K191" s="832" t="s">
        <v>2481</v>
      </c>
      <c r="L191" s="835">
        <v>42.54</v>
      </c>
      <c r="M191" s="835">
        <v>85.08</v>
      </c>
      <c r="N191" s="832">
        <v>2</v>
      </c>
      <c r="O191" s="836">
        <v>2</v>
      </c>
      <c r="P191" s="835">
        <v>42.54</v>
      </c>
      <c r="Q191" s="837">
        <v>0.5</v>
      </c>
      <c r="R191" s="832">
        <v>1</v>
      </c>
      <c r="S191" s="837">
        <v>0.5</v>
      </c>
      <c r="T191" s="836">
        <v>1</v>
      </c>
      <c r="U191" s="838">
        <v>0.5</v>
      </c>
    </row>
    <row r="192" spans="1:21" ht="14.4" customHeight="1" x14ac:dyDescent="0.3">
      <c r="A192" s="831">
        <v>6</v>
      </c>
      <c r="B192" s="832" t="s">
        <v>2254</v>
      </c>
      <c r="C192" s="832" t="s">
        <v>2260</v>
      </c>
      <c r="D192" s="833" t="s">
        <v>2713</v>
      </c>
      <c r="E192" s="834" t="s">
        <v>2274</v>
      </c>
      <c r="F192" s="832" t="s">
        <v>2255</v>
      </c>
      <c r="G192" s="832" t="s">
        <v>2643</v>
      </c>
      <c r="H192" s="832" t="s">
        <v>579</v>
      </c>
      <c r="I192" s="832" t="s">
        <v>2644</v>
      </c>
      <c r="J192" s="832" t="s">
        <v>841</v>
      </c>
      <c r="K192" s="832" t="s">
        <v>2102</v>
      </c>
      <c r="L192" s="835">
        <v>93.96</v>
      </c>
      <c r="M192" s="835">
        <v>93.96</v>
      </c>
      <c r="N192" s="832">
        <v>1</v>
      </c>
      <c r="O192" s="836">
        <v>1</v>
      </c>
      <c r="P192" s="835">
        <v>93.96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6</v>
      </c>
      <c r="B193" s="832" t="s">
        <v>2254</v>
      </c>
      <c r="C193" s="832" t="s">
        <v>2260</v>
      </c>
      <c r="D193" s="833" t="s">
        <v>2713</v>
      </c>
      <c r="E193" s="834" t="s">
        <v>2274</v>
      </c>
      <c r="F193" s="832" t="s">
        <v>2255</v>
      </c>
      <c r="G193" s="832" t="s">
        <v>2575</v>
      </c>
      <c r="H193" s="832" t="s">
        <v>630</v>
      </c>
      <c r="I193" s="832" t="s">
        <v>2045</v>
      </c>
      <c r="J193" s="832" t="s">
        <v>852</v>
      </c>
      <c r="K193" s="832" t="s">
        <v>2046</v>
      </c>
      <c r="L193" s="835">
        <v>0</v>
      </c>
      <c r="M193" s="835">
        <v>0</v>
      </c>
      <c r="N193" s="832">
        <v>4</v>
      </c>
      <c r="O193" s="836">
        <v>3</v>
      </c>
      <c r="P193" s="835">
        <v>0</v>
      </c>
      <c r="Q193" s="837"/>
      <c r="R193" s="832">
        <v>4</v>
      </c>
      <c r="S193" s="837">
        <v>1</v>
      </c>
      <c r="T193" s="836">
        <v>3</v>
      </c>
      <c r="U193" s="838">
        <v>1</v>
      </c>
    </row>
    <row r="194" spans="1:21" ht="14.4" customHeight="1" x14ac:dyDescent="0.3">
      <c r="A194" s="831">
        <v>6</v>
      </c>
      <c r="B194" s="832" t="s">
        <v>2254</v>
      </c>
      <c r="C194" s="832" t="s">
        <v>2260</v>
      </c>
      <c r="D194" s="833" t="s">
        <v>2713</v>
      </c>
      <c r="E194" s="834" t="s">
        <v>2274</v>
      </c>
      <c r="F194" s="832" t="s">
        <v>2255</v>
      </c>
      <c r="G194" s="832" t="s">
        <v>2645</v>
      </c>
      <c r="H194" s="832" t="s">
        <v>579</v>
      </c>
      <c r="I194" s="832" t="s">
        <v>2646</v>
      </c>
      <c r="J194" s="832" t="s">
        <v>2647</v>
      </c>
      <c r="K194" s="832" t="s">
        <v>2648</v>
      </c>
      <c r="L194" s="835">
        <v>0</v>
      </c>
      <c r="M194" s="835">
        <v>0</v>
      </c>
      <c r="N194" s="832">
        <v>1</v>
      </c>
      <c r="O194" s="836">
        <v>1</v>
      </c>
      <c r="P194" s="835">
        <v>0</v>
      </c>
      <c r="Q194" s="837"/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6</v>
      </c>
      <c r="B195" s="832" t="s">
        <v>2254</v>
      </c>
      <c r="C195" s="832" t="s">
        <v>2260</v>
      </c>
      <c r="D195" s="833" t="s">
        <v>2713</v>
      </c>
      <c r="E195" s="834" t="s">
        <v>2274</v>
      </c>
      <c r="F195" s="832" t="s">
        <v>2255</v>
      </c>
      <c r="G195" s="832" t="s">
        <v>2356</v>
      </c>
      <c r="H195" s="832" t="s">
        <v>579</v>
      </c>
      <c r="I195" s="832" t="s">
        <v>2357</v>
      </c>
      <c r="J195" s="832" t="s">
        <v>768</v>
      </c>
      <c r="K195" s="832" t="s">
        <v>2358</v>
      </c>
      <c r="L195" s="835">
        <v>0</v>
      </c>
      <c r="M195" s="835">
        <v>0</v>
      </c>
      <c r="N195" s="832">
        <v>10</v>
      </c>
      <c r="O195" s="836">
        <v>2</v>
      </c>
      <c r="P195" s="835">
        <v>0</v>
      </c>
      <c r="Q195" s="837"/>
      <c r="R195" s="832">
        <v>10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6</v>
      </c>
      <c r="B196" s="832" t="s">
        <v>2254</v>
      </c>
      <c r="C196" s="832" t="s">
        <v>2260</v>
      </c>
      <c r="D196" s="833" t="s">
        <v>2713</v>
      </c>
      <c r="E196" s="834" t="s">
        <v>2274</v>
      </c>
      <c r="F196" s="832" t="s">
        <v>2255</v>
      </c>
      <c r="G196" s="832" t="s">
        <v>2576</v>
      </c>
      <c r="H196" s="832" t="s">
        <v>579</v>
      </c>
      <c r="I196" s="832" t="s">
        <v>2649</v>
      </c>
      <c r="J196" s="832" t="s">
        <v>2650</v>
      </c>
      <c r="K196" s="832" t="s">
        <v>2651</v>
      </c>
      <c r="L196" s="835">
        <v>50.32</v>
      </c>
      <c r="M196" s="835">
        <v>50.32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6</v>
      </c>
      <c r="B197" s="832" t="s">
        <v>2254</v>
      </c>
      <c r="C197" s="832" t="s">
        <v>2260</v>
      </c>
      <c r="D197" s="833" t="s">
        <v>2713</v>
      </c>
      <c r="E197" s="834" t="s">
        <v>2274</v>
      </c>
      <c r="F197" s="832" t="s">
        <v>2255</v>
      </c>
      <c r="G197" s="832" t="s">
        <v>2652</v>
      </c>
      <c r="H197" s="832" t="s">
        <v>579</v>
      </c>
      <c r="I197" s="832" t="s">
        <v>2653</v>
      </c>
      <c r="J197" s="832" t="s">
        <v>2654</v>
      </c>
      <c r="K197" s="832" t="s">
        <v>2655</v>
      </c>
      <c r="L197" s="835">
        <v>256.08</v>
      </c>
      <c r="M197" s="835">
        <v>256.08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6</v>
      </c>
      <c r="B198" s="832" t="s">
        <v>2254</v>
      </c>
      <c r="C198" s="832" t="s">
        <v>2260</v>
      </c>
      <c r="D198" s="833" t="s">
        <v>2713</v>
      </c>
      <c r="E198" s="834" t="s">
        <v>2274</v>
      </c>
      <c r="F198" s="832" t="s">
        <v>2256</v>
      </c>
      <c r="G198" s="832" t="s">
        <v>2283</v>
      </c>
      <c r="H198" s="832" t="s">
        <v>579</v>
      </c>
      <c r="I198" s="832" t="s">
        <v>2656</v>
      </c>
      <c r="J198" s="832" t="s">
        <v>2657</v>
      </c>
      <c r="K198" s="832" t="s">
        <v>2658</v>
      </c>
      <c r="L198" s="835">
        <v>199.5</v>
      </c>
      <c r="M198" s="835">
        <v>199.5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6</v>
      </c>
      <c r="B199" s="832" t="s">
        <v>2254</v>
      </c>
      <c r="C199" s="832" t="s">
        <v>2260</v>
      </c>
      <c r="D199" s="833" t="s">
        <v>2713</v>
      </c>
      <c r="E199" s="834" t="s">
        <v>2274</v>
      </c>
      <c r="F199" s="832" t="s">
        <v>2256</v>
      </c>
      <c r="G199" s="832" t="s">
        <v>2283</v>
      </c>
      <c r="H199" s="832" t="s">
        <v>579</v>
      </c>
      <c r="I199" s="832" t="s">
        <v>2284</v>
      </c>
      <c r="J199" s="832" t="s">
        <v>2285</v>
      </c>
      <c r="K199" s="832" t="s">
        <v>2286</v>
      </c>
      <c r="L199" s="835">
        <v>179.2</v>
      </c>
      <c r="M199" s="835">
        <v>537.59999999999991</v>
      </c>
      <c r="N199" s="832">
        <v>3</v>
      </c>
      <c r="O199" s="836">
        <v>3</v>
      </c>
      <c r="P199" s="835">
        <v>537.59999999999991</v>
      </c>
      <c r="Q199" s="837">
        <v>1</v>
      </c>
      <c r="R199" s="832">
        <v>3</v>
      </c>
      <c r="S199" s="837">
        <v>1</v>
      </c>
      <c r="T199" s="836">
        <v>3</v>
      </c>
      <c r="U199" s="838">
        <v>1</v>
      </c>
    </row>
    <row r="200" spans="1:21" ht="14.4" customHeight="1" x14ac:dyDescent="0.3">
      <c r="A200" s="831">
        <v>6</v>
      </c>
      <c r="B200" s="832" t="s">
        <v>2254</v>
      </c>
      <c r="C200" s="832" t="s">
        <v>2260</v>
      </c>
      <c r="D200" s="833" t="s">
        <v>2713</v>
      </c>
      <c r="E200" s="834" t="s">
        <v>2274</v>
      </c>
      <c r="F200" s="832" t="s">
        <v>2256</v>
      </c>
      <c r="G200" s="832" t="s">
        <v>2283</v>
      </c>
      <c r="H200" s="832" t="s">
        <v>579</v>
      </c>
      <c r="I200" s="832" t="s">
        <v>2287</v>
      </c>
      <c r="J200" s="832" t="s">
        <v>2288</v>
      </c>
      <c r="K200" s="832" t="s">
        <v>2289</v>
      </c>
      <c r="L200" s="835">
        <v>864.39</v>
      </c>
      <c r="M200" s="835">
        <v>74337.539999999964</v>
      </c>
      <c r="N200" s="832">
        <v>86</v>
      </c>
      <c r="O200" s="836">
        <v>86</v>
      </c>
      <c r="P200" s="835">
        <v>72608.759999999966</v>
      </c>
      <c r="Q200" s="837">
        <v>0.97674418604651159</v>
      </c>
      <c r="R200" s="832">
        <v>84</v>
      </c>
      <c r="S200" s="837">
        <v>0.97674418604651159</v>
      </c>
      <c r="T200" s="836">
        <v>84</v>
      </c>
      <c r="U200" s="838">
        <v>0.97674418604651159</v>
      </c>
    </row>
    <row r="201" spans="1:21" ht="14.4" customHeight="1" x14ac:dyDescent="0.3">
      <c r="A201" s="831">
        <v>6</v>
      </c>
      <c r="B201" s="832" t="s">
        <v>2254</v>
      </c>
      <c r="C201" s="832" t="s">
        <v>2260</v>
      </c>
      <c r="D201" s="833" t="s">
        <v>2713</v>
      </c>
      <c r="E201" s="834" t="s">
        <v>2274</v>
      </c>
      <c r="F201" s="832" t="s">
        <v>2256</v>
      </c>
      <c r="G201" s="832" t="s">
        <v>2283</v>
      </c>
      <c r="H201" s="832" t="s">
        <v>579</v>
      </c>
      <c r="I201" s="832" t="s">
        <v>2290</v>
      </c>
      <c r="J201" s="832" t="s">
        <v>2291</v>
      </c>
      <c r="K201" s="832" t="s">
        <v>2292</v>
      </c>
      <c r="L201" s="835">
        <v>1978.94</v>
      </c>
      <c r="M201" s="835">
        <v>114778.52000000008</v>
      </c>
      <c r="N201" s="832">
        <v>58</v>
      </c>
      <c r="O201" s="836">
        <v>58</v>
      </c>
      <c r="P201" s="835">
        <v>100925.94000000008</v>
      </c>
      <c r="Q201" s="837">
        <v>0.8793103448275863</v>
      </c>
      <c r="R201" s="832">
        <v>51</v>
      </c>
      <c r="S201" s="837">
        <v>0.87931034482758619</v>
      </c>
      <c r="T201" s="836">
        <v>51</v>
      </c>
      <c r="U201" s="838">
        <v>0.87931034482758619</v>
      </c>
    </row>
    <row r="202" spans="1:21" ht="14.4" customHeight="1" x14ac:dyDescent="0.3">
      <c r="A202" s="831">
        <v>6</v>
      </c>
      <c r="B202" s="832" t="s">
        <v>2254</v>
      </c>
      <c r="C202" s="832" t="s">
        <v>2260</v>
      </c>
      <c r="D202" s="833" t="s">
        <v>2713</v>
      </c>
      <c r="E202" s="834" t="s">
        <v>2274</v>
      </c>
      <c r="F202" s="832" t="s">
        <v>2256</v>
      </c>
      <c r="G202" s="832" t="s">
        <v>2283</v>
      </c>
      <c r="H202" s="832" t="s">
        <v>579</v>
      </c>
      <c r="I202" s="832" t="s">
        <v>2359</v>
      </c>
      <c r="J202" s="832" t="s">
        <v>2360</v>
      </c>
      <c r="K202" s="832" t="s">
        <v>2361</v>
      </c>
      <c r="L202" s="835">
        <v>700</v>
      </c>
      <c r="M202" s="835">
        <v>30800</v>
      </c>
      <c r="N202" s="832">
        <v>44</v>
      </c>
      <c r="O202" s="836">
        <v>44</v>
      </c>
      <c r="P202" s="835">
        <v>29400</v>
      </c>
      <c r="Q202" s="837">
        <v>0.95454545454545459</v>
      </c>
      <c r="R202" s="832">
        <v>42</v>
      </c>
      <c r="S202" s="837">
        <v>0.95454545454545459</v>
      </c>
      <c r="T202" s="836">
        <v>42</v>
      </c>
      <c r="U202" s="838">
        <v>0.95454545454545459</v>
      </c>
    </row>
    <row r="203" spans="1:21" ht="14.4" customHeight="1" x14ac:dyDescent="0.3">
      <c r="A203" s="831">
        <v>6</v>
      </c>
      <c r="B203" s="832" t="s">
        <v>2254</v>
      </c>
      <c r="C203" s="832" t="s">
        <v>2260</v>
      </c>
      <c r="D203" s="833" t="s">
        <v>2713</v>
      </c>
      <c r="E203" s="834" t="s">
        <v>2274</v>
      </c>
      <c r="F203" s="832" t="s">
        <v>2256</v>
      </c>
      <c r="G203" s="832" t="s">
        <v>2283</v>
      </c>
      <c r="H203" s="832" t="s">
        <v>579</v>
      </c>
      <c r="I203" s="832" t="s">
        <v>2362</v>
      </c>
      <c r="J203" s="832" t="s">
        <v>2363</v>
      </c>
      <c r="K203" s="832" t="s">
        <v>2364</v>
      </c>
      <c r="L203" s="835">
        <v>700</v>
      </c>
      <c r="M203" s="835">
        <v>9800</v>
      </c>
      <c r="N203" s="832">
        <v>14</v>
      </c>
      <c r="O203" s="836">
        <v>14</v>
      </c>
      <c r="P203" s="835">
        <v>9800</v>
      </c>
      <c r="Q203" s="837">
        <v>1</v>
      </c>
      <c r="R203" s="832">
        <v>14</v>
      </c>
      <c r="S203" s="837">
        <v>1</v>
      </c>
      <c r="T203" s="836">
        <v>14</v>
      </c>
      <c r="U203" s="838">
        <v>1</v>
      </c>
    </row>
    <row r="204" spans="1:21" ht="14.4" customHeight="1" x14ac:dyDescent="0.3">
      <c r="A204" s="831">
        <v>6</v>
      </c>
      <c r="B204" s="832" t="s">
        <v>2254</v>
      </c>
      <c r="C204" s="832" t="s">
        <v>2260</v>
      </c>
      <c r="D204" s="833" t="s">
        <v>2713</v>
      </c>
      <c r="E204" s="834" t="s">
        <v>2274</v>
      </c>
      <c r="F204" s="832" t="s">
        <v>2256</v>
      </c>
      <c r="G204" s="832" t="s">
        <v>2283</v>
      </c>
      <c r="H204" s="832" t="s">
        <v>579</v>
      </c>
      <c r="I204" s="832" t="s">
        <v>2659</v>
      </c>
      <c r="J204" s="832" t="s">
        <v>2660</v>
      </c>
      <c r="K204" s="832" t="s">
        <v>2661</v>
      </c>
      <c r="L204" s="835">
        <v>500</v>
      </c>
      <c r="M204" s="835">
        <v>500</v>
      </c>
      <c r="N204" s="832">
        <v>1</v>
      </c>
      <c r="O204" s="836">
        <v>1</v>
      </c>
      <c r="P204" s="835">
        <v>500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6</v>
      </c>
      <c r="B205" s="832" t="s">
        <v>2254</v>
      </c>
      <c r="C205" s="832" t="s">
        <v>2260</v>
      </c>
      <c r="D205" s="833" t="s">
        <v>2713</v>
      </c>
      <c r="E205" s="834" t="s">
        <v>2274</v>
      </c>
      <c r="F205" s="832" t="s">
        <v>2256</v>
      </c>
      <c r="G205" s="832" t="s">
        <v>2662</v>
      </c>
      <c r="H205" s="832" t="s">
        <v>579</v>
      </c>
      <c r="I205" s="832" t="s">
        <v>2663</v>
      </c>
      <c r="J205" s="832" t="s">
        <v>2664</v>
      </c>
      <c r="K205" s="832" t="s">
        <v>2665</v>
      </c>
      <c r="L205" s="835">
        <v>200</v>
      </c>
      <c r="M205" s="835">
        <v>800</v>
      </c>
      <c r="N205" s="832">
        <v>4</v>
      </c>
      <c r="O205" s="836">
        <v>4</v>
      </c>
      <c r="P205" s="835">
        <v>800</v>
      </c>
      <c r="Q205" s="837">
        <v>1</v>
      </c>
      <c r="R205" s="832">
        <v>4</v>
      </c>
      <c r="S205" s="837">
        <v>1</v>
      </c>
      <c r="T205" s="836">
        <v>4</v>
      </c>
      <c r="U205" s="838">
        <v>1</v>
      </c>
    </row>
    <row r="206" spans="1:21" ht="14.4" customHeight="1" x14ac:dyDescent="0.3">
      <c r="A206" s="831">
        <v>6</v>
      </c>
      <c r="B206" s="832" t="s">
        <v>2254</v>
      </c>
      <c r="C206" s="832" t="s">
        <v>2260</v>
      </c>
      <c r="D206" s="833" t="s">
        <v>2713</v>
      </c>
      <c r="E206" s="834" t="s">
        <v>2274</v>
      </c>
      <c r="F206" s="832" t="s">
        <v>2256</v>
      </c>
      <c r="G206" s="832" t="s">
        <v>2293</v>
      </c>
      <c r="H206" s="832" t="s">
        <v>579</v>
      </c>
      <c r="I206" s="832" t="s">
        <v>2294</v>
      </c>
      <c r="J206" s="832" t="s">
        <v>2295</v>
      </c>
      <c r="K206" s="832" t="s">
        <v>2296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6</v>
      </c>
      <c r="B207" s="832" t="s">
        <v>2254</v>
      </c>
      <c r="C207" s="832" t="s">
        <v>2260</v>
      </c>
      <c r="D207" s="833" t="s">
        <v>2713</v>
      </c>
      <c r="E207" s="834" t="s">
        <v>2274</v>
      </c>
      <c r="F207" s="832" t="s">
        <v>2256</v>
      </c>
      <c r="G207" s="832" t="s">
        <v>2293</v>
      </c>
      <c r="H207" s="832" t="s">
        <v>579</v>
      </c>
      <c r="I207" s="832" t="s">
        <v>2666</v>
      </c>
      <c r="J207" s="832" t="s">
        <v>2667</v>
      </c>
      <c r="K207" s="832" t="s">
        <v>2668</v>
      </c>
      <c r="L207" s="835">
        <v>0</v>
      </c>
      <c r="M207" s="835">
        <v>0</v>
      </c>
      <c r="N207" s="832">
        <v>1</v>
      </c>
      <c r="O207" s="836">
        <v>1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6</v>
      </c>
      <c r="B208" s="832" t="s">
        <v>2254</v>
      </c>
      <c r="C208" s="832" t="s">
        <v>2260</v>
      </c>
      <c r="D208" s="833" t="s">
        <v>2713</v>
      </c>
      <c r="E208" s="834" t="s">
        <v>2267</v>
      </c>
      <c r="F208" s="832" t="s">
        <v>2255</v>
      </c>
      <c r="G208" s="832" t="s">
        <v>2277</v>
      </c>
      <c r="H208" s="832" t="s">
        <v>630</v>
      </c>
      <c r="I208" s="832" t="s">
        <v>1822</v>
      </c>
      <c r="J208" s="832" t="s">
        <v>1597</v>
      </c>
      <c r="K208" s="832" t="s">
        <v>1823</v>
      </c>
      <c r="L208" s="835">
        <v>154.36000000000001</v>
      </c>
      <c r="M208" s="835">
        <v>154.36000000000001</v>
      </c>
      <c r="N208" s="832">
        <v>1</v>
      </c>
      <c r="O208" s="836">
        <v>1</v>
      </c>
      <c r="P208" s="835">
        <v>154.36000000000001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6</v>
      </c>
      <c r="B209" s="832" t="s">
        <v>2254</v>
      </c>
      <c r="C209" s="832" t="s">
        <v>2260</v>
      </c>
      <c r="D209" s="833" t="s">
        <v>2713</v>
      </c>
      <c r="E209" s="834" t="s">
        <v>2267</v>
      </c>
      <c r="F209" s="832" t="s">
        <v>2255</v>
      </c>
      <c r="G209" s="832" t="s">
        <v>2580</v>
      </c>
      <c r="H209" s="832" t="s">
        <v>630</v>
      </c>
      <c r="I209" s="832" t="s">
        <v>1832</v>
      </c>
      <c r="J209" s="832" t="s">
        <v>1830</v>
      </c>
      <c r="K209" s="832" t="s">
        <v>1833</v>
      </c>
      <c r="L209" s="835">
        <v>170.52</v>
      </c>
      <c r="M209" s="835">
        <v>170.52</v>
      </c>
      <c r="N209" s="832">
        <v>1</v>
      </c>
      <c r="O209" s="836">
        <v>0.5</v>
      </c>
      <c r="P209" s="835">
        <v>170.52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6</v>
      </c>
      <c r="B210" s="832" t="s">
        <v>2254</v>
      </c>
      <c r="C210" s="832" t="s">
        <v>2260</v>
      </c>
      <c r="D210" s="833" t="s">
        <v>2713</v>
      </c>
      <c r="E210" s="834" t="s">
        <v>2267</v>
      </c>
      <c r="F210" s="832" t="s">
        <v>2255</v>
      </c>
      <c r="G210" s="832" t="s">
        <v>2580</v>
      </c>
      <c r="H210" s="832" t="s">
        <v>630</v>
      </c>
      <c r="I210" s="832" t="s">
        <v>1829</v>
      </c>
      <c r="J210" s="832" t="s">
        <v>1830</v>
      </c>
      <c r="K210" s="832" t="s">
        <v>1831</v>
      </c>
      <c r="L210" s="835">
        <v>272.83</v>
      </c>
      <c r="M210" s="835">
        <v>272.83</v>
      </c>
      <c r="N210" s="832">
        <v>1</v>
      </c>
      <c r="O210" s="836">
        <v>0.5</v>
      </c>
      <c r="P210" s="835">
        <v>272.83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6</v>
      </c>
      <c r="B211" s="832" t="s">
        <v>2254</v>
      </c>
      <c r="C211" s="832" t="s">
        <v>2260</v>
      </c>
      <c r="D211" s="833" t="s">
        <v>2713</v>
      </c>
      <c r="E211" s="834" t="s">
        <v>2267</v>
      </c>
      <c r="F211" s="832" t="s">
        <v>2255</v>
      </c>
      <c r="G211" s="832" t="s">
        <v>2366</v>
      </c>
      <c r="H211" s="832" t="s">
        <v>579</v>
      </c>
      <c r="I211" s="832" t="s">
        <v>2605</v>
      </c>
      <c r="J211" s="832" t="s">
        <v>2368</v>
      </c>
      <c r="K211" s="832" t="s">
        <v>1833</v>
      </c>
      <c r="L211" s="835">
        <v>78.33</v>
      </c>
      <c r="M211" s="835">
        <v>78.33</v>
      </c>
      <c r="N211" s="832">
        <v>1</v>
      </c>
      <c r="O211" s="836">
        <v>1</v>
      </c>
      <c r="P211" s="835">
        <v>78.33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6</v>
      </c>
      <c r="B212" s="832" t="s">
        <v>2254</v>
      </c>
      <c r="C212" s="832" t="s">
        <v>2260</v>
      </c>
      <c r="D212" s="833" t="s">
        <v>2713</v>
      </c>
      <c r="E212" s="834" t="s">
        <v>2267</v>
      </c>
      <c r="F212" s="832" t="s">
        <v>2255</v>
      </c>
      <c r="G212" s="832" t="s">
        <v>2669</v>
      </c>
      <c r="H212" s="832" t="s">
        <v>579</v>
      </c>
      <c r="I212" s="832" t="s">
        <v>2670</v>
      </c>
      <c r="J212" s="832" t="s">
        <v>2671</v>
      </c>
      <c r="K212" s="832" t="s">
        <v>2672</v>
      </c>
      <c r="L212" s="835">
        <v>0</v>
      </c>
      <c r="M212" s="835">
        <v>0</v>
      </c>
      <c r="N212" s="832">
        <v>1</v>
      </c>
      <c r="O212" s="836">
        <v>0.5</v>
      </c>
      <c r="P212" s="835">
        <v>0</v>
      </c>
      <c r="Q212" s="837"/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6</v>
      </c>
      <c r="B213" s="832" t="s">
        <v>2254</v>
      </c>
      <c r="C213" s="832" t="s">
        <v>2260</v>
      </c>
      <c r="D213" s="833" t="s">
        <v>2713</v>
      </c>
      <c r="E213" s="834" t="s">
        <v>2267</v>
      </c>
      <c r="F213" s="832" t="s">
        <v>2255</v>
      </c>
      <c r="G213" s="832" t="s">
        <v>2405</v>
      </c>
      <c r="H213" s="832" t="s">
        <v>579</v>
      </c>
      <c r="I213" s="832" t="s">
        <v>2673</v>
      </c>
      <c r="J213" s="832" t="s">
        <v>2674</v>
      </c>
      <c r="K213" s="832" t="s">
        <v>2675</v>
      </c>
      <c r="L213" s="835">
        <v>848.49</v>
      </c>
      <c r="M213" s="835">
        <v>848.49</v>
      </c>
      <c r="N213" s="832">
        <v>1</v>
      </c>
      <c r="O213" s="836">
        <v>1</v>
      </c>
      <c r="P213" s="835">
        <v>848.49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6</v>
      </c>
      <c r="B214" s="832" t="s">
        <v>2254</v>
      </c>
      <c r="C214" s="832" t="s">
        <v>2260</v>
      </c>
      <c r="D214" s="833" t="s">
        <v>2713</v>
      </c>
      <c r="E214" s="834" t="s">
        <v>2267</v>
      </c>
      <c r="F214" s="832" t="s">
        <v>2255</v>
      </c>
      <c r="G214" s="832" t="s">
        <v>2305</v>
      </c>
      <c r="H214" s="832" t="s">
        <v>579</v>
      </c>
      <c r="I214" s="832" t="s">
        <v>2306</v>
      </c>
      <c r="J214" s="832" t="s">
        <v>1040</v>
      </c>
      <c r="K214" s="832" t="s">
        <v>2307</v>
      </c>
      <c r="L214" s="835">
        <v>107.27</v>
      </c>
      <c r="M214" s="835">
        <v>429.08</v>
      </c>
      <c r="N214" s="832">
        <v>4</v>
      </c>
      <c r="O214" s="836">
        <v>2</v>
      </c>
      <c r="P214" s="835">
        <v>429.08</v>
      </c>
      <c r="Q214" s="837">
        <v>1</v>
      </c>
      <c r="R214" s="832">
        <v>4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6</v>
      </c>
      <c r="B215" s="832" t="s">
        <v>2254</v>
      </c>
      <c r="C215" s="832" t="s">
        <v>2260</v>
      </c>
      <c r="D215" s="833" t="s">
        <v>2713</v>
      </c>
      <c r="E215" s="834" t="s">
        <v>2267</v>
      </c>
      <c r="F215" s="832" t="s">
        <v>2255</v>
      </c>
      <c r="G215" s="832" t="s">
        <v>2422</v>
      </c>
      <c r="H215" s="832" t="s">
        <v>579</v>
      </c>
      <c r="I215" s="832" t="s">
        <v>2423</v>
      </c>
      <c r="J215" s="832" t="s">
        <v>2424</v>
      </c>
      <c r="K215" s="832" t="s">
        <v>2425</v>
      </c>
      <c r="L215" s="835">
        <v>132.97999999999999</v>
      </c>
      <c r="M215" s="835">
        <v>265.95999999999998</v>
      </c>
      <c r="N215" s="832">
        <v>2</v>
      </c>
      <c r="O215" s="836">
        <v>1</v>
      </c>
      <c r="P215" s="835">
        <v>265.95999999999998</v>
      </c>
      <c r="Q215" s="837">
        <v>1</v>
      </c>
      <c r="R215" s="832">
        <v>2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6</v>
      </c>
      <c r="B216" s="832" t="s">
        <v>2254</v>
      </c>
      <c r="C216" s="832" t="s">
        <v>2260</v>
      </c>
      <c r="D216" s="833" t="s">
        <v>2713</v>
      </c>
      <c r="E216" s="834" t="s">
        <v>2267</v>
      </c>
      <c r="F216" s="832" t="s">
        <v>2255</v>
      </c>
      <c r="G216" s="832" t="s">
        <v>2559</v>
      </c>
      <c r="H216" s="832" t="s">
        <v>579</v>
      </c>
      <c r="I216" s="832" t="s">
        <v>2560</v>
      </c>
      <c r="J216" s="832" t="s">
        <v>2561</v>
      </c>
      <c r="K216" s="832" t="s">
        <v>2562</v>
      </c>
      <c r="L216" s="835">
        <v>73.989999999999995</v>
      </c>
      <c r="M216" s="835">
        <v>147.97999999999999</v>
      </c>
      <c r="N216" s="832">
        <v>2</v>
      </c>
      <c r="O216" s="836">
        <v>1</v>
      </c>
      <c r="P216" s="835">
        <v>147.97999999999999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6</v>
      </c>
      <c r="B217" s="832" t="s">
        <v>2254</v>
      </c>
      <c r="C217" s="832" t="s">
        <v>2260</v>
      </c>
      <c r="D217" s="833" t="s">
        <v>2713</v>
      </c>
      <c r="E217" s="834" t="s">
        <v>2267</v>
      </c>
      <c r="F217" s="832" t="s">
        <v>2255</v>
      </c>
      <c r="G217" s="832" t="s">
        <v>2676</v>
      </c>
      <c r="H217" s="832" t="s">
        <v>579</v>
      </c>
      <c r="I217" s="832" t="s">
        <v>2677</v>
      </c>
      <c r="J217" s="832" t="s">
        <v>2678</v>
      </c>
      <c r="K217" s="832" t="s">
        <v>2679</v>
      </c>
      <c r="L217" s="835">
        <v>0</v>
      </c>
      <c r="M217" s="835">
        <v>0</v>
      </c>
      <c r="N217" s="832">
        <v>1</v>
      </c>
      <c r="O217" s="836">
        <v>1</v>
      </c>
      <c r="P217" s="835">
        <v>0</v>
      </c>
      <c r="Q217" s="837"/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6</v>
      </c>
      <c r="B218" s="832" t="s">
        <v>2254</v>
      </c>
      <c r="C218" s="832" t="s">
        <v>2260</v>
      </c>
      <c r="D218" s="833" t="s">
        <v>2713</v>
      </c>
      <c r="E218" s="834" t="s">
        <v>2267</v>
      </c>
      <c r="F218" s="832" t="s">
        <v>2255</v>
      </c>
      <c r="G218" s="832" t="s">
        <v>2444</v>
      </c>
      <c r="H218" s="832" t="s">
        <v>579</v>
      </c>
      <c r="I218" s="832" t="s">
        <v>2445</v>
      </c>
      <c r="J218" s="832" t="s">
        <v>2446</v>
      </c>
      <c r="K218" s="832" t="s">
        <v>2038</v>
      </c>
      <c r="L218" s="835">
        <v>38.56</v>
      </c>
      <c r="M218" s="835">
        <v>38.56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6</v>
      </c>
      <c r="B219" s="832" t="s">
        <v>2254</v>
      </c>
      <c r="C219" s="832" t="s">
        <v>2260</v>
      </c>
      <c r="D219" s="833" t="s">
        <v>2713</v>
      </c>
      <c r="E219" s="834" t="s">
        <v>2267</v>
      </c>
      <c r="F219" s="832" t="s">
        <v>2255</v>
      </c>
      <c r="G219" s="832" t="s">
        <v>2516</v>
      </c>
      <c r="H219" s="832" t="s">
        <v>630</v>
      </c>
      <c r="I219" s="832" t="s">
        <v>2517</v>
      </c>
      <c r="J219" s="832" t="s">
        <v>700</v>
      </c>
      <c r="K219" s="832" t="s">
        <v>1927</v>
      </c>
      <c r="L219" s="835">
        <v>490.89</v>
      </c>
      <c r="M219" s="835">
        <v>981.78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6</v>
      </c>
      <c r="B220" s="832" t="s">
        <v>2254</v>
      </c>
      <c r="C220" s="832" t="s">
        <v>2260</v>
      </c>
      <c r="D220" s="833" t="s">
        <v>2713</v>
      </c>
      <c r="E220" s="834" t="s">
        <v>2267</v>
      </c>
      <c r="F220" s="832" t="s">
        <v>2255</v>
      </c>
      <c r="G220" s="832" t="s">
        <v>2345</v>
      </c>
      <c r="H220" s="832" t="s">
        <v>579</v>
      </c>
      <c r="I220" s="832" t="s">
        <v>2680</v>
      </c>
      <c r="J220" s="832" t="s">
        <v>712</v>
      </c>
      <c r="K220" s="832" t="s">
        <v>2681</v>
      </c>
      <c r="L220" s="835">
        <v>103.67</v>
      </c>
      <c r="M220" s="835">
        <v>103.67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6</v>
      </c>
      <c r="B221" s="832" t="s">
        <v>2254</v>
      </c>
      <c r="C221" s="832" t="s">
        <v>2260</v>
      </c>
      <c r="D221" s="833" t="s">
        <v>2713</v>
      </c>
      <c r="E221" s="834" t="s">
        <v>2267</v>
      </c>
      <c r="F221" s="832" t="s">
        <v>2255</v>
      </c>
      <c r="G221" s="832" t="s">
        <v>2478</v>
      </c>
      <c r="H221" s="832" t="s">
        <v>630</v>
      </c>
      <c r="I221" s="832" t="s">
        <v>1875</v>
      </c>
      <c r="J221" s="832" t="s">
        <v>1876</v>
      </c>
      <c r="K221" s="832" t="s">
        <v>1877</v>
      </c>
      <c r="L221" s="835">
        <v>0</v>
      </c>
      <c r="M221" s="835">
        <v>0</v>
      </c>
      <c r="N221" s="832">
        <v>2</v>
      </c>
      <c r="O221" s="836">
        <v>2</v>
      </c>
      <c r="P221" s="835">
        <v>0</v>
      </c>
      <c r="Q221" s="837"/>
      <c r="R221" s="832">
        <v>1</v>
      </c>
      <c r="S221" s="837">
        <v>0.5</v>
      </c>
      <c r="T221" s="836">
        <v>1</v>
      </c>
      <c r="U221" s="838">
        <v>0.5</v>
      </c>
    </row>
    <row r="222" spans="1:21" ht="14.4" customHeight="1" x14ac:dyDescent="0.3">
      <c r="A222" s="831">
        <v>6</v>
      </c>
      <c r="B222" s="832" t="s">
        <v>2254</v>
      </c>
      <c r="C222" s="832" t="s">
        <v>2260</v>
      </c>
      <c r="D222" s="833" t="s">
        <v>2713</v>
      </c>
      <c r="E222" s="834" t="s">
        <v>2267</v>
      </c>
      <c r="F222" s="832" t="s">
        <v>2255</v>
      </c>
      <c r="G222" s="832" t="s">
        <v>2311</v>
      </c>
      <c r="H222" s="832" t="s">
        <v>579</v>
      </c>
      <c r="I222" s="832" t="s">
        <v>2682</v>
      </c>
      <c r="J222" s="832" t="s">
        <v>2683</v>
      </c>
      <c r="K222" s="832" t="s">
        <v>2684</v>
      </c>
      <c r="L222" s="835">
        <v>0</v>
      </c>
      <c r="M222" s="835">
        <v>0</v>
      </c>
      <c r="N222" s="832">
        <v>2</v>
      </c>
      <c r="O222" s="836">
        <v>1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6</v>
      </c>
      <c r="B223" s="832" t="s">
        <v>2254</v>
      </c>
      <c r="C223" s="832" t="s">
        <v>2260</v>
      </c>
      <c r="D223" s="833" t="s">
        <v>2713</v>
      </c>
      <c r="E223" s="834" t="s">
        <v>2267</v>
      </c>
      <c r="F223" s="832" t="s">
        <v>2255</v>
      </c>
      <c r="G223" s="832" t="s">
        <v>2488</v>
      </c>
      <c r="H223" s="832" t="s">
        <v>579</v>
      </c>
      <c r="I223" s="832" t="s">
        <v>2489</v>
      </c>
      <c r="J223" s="832" t="s">
        <v>2490</v>
      </c>
      <c r="K223" s="832" t="s">
        <v>1907</v>
      </c>
      <c r="L223" s="835">
        <v>77.13</v>
      </c>
      <c r="M223" s="835">
        <v>77.13</v>
      </c>
      <c r="N223" s="832">
        <v>1</v>
      </c>
      <c r="O223" s="836">
        <v>0.5</v>
      </c>
      <c r="P223" s="835">
        <v>77.13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6</v>
      </c>
      <c r="B224" s="832" t="s">
        <v>2254</v>
      </c>
      <c r="C224" s="832" t="s">
        <v>2260</v>
      </c>
      <c r="D224" s="833" t="s">
        <v>2713</v>
      </c>
      <c r="E224" s="834" t="s">
        <v>2267</v>
      </c>
      <c r="F224" s="832" t="s">
        <v>2256</v>
      </c>
      <c r="G224" s="832" t="s">
        <v>2283</v>
      </c>
      <c r="H224" s="832" t="s">
        <v>579</v>
      </c>
      <c r="I224" s="832" t="s">
        <v>2284</v>
      </c>
      <c r="J224" s="832" t="s">
        <v>2285</v>
      </c>
      <c r="K224" s="832" t="s">
        <v>2286</v>
      </c>
      <c r="L224" s="835">
        <v>179.2</v>
      </c>
      <c r="M224" s="835">
        <v>179.2</v>
      </c>
      <c r="N224" s="832">
        <v>1</v>
      </c>
      <c r="O224" s="836">
        <v>1</v>
      </c>
      <c r="P224" s="835">
        <v>179.2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6</v>
      </c>
      <c r="B225" s="832" t="s">
        <v>2254</v>
      </c>
      <c r="C225" s="832" t="s">
        <v>2260</v>
      </c>
      <c r="D225" s="833" t="s">
        <v>2713</v>
      </c>
      <c r="E225" s="834" t="s">
        <v>2267</v>
      </c>
      <c r="F225" s="832" t="s">
        <v>2256</v>
      </c>
      <c r="G225" s="832" t="s">
        <v>2283</v>
      </c>
      <c r="H225" s="832" t="s">
        <v>579</v>
      </c>
      <c r="I225" s="832" t="s">
        <v>2287</v>
      </c>
      <c r="J225" s="832" t="s">
        <v>2288</v>
      </c>
      <c r="K225" s="832" t="s">
        <v>2289</v>
      </c>
      <c r="L225" s="835">
        <v>864.39</v>
      </c>
      <c r="M225" s="835">
        <v>7779.5100000000011</v>
      </c>
      <c r="N225" s="832">
        <v>9</v>
      </c>
      <c r="O225" s="836">
        <v>9</v>
      </c>
      <c r="P225" s="835">
        <v>6915.1200000000008</v>
      </c>
      <c r="Q225" s="837">
        <v>0.88888888888888884</v>
      </c>
      <c r="R225" s="832">
        <v>8</v>
      </c>
      <c r="S225" s="837">
        <v>0.88888888888888884</v>
      </c>
      <c r="T225" s="836">
        <v>8</v>
      </c>
      <c r="U225" s="838">
        <v>0.88888888888888884</v>
      </c>
    </row>
    <row r="226" spans="1:21" ht="14.4" customHeight="1" x14ac:dyDescent="0.3">
      <c r="A226" s="831">
        <v>6</v>
      </c>
      <c r="B226" s="832" t="s">
        <v>2254</v>
      </c>
      <c r="C226" s="832" t="s">
        <v>2260</v>
      </c>
      <c r="D226" s="833" t="s">
        <v>2713</v>
      </c>
      <c r="E226" s="834" t="s">
        <v>2267</v>
      </c>
      <c r="F226" s="832" t="s">
        <v>2256</v>
      </c>
      <c r="G226" s="832" t="s">
        <v>2283</v>
      </c>
      <c r="H226" s="832" t="s">
        <v>579</v>
      </c>
      <c r="I226" s="832" t="s">
        <v>2290</v>
      </c>
      <c r="J226" s="832" t="s">
        <v>2291</v>
      </c>
      <c r="K226" s="832" t="s">
        <v>2292</v>
      </c>
      <c r="L226" s="835">
        <v>1978.94</v>
      </c>
      <c r="M226" s="835">
        <v>98947.000000000058</v>
      </c>
      <c r="N226" s="832">
        <v>50</v>
      </c>
      <c r="O226" s="836">
        <v>50</v>
      </c>
      <c r="P226" s="835">
        <v>93010.180000000066</v>
      </c>
      <c r="Q226" s="837">
        <v>0.94000000000000006</v>
      </c>
      <c r="R226" s="832">
        <v>47</v>
      </c>
      <c r="S226" s="837">
        <v>0.94</v>
      </c>
      <c r="T226" s="836">
        <v>47</v>
      </c>
      <c r="U226" s="838">
        <v>0.94</v>
      </c>
    </row>
    <row r="227" spans="1:21" ht="14.4" customHeight="1" x14ac:dyDescent="0.3">
      <c r="A227" s="831">
        <v>6</v>
      </c>
      <c r="B227" s="832" t="s">
        <v>2254</v>
      </c>
      <c r="C227" s="832" t="s">
        <v>2260</v>
      </c>
      <c r="D227" s="833" t="s">
        <v>2713</v>
      </c>
      <c r="E227" s="834" t="s">
        <v>2267</v>
      </c>
      <c r="F227" s="832" t="s">
        <v>2256</v>
      </c>
      <c r="G227" s="832" t="s">
        <v>2293</v>
      </c>
      <c r="H227" s="832" t="s">
        <v>579</v>
      </c>
      <c r="I227" s="832" t="s">
        <v>2685</v>
      </c>
      <c r="J227" s="832" t="s">
        <v>2686</v>
      </c>
      <c r="K227" s="832" t="s">
        <v>2687</v>
      </c>
      <c r="L227" s="835">
        <v>0</v>
      </c>
      <c r="M227" s="835">
        <v>0</v>
      </c>
      <c r="N227" s="832">
        <v>1</v>
      </c>
      <c r="O227" s="836">
        <v>1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6</v>
      </c>
      <c r="B228" s="832" t="s">
        <v>2254</v>
      </c>
      <c r="C228" s="832" t="s">
        <v>2260</v>
      </c>
      <c r="D228" s="833" t="s">
        <v>2713</v>
      </c>
      <c r="E228" s="834" t="s">
        <v>2267</v>
      </c>
      <c r="F228" s="832" t="s">
        <v>2256</v>
      </c>
      <c r="G228" s="832" t="s">
        <v>2293</v>
      </c>
      <c r="H228" s="832" t="s">
        <v>579</v>
      </c>
      <c r="I228" s="832" t="s">
        <v>2294</v>
      </c>
      <c r="J228" s="832" t="s">
        <v>2295</v>
      </c>
      <c r="K228" s="832" t="s">
        <v>2296</v>
      </c>
      <c r="L228" s="835">
        <v>0</v>
      </c>
      <c r="M228" s="835">
        <v>0</v>
      </c>
      <c r="N228" s="832">
        <v>1</v>
      </c>
      <c r="O228" s="836">
        <v>1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6</v>
      </c>
      <c r="B229" s="832" t="s">
        <v>2254</v>
      </c>
      <c r="C229" s="832" t="s">
        <v>2260</v>
      </c>
      <c r="D229" s="833" t="s">
        <v>2713</v>
      </c>
      <c r="E229" s="834" t="s">
        <v>2275</v>
      </c>
      <c r="F229" s="832" t="s">
        <v>2255</v>
      </c>
      <c r="G229" s="832" t="s">
        <v>2280</v>
      </c>
      <c r="H229" s="832" t="s">
        <v>579</v>
      </c>
      <c r="I229" s="832" t="s">
        <v>2281</v>
      </c>
      <c r="J229" s="832" t="s">
        <v>696</v>
      </c>
      <c r="K229" s="832" t="s">
        <v>2282</v>
      </c>
      <c r="L229" s="835">
        <v>344</v>
      </c>
      <c r="M229" s="835">
        <v>688</v>
      </c>
      <c r="N229" s="832">
        <v>2</v>
      </c>
      <c r="O229" s="836">
        <v>1</v>
      </c>
      <c r="P229" s="835">
        <v>688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6</v>
      </c>
      <c r="B230" s="832" t="s">
        <v>2254</v>
      </c>
      <c r="C230" s="832" t="s">
        <v>2260</v>
      </c>
      <c r="D230" s="833" t="s">
        <v>2713</v>
      </c>
      <c r="E230" s="834" t="s">
        <v>2275</v>
      </c>
      <c r="F230" s="832" t="s">
        <v>2255</v>
      </c>
      <c r="G230" s="832" t="s">
        <v>2305</v>
      </c>
      <c r="H230" s="832" t="s">
        <v>579</v>
      </c>
      <c r="I230" s="832" t="s">
        <v>2306</v>
      </c>
      <c r="J230" s="832" t="s">
        <v>1040</v>
      </c>
      <c r="K230" s="832" t="s">
        <v>2307</v>
      </c>
      <c r="L230" s="835">
        <v>107.27</v>
      </c>
      <c r="M230" s="835">
        <v>321.81</v>
      </c>
      <c r="N230" s="832">
        <v>3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6</v>
      </c>
      <c r="B231" s="832" t="s">
        <v>2254</v>
      </c>
      <c r="C231" s="832" t="s">
        <v>2260</v>
      </c>
      <c r="D231" s="833" t="s">
        <v>2713</v>
      </c>
      <c r="E231" s="834" t="s">
        <v>2275</v>
      </c>
      <c r="F231" s="832" t="s">
        <v>2255</v>
      </c>
      <c r="G231" s="832" t="s">
        <v>2688</v>
      </c>
      <c r="H231" s="832" t="s">
        <v>579</v>
      </c>
      <c r="I231" s="832" t="s">
        <v>2689</v>
      </c>
      <c r="J231" s="832" t="s">
        <v>1428</v>
      </c>
      <c r="K231" s="832" t="s">
        <v>2690</v>
      </c>
      <c r="L231" s="835">
        <v>24.37</v>
      </c>
      <c r="M231" s="835">
        <v>24.37</v>
      </c>
      <c r="N231" s="832">
        <v>1</v>
      </c>
      <c r="O231" s="836">
        <v>0.5</v>
      </c>
      <c r="P231" s="835">
        <v>24.37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6</v>
      </c>
      <c r="B232" s="832" t="s">
        <v>2254</v>
      </c>
      <c r="C232" s="832" t="s">
        <v>2260</v>
      </c>
      <c r="D232" s="833" t="s">
        <v>2713</v>
      </c>
      <c r="E232" s="834" t="s">
        <v>2275</v>
      </c>
      <c r="F232" s="832" t="s">
        <v>2255</v>
      </c>
      <c r="G232" s="832" t="s">
        <v>2503</v>
      </c>
      <c r="H232" s="832" t="s">
        <v>579</v>
      </c>
      <c r="I232" s="832" t="s">
        <v>2504</v>
      </c>
      <c r="J232" s="832" t="s">
        <v>2505</v>
      </c>
      <c r="K232" s="832" t="s">
        <v>2506</v>
      </c>
      <c r="L232" s="835">
        <v>88.76</v>
      </c>
      <c r="M232" s="835">
        <v>266.28000000000003</v>
      </c>
      <c r="N232" s="832">
        <v>3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6</v>
      </c>
      <c r="B233" s="832" t="s">
        <v>2254</v>
      </c>
      <c r="C233" s="832" t="s">
        <v>2260</v>
      </c>
      <c r="D233" s="833" t="s">
        <v>2713</v>
      </c>
      <c r="E233" s="834" t="s">
        <v>2275</v>
      </c>
      <c r="F233" s="832" t="s">
        <v>2255</v>
      </c>
      <c r="G233" s="832" t="s">
        <v>2628</v>
      </c>
      <c r="H233" s="832" t="s">
        <v>630</v>
      </c>
      <c r="I233" s="832" t="s">
        <v>2197</v>
      </c>
      <c r="J233" s="832" t="s">
        <v>2026</v>
      </c>
      <c r="K233" s="832" t="s">
        <v>2030</v>
      </c>
      <c r="L233" s="835">
        <v>292.74</v>
      </c>
      <c r="M233" s="835">
        <v>292.74</v>
      </c>
      <c r="N233" s="832">
        <v>1</v>
      </c>
      <c r="O233" s="836">
        <v>0.5</v>
      </c>
      <c r="P233" s="835">
        <v>292.74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6</v>
      </c>
      <c r="B234" s="832" t="s">
        <v>2254</v>
      </c>
      <c r="C234" s="832" t="s">
        <v>2260</v>
      </c>
      <c r="D234" s="833" t="s">
        <v>2713</v>
      </c>
      <c r="E234" s="834" t="s">
        <v>2275</v>
      </c>
      <c r="F234" s="832" t="s">
        <v>2255</v>
      </c>
      <c r="G234" s="832" t="s">
        <v>2691</v>
      </c>
      <c r="H234" s="832" t="s">
        <v>579</v>
      </c>
      <c r="I234" s="832" t="s">
        <v>2692</v>
      </c>
      <c r="J234" s="832" t="s">
        <v>2693</v>
      </c>
      <c r="K234" s="832" t="s">
        <v>914</v>
      </c>
      <c r="L234" s="835">
        <v>88.1</v>
      </c>
      <c r="M234" s="835">
        <v>88.1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6</v>
      </c>
      <c r="B235" s="832" t="s">
        <v>2254</v>
      </c>
      <c r="C235" s="832" t="s">
        <v>2260</v>
      </c>
      <c r="D235" s="833" t="s">
        <v>2713</v>
      </c>
      <c r="E235" s="834" t="s">
        <v>2275</v>
      </c>
      <c r="F235" s="832" t="s">
        <v>2255</v>
      </c>
      <c r="G235" s="832" t="s">
        <v>2345</v>
      </c>
      <c r="H235" s="832" t="s">
        <v>579</v>
      </c>
      <c r="I235" s="832" t="s">
        <v>2694</v>
      </c>
      <c r="J235" s="832" t="s">
        <v>712</v>
      </c>
      <c r="K235" s="832" t="s">
        <v>2348</v>
      </c>
      <c r="L235" s="835">
        <v>32.25</v>
      </c>
      <c r="M235" s="835">
        <v>32.25</v>
      </c>
      <c r="N235" s="832">
        <v>1</v>
      </c>
      <c r="O235" s="836">
        <v>0.5</v>
      </c>
      <c r="P235" s="835">
        <v>32.25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6</v>
      </c>
      <c r="B236" s="832" t="s">
        <v>2254</v>
      </c>
      <c r="C236" s="832" t="s">
        <v>2260</v>
      </c>
      <c r="D236" s="833" t="s">
        <v>2713</v>
      </c>
      <c r="E236" s="834" t="s">
        <v>2275</v>
      </c>
      <c r="F236" s="832" t="s">
        <v>2255</v>
      </c>
      <c r="G236" s="832" t="s">
        <v>2345</v>
      </c>
      <c r="H236" s="832" t="s">
        <v>579</v>
      </c>
      <c r="I236" s="832" t="s">
        <v>2695</v>
      </c>
      <c r="J236" s="832" t="s">
        <v>2696</v>
      </c>
      <c r="K236" s="832" t="s">
        <v>2697</v>
      </c>
      <c r="L236" s="835">
        <v>64.5</v>
      </c>
      <c r="M236" s="835">
        <v>64.5</v>
      </c>
      <c r="N236" s="832">
        <v>1</v>
      </c>
      <c r="O236" s="836">
        <v>0.5</v>
      </c>
      <c r="P236" s="835">
        <v>64.5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6</v>
      </c>
      <c r="B237" s="832" t="s">
        <v>2254</v>
      </c>
      <c r="C237" s="832" t="s">
        <v>2260</v>
      </c>
      <c r="D237" s="833" t="s">
        <v>2713</v>
      </c>
      <c r="E237" s="834" t="s">
        <v>2270</v>
      </c>
      <c r="F237" s="832" t="s">
        <v>2255</v>
      </c>
      <c r="G237" s="832" t="s">
        <v>2277</v>
      </c>
      <c r="H237" s="832" t="s">
        <v>579</v>
      </c>
      <c r="I237" s="832" t="s">
        <v>2278</v>
      </c>
      <c r="J237" s="832" t="s">
        <v>1201</v>
      </c>
      <c r="K237" s="832" t="s">
        <v>2279</v>
      </c>
      <c r="L237" s="835">
        <v>154.36000000000001</v>
      </c>
      <c r="M237" s="835">
        <v>154.36000000000001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6</v>
      </c>
      <c r="B238" s="832" t="s">
        <v>2254</v>
      </c>
      <c r="C238" s="832" t="s">
        <v>2260</v>
      </c>
      <c r="D238" s="833" t="s">
        <v>2713</v>
      </c>
      <c r="E238" s="834" t="s">
        <v>2270</v>
      </c>
      <c r="F238" s="832" t="s">
        <v>2255</v>
      </c>
      <c r="G238" s="832" t="s">
        <v>2698</v>
      </c>
      <c r="H238" s="832" t="s">
        <v>579</v>
      </c>
      <c r="I238" s="832" t="s">
        <v>2699</v>
      </c>
      <c r="J238" s="832" t="s">
        <v>2700</v>
      </c>
      <c r="K238" s="832" t="s">
        <v>2701</v>
      </c>
      <c r="L238" s="835">
        <v>140.96</v>
      </c>
      <c r="M238" s="835">
        <v>281.92</v>
      </c>
      <c r="N238" s="832">
        <v>2</v>
      </c>
      <c r="O238" s="836">
        <v>1</v>
      </c>
      <c r="P238" s="835">
        <v>281.92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6</v>
      </c>
      <c r="B239" s="832" t="s">
        <v>2254</v>
      </c>
      <c r="C239" s="832" t="s">
        <v>2260</v>
      </c>
      <c r="D239" s="833" t="s">
        <v>2713</v>
      </c>
      <c r="E239" s="834" t="s">
        <v>2270</v>
      </c>
      <c r="F239" s="832" t="s">
        <v>2255</v>
      </c>
      <c r="G239" s="832" t="s">
        <v>2411</v>
      </c>
      <c r="H239" s="832" t="s">
        <v>579</v>
      </c>
      <c r="I239" s="832" t="s">
        <v>2501</v>
      </c>
      <c r="J239" s="832" t="s">
        <v>615</v>
      </c>
      <c r="K239" s="832" t="s">
        <v>2502</v>
      </c>
      <c r="L239" s="835">
        <v>0</v>
      </c>
      <c r="M239" s="835">
        <v>0</v>
      </c>
      <c r="N239" s="832">
        <v>2</v>
      </c>
      <c r="O239" s="836">
        <v>1</v>
      </c>
      <c r="P239" s="835">
        <v>0</v>
      </c>
      <c r="Q239" s="837"/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6</v>
      </c>
      <c r="B240" s="832" t="s">
        <v>2254</v>
      </c>
      <c r="C240" s="832" t="s">
        <v>2260</v>
      </c>
      <c r="D240" s="833" t="s">
        <v>2713</v>
      </c>
      <c r="E240" s="834" t="s">
        <v>2270</v>
      </c>
      <c r="F240" s="832" t="s">
        <v>2255</v>
      </c>
      <c r="G240" s="832" t="s">
        <v>2418</v>
      </c>
      <c r="H240" s="832" t="s">
        <v>579</v>
      </c>
      <c r="I240" s="832" t="s">
        <v>2702</v>
      </c>
      <c r="J240" s="832" t="s">
        <v>2703</v>
      </c>
      <c r="K240" s="832" t="s">
        <v>2704</v>
      </c>
      <c r="L240" s="835">
        <v>23.27</v>
      </c>
      <c r="M240" s="835">
        <v>23.27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6</v>
      </c>
      <c r="B241" s="832" t="s">
        <v>2254</v>
      </c>
      <c r="C241" s="832" t="s">
        <v>2260</v>
      </c>
      <c r="D241" s="833" t="s">
        <v>2713</v>
      </c>
      <c r="E241" s="834" t="s">
        <v>2270</v>
      </c>
      <c r="F241" s="832" t="s">
        <v>2255</v>
      </c>
      <c r="G241" s="832" t="s">
        <v>2705</v>
      </c>
      <c r="H241" s="832" t="s">
        <v>579</v>
      </c>
      <c r="I241" s="832" t="s">
        <v>2706</v>
      </c>
      <c r="J241" s="832" t="s">
        <v>2707</v>
      </c>
      <c r="K241" s="832" t="s">
        <v>2708</v>
      </c>
      <c r="L241" s="835">
        <v>0</v>
      </c>
      <c r="M241" s="835">
        <v>0</v>
      </c>
      <c r="N241" s="832">
        <v>2</v>
      </c>
      <c r="O241" s="836">
        <v>1</v>
      </c>
      <c r="P241" s="835">
        <v>0</v>
      </c>
      <c r="Q241" s="837"/>
      <c r="R241" s="832">
        <v>2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6</v>
      </c>
      <c r="B242" s="832" t="s">
        <v>2254</v>
      </c>
      <c r="C242" s="832" t="s">
        <v>2260</v>
      </c>
      <c r="D242" s="833" t="s">
        <v>2713</v>
      </c>
      <c r="E242" s="834" t="s">
        <v>2270</v>
      </c>
      <c r="F242" s="832" t="s">
        <v>2255</v>
      </c>
      <c r="G242" s="832" t="s">
        <v>2478</v>
      </c>
      <c r="H242" s="832" t="s">
        <v>630</v>
      </c>
      <c r="I242" s="832" t="s">
        <v>1875</v>
      </c>
      <c r="J242" s="832" t="s">
        <v>1876</v>
      </c>
      <c r="K242" s="832" t="s">
        <v>1877</v>
      </c>
      <c r="L242" s="835">
        <v>0</v>
      </c>
      <c r="M242" s="835">
        <v>0</v>
      </c>
      <c r="N242" s="832">
        <v>3</v>
      </c>
      <c r="O242" s="836">
        <v>2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6</v>
      </c>
      <c r="B243" s="832" t="s">
        <v>2254</v>
      </c>
      <c r="C243" s="832" t="s">
        <v>2260</v>
      </c>
      <c r="D243" s="833" t="s">
        <v>2713</v>
      </c>
      <c r="E243" s="834" t="s">
        <v>2270</v>
      </c>
      <c r="F243" s="832" t="s">
        <v>2255</v>
      </c>
      <c r="G243" s="832" t="s">
        <v>2576</v>
      </c>
      <c r="H243" s="832" t="s">
        <v>579</v>
      </c>
      <c r="I243" s="832" t="s">
        <v>2709</v>
      </c>
      <c r="J243" s="832" t="s">
        <v>2650</v>
      </c>
      <c r="K243" s="832" t="s">
        <v>2710</v>
      </c>
      <c r="L243" s="835">
        <v>33.549999999999997</v>
      </c>
      <c r="M243" s="835">
        <v>33.549999999999997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6</v>
      </c>
      <c r="B244" s="832" t="s">
        <v>2254</v>
      </c>
      <c r="C244" s="832" t="s">
        <v>2260</v>
      </c>
      <c r="D244" s="833" t="s">
        <v>2713</v>
      </c>
      <c r="E244" s="834" t="s">
        <v>2270</v>
      </c>
      <c r="F244" s="832" t="s">
        <v>2255</v>
      </c>
      <c r="G244" s="832" t="s">
        <v>2576</v>
      </c>
      <c r="H244" s="832" t="s">
        <v>579</v>
      </c>
      <c r="I244" s="832" t="s">
        <v>2711</v>
      </c>
      <c r="J244" s="832" t="s">
        <v>2650</v>
      </c>
      <c r="K244" s="832" t="s">
        <v>2712</v>
      </c>
      <c r="L244" s="835">
        <v>50.32</v>
      </c>
      <c r="M244" s="835">
        <v>50.32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6</v>
      </c>
      <c r="B245" s="832" t="s">
        <v>2254</v>
      </c>
      <c r="C245" s="832" t="s">
        <v>2260</v>
      </c>
      <c r="D245" s="833" t="s">
        <v>2713</v>
      </c>
      <c r="E245" s="834" t="s">
        <v>2270</v>
      </c>
      <c r="F245" s="832" t="s">
        <v>2256</v>
      </c>
      <c r="G245" s="832" t="s">
        <v>2283</v>
      </c>
      <c r="H245" s="832" t="s">
        <v>579</v>
      </c>
      <c r="I245" s="832" t="s">
        <v>2287</v>
      </c>
      <c r="J245" s="832" t="s">
        <v>2288</v>
      </c>
      <c r="K245" s="832" t="s">
        <v>2289</v>
      </c>
      <c r="L245" s="835">
        <v>864.39</v>
      </c>
      <c r="M245" s="835">
        <v>3457.56</v>
      </c>
      <c r="N245" s="832">
        <v>4</v>
      </c>
      <c r="O245" s="836">
        <v>4</v>
      </c>
      <c r="P245" s="835">
        <v>3457.56</v>
      </c>
      <c r="Q245" s="837">
        <v>1</v>
      </c>
      <c r="R245" s="832">
        <v>4</v>
      </c>
      <c r="S245" s="837">
        <v>1</v>
      </c>
      <c r="T245" s="836">
        <v>4</v>
      </c>
      <c r="U245" s="838">
        <v>1</v>
      </c>
    </row>
    <row r="246" spans="1:21" ht="14.4" customHeight="1" x14ac:dyDescent="0.3">
      <c r="A246" s="831">
        <v>6</v>
      </c>
      <c r="B246" s="832" t="s">
        <v>2254</v>
      </c>
      <c r="C246" s="832" t="s">
        <v>2260</v>
      </c>
      <c r="D246" s="833" t="s">
        <v>2713</v>
      </c>
      <c r="E246" s="834" t="s">
        <v>2270</v>
      </c>
      <c r="F246" s="832" t="s">
        <v>2256</v>
      </c>
      <c r="G246" s="832" t="s">
        <v>2283</v>
      </c>
      <c r="H246" s="832" t="s">
        <v>579</v>
      </c>
      <c r="I246" s="832" t="s">
        <v>2290</v>
      </c>
      <c r="J246" s="832" t="s">
        <v>2291</v>
      </c>
      <c r="K246" s="832" t="s">
        <v>2292</v>
      </c>
      <c r="L246" s="835">
        <v>1978.94</v>
      </c>
      <c r="M246" s="835">
        <v>65305.020000000019</v>
      </c>
      <c r="N246" s="832">
        <v>33</v>
      </c>
      <c r="O246" s="836">
        <v>33</v>
      </c>
      <c r="P246" s="835">
        <v>47494.560000000012</v>
      </c>
      <c r="Q246" s="837">
        <v>0.72727272727272729</v>
      </c>
      <c r="R246" s="832">
        <v>24</v>
      </c>
      <c r="S246" s="837">
        <v>0.72727272727272729</v>
      </c>
      <c r="T246" s="836">
        <v>24</v>
      </c>
      <c r="U246" s="838">
        <v>0.72727272727272729</v>
      </c>
    </row>
    <row r="247" spans="1:21" ht="14.4" customHeight="1" x14ac:dyDescent="0.3">
      <c r="A247" s="831">
        <v>6</v>
      </c>
      <c r="B247" s="832" t="s">
        <v>2254</v>
      </c>
      <c r="C247" s="832" t="s">
        <v>2260</v>
      </c>
      <c r="D247" s="833" t="s">
        <v>2713</v>
      </c>
      <c r="E247" s="834" t="s">
        <v>2270</v>
      </c>
      <c r="F247" s="832" t="s">
        <v>2256</v>
      </c>
      <c r="G247" s="832" t="s">
        <v>2283</v>
      </c>
      <c r="H247" s="832" t="s">
        <v>579</v>
      </c>
      <c r="I247" s="832" t="s">
        <v>2359</v>
      </c>
      <c r="J247" s="832" t="s">
        <v>2360</v>
      </c>
      <c r="K247" s="832" t="s">
        <v>2361</v>
      </c>
      <c r="L247" s="835">
        <v>700</v>
      </c>
      <c r="M247" s="835">
        <v>700</v>
      </c>
      <c r="N247" s="832">
        <v>1</v>
      </c>
      <c r="O247" s="836">
        <v>1</v>
      </c>
      <c r="P247" s="835">
        <v>700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6</v>
      </c>
      <c r="B248" s="832" t="s">
        <v>2254</v>
      </c>
      <c r="C248" s="832" t="s">
        <v>2258</v>
      </c>
      <c r="D248" s="833" t="s">
        <v>2714</v>
      </c>
      <c r="E248" s="834" t="s">
        <v>2271</v>
      </c>
      <c r="F248" s="832" t="s">
        <v>2256</v>
      </c>
      <c r="G248" s="832" t="s">
        <v>2283</v>
      </c>
      <c r="H248" s="832" t="s">
        <v>579</v>
      </c>
      <c r="I248" s="832" t="s">
        <v>2362</v>
      </c>
      <c r="J248" s="832" t="s">
        <v>2363</v>
      </c>
      <c r="K248" s="832" t="s">
        <v>2364</v>
      </c>
      <c r="L248" s="835">
        <v>700</v>
      </c>
      <c r="M248" s="835">
        <v>700</v>
      </c>
      <c r="N248" s="832">
        <v>1</v>
      </c>
      <c r="O248" s="836">
        <v>1</v>
      </c>
      <c r="P248" s="835">
        <v>700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6</v>
      </c>
      <c r="B249" s="832" t="s">
        <v>2254</v>
      </c>
      <c r="C249" s="832" t="s">
        <v>2258</v>
      </c>
      <c r="D249" s="833" t="s">
        <v>2714</v>
      </c>
      <c r="E249" s="834" t="s">
        <v>2272</v>
      </c>
      <c r="F249" s="832" t="s">
        <v>2256</v>
      </c>
      <c r="G249" s="832" t="s">
        <v>2283</v>
      </c>
      <c r="H249" s="832" t="s">
        <v>579</v>
      </c>
      <c r="I249" s="832" t="s">
        <v>2287</v>
      </c>
      <c r="J249" s="832" t="s">
        <v>2288</v>
      </c>
      <c r="K249" s="832" t="s">
        <v>2289</v>
      </c>
      <c r="L249" s="835">
        <v>864.39</v>
      </c>
      <c r="M249" s="835">
        <v>1728.78</v>
      </c>
      <c r="N249" s="832">
        <v>2</v>
      </c>
      <c r="O249" s="836">
        <v>2</v>
      </c>
      <c r="P249" s="835">
        <v>1728.78</v>
      </c>
      <c r="Q249" s="837">
        <v>1</v>
      </c>
      <c r="R249" s="832">
        <v>2</v>
      </c>
      <c r="S249" s="837">
        <v>1</v>
      </c>
      <c r="T249" s="836">
        <v>2</v>
      </c>
      <c r="U249" s="838">
        <v>1</v>
      </c>
    </row>
    <row r="250" spans="1:21" ht="14.4" customHeight="1" x14ac:dyDescent="0.3">
      <c r="A250" s="831">
        <v>6</v>
      </c>
      <c r="B250" s="832" t="s">
        <v>2254</v>
      </c>
      <c r="C250" s="832" t="s">
        <v>2258</v>
      </c>
      <c r="D250" s="833" t="s">
        <v>2714</v>
      </c>
      <c r="E250" s="834" t="s">
        <v>2274</v>
      </c>
      <c r="F250" s="832" t="s">
        <v>2255</v>
      </c>
      <c r="G250" s="832" t="s">
        <v>2333</v>
      </c>
      <c r="H250" s="832" t="s">
        <v>579</v>
      </c>
      <c r="I250" s="832" t="s">
        <v>2615</v>
      </c>
      <c r="J250" s="832" t="s">
        <v>2616</v>
      </c>
      <c r="K250" s="832" t="s">
        <v>2617</v>
      </c>
      <c r="L250" s="835">
        <v>140.72</v>
      </c>
      <c r="M250" s="835">
        <v>140.72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6</v>
      </c>
      <c r="B251" s="832" t="s">
        <v>2254</v>
      </c>
      <c r="C251" s="832" t="s">
        <v>2258</v>
      </c>
      <c r="D251" s="833" t="s">
        <v>2714</v>
      </c>
      <c r="E251" s="834" t="s">
        <v>2274</v>
      </c>
      <c r="F251" s="832" t="s">
        <v>2255</v>
      </c>
      <c r="G251" s="832" t="s">
        <v>2516</v>
      </c>
      <c r="H251" s="832" t="s">
        <v>630</v>
      </c>
      <c r="I251" s="832" t="s">
        <v>1924</v>
      </c>
      <c r="J251" s="832" t="s">
        <v>700</v>
      </c>
      <c r="K251" s="832" t="s">
        <v>1925</v>
      </c>
      <c r="L251" s="835">
        <v>736.33</v>
      </c>
      <c r="M251" s="835">
        <v>736.33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6</v>
      </c>
      <c r="B252" s="832" t="s">
        <v>2254</v>
      </c>
      <c r="C252" s="832" t="s">
        <v>2258</v>
      </c>
      <c r="D252" s="833" t="s">
        <v>2714</v>
      </c>
      <c r="E252" s="834" t="s">
        <v>2274</v>
      </c>
      <c r="F252" s="832" t="s">
        <v>2256</v>
      </c>
      <c r="G252" s="832" t="s">
        <v>2283</v>
      </c>
      <c r="H252" s="832" t="s">
        <v>579</v>
      </c>
      <c r="I252" s="832" t="s">
        <v>2359</v>
      </c>
      <c r="J252" s="832" t="s">
        <v>2360</v>
      </c>
      <c r="K252" s="832" t="s">
        <v>2361</v>
      </c>
      <c r="L252" s="835">
        <v>700</v>
      </c>
      <c r="M252" s="835">
        <v>700</v>
      </c>
      <c r="N252" s="832">
        <v>1</v>
      </c>
      <c r="O252" s="836">
        <v>1</v>
      </c>
      <c r="P252" s="835">
        <v>700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thickBot="1" x14ac:dyDescent="0.35">
      <c r="A253" s="839">
        <v>6</v>
      </c>
      <c r="B253" s="840" t="s">
        <v>2254</v>
      </c>
      <c r="C253" s="840" t="s">
        <v>2258</v>
      </c>
      <c r="D253" s="841" t="s">
        <v>2714</v>
      </c>
      <c r="E253" s="842" t="s">
        <v>2270</v>
      </c>
      <c r="F253" s="840" t="s">
        <v>2256</v>
      </c>
      <c r="G253" s="840" t="s">
        <v>2283</v>
      </c>
      <c r="H253" s="840" t="s">
        <v>579</v>
      </c>
      <c r="I253" s="840" t="s">
        <v>2287</v>
      </c>
      <c r="J253" s="840" t="s">
        <v>2288</v>
      </c>
      <c r="K253" s="840" t="s">
        <v>2289</v>
      </c>
      <c r="L253" s="843">
        <v>864.39</v>
      </c>
      <c r="M253" s="843">
        <v>864.39</v>
      </c>
      <c r="N253" s="840">
        <v>1</v>
      </c>
      <c r="O253" s="844">
        <v>1</v>
      </c>
      <c r="P253" s="843">
        <v>864.39</v>
      </c>
      <c r="Q253" s="845">
        <v>1</v>
      </c>
      <c r="R253" s="840">
        <v>1</v>
      </c>
      <c r="S253" s="845">
        <v>1</v>
      </c>
      <c r="T253" s="844">
        <v>1</v>
      </c>
      <c r="U25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2716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2272</v>
      </c>
      <c r="B5" s="225">
        <v>3193.63</v>
      </c>
      <c r="C5" s="830">
        <v>0.61107720096513174</v>
      </c>
      <c r="D5" s="225">
        <v>2032.6</v>
      </c>
      <c r="E5" s="830">
        <v>0.38892279903486837</v>
      </c>
      <c r="F5" s="848">
        <v>5226.2299999999996</v>
      </c>
    </row>
    <row r="6" spans="1:6" ht="14.4" customHeight="1" x14ac:dyDescent="0.3">
      <c r="A6" s="857" t="s">
        <v>2269</v>
      </c>
      <c r="B6" s="849">
        <v>392.41</v>
      </c>
      <c r="C6" s="837">
        <v>0.33974009333090921</v>
      </c>
      <c r="D6" s="849">
        <v>762.62</v>
      </c>
      <c r="E6" s="837">
        <v>0.66025990666909085</v>
      </c>
      <c r="F6" s="850">
        <v>1155.03</v>
      </c>
    </row>
    <row r="7" spans="1:6" ht="14.4" customHeight="1" x14ac:dyDescent="0.3">
      <c r="A7" s="857" t="s">
        <v>2274</v>
      </c>
      <c r="B7" s="849">
        <v>154.36000000000001</v>
      </c>
      <c r="C7" s="837">
        <v>1.8708556898325859E-2</v>
      </c>
      <c r="D7" s="849">
        <v>8096.4099999999989</v>
      </c>
      <c r="E7" s="837">
        <v>0.98129144310167415</v>
      </c>
      <c r="F7" s="850">
        <v>8250.7699999999986</v>
      </c>
    </row>
    <row r="8" spans="1:6" ht="14.4" customHeight="1" x14ac:dyDescent="0.3">
      <c r="A8" s="857" t="s">
        <v>2268</v>
      </c>
      <c r="B8" s="849">
        <v>154.36000000000001</v>
      </c>
      <c r="C8" s="837">
        <v>0.17338560212070495</v>
      </c>
      <c r="D8" s="849">
        <v>735.91000000000008</v>
      </c>
      <c r="E8" s="837">
        <v>0.82661439787929503</v>
      </c>
      <c r="F8" s="850">
        <v>890.2700000000001</v>
      </c>
    </row>
    <row r="9" spans="1:6" ht="14.4" customHeight="1" x14ac:dyDescent="0.3">
      <c r="A9" s="857" t="s">
        <v>2265</v>
      </c>
      <c r="B9" s="849">
        <v>154.36000000000001</v>
      </c>
      <c r="C9" s="837">
        <v>1</v>
      </c>
      <c r="D9" s="849"/>
      <c r="E9" s="837">
        <v>0</v>
      </c>
      <c r="F9" s="850">
        <v>154.36000000000001</v>
      </c>
    </row>
    <row r="10" spans="1:6" ht="14.4" customHeight="1" x14ac:dyDescent="0.3">
      <c r="A10" s="857" t="s">
        <v>2270</v>
      </c>
      <c r="B10" s="849">
        <v>154.36000000000001</v>
      </c>
      <c r="C10" s="837">
        <v>1</v>
      </c>
      <c r="D10" s="849">
        <v>0</v>
      </c>
      <c r="E10" s="837">
        <v>0</v>
      </c>
      <c r="F10" s="850">
        <v>154.36000000000001</v>
      </c>
    </row>
    <row r="11" spans="1:6" ht="14.4" customHeight="1" x14ac:dyDescent="0.3">
      <c r="A11" s="857" t="s">
        <v>2275</v>
      </c>
      <c r="B11" s="849"/>
      <c r="C11" s="837">
        <v>0</v>
      </c>
      <c r="D11" s="849">
        <v>292.74</v>
      </c>
      <c r="E11" s="837">
        <v>1</v>
      </c>
      <c r="F11" s="850">
        <v>292.74</v>
      </c>
    </row>
    <row r="12" spans="1:6" ht="14.4" customHeight="1" x14ac:dyDescent="0.3">
      <c r="A12" s="857" t="s">
        <v>2267</v>
      </c>
      <c r="B12" s="849">
        <v>0</v>
      </c>
      <c r="C12" s="837">
        <v>0</v>
      </c>
      <c r="D12" s="849">
        <v>1579.4899999999998</v>
      </c>
      <c r="E12" s="837">
        <v>1</v>
      </c>
      <c r="F12" s="850">
        <v>1579.4899999999998</v>
      </c>
    </row>
    <row r="13" spans="1:6" ht="14.4" customHeight="1" x14ac:dyDescent="0.3">
      <c r="A13" s="857" t="s">
        <v>2271</v>
      </c>
      <c r="B13" s="849"/>
      <c r="C13" s="837">
        <v>0</v>
      </c>
      <c r="D13" s="849">
        <v>2350.4999999999995</v>
      </c>
      <c r="E13" s="837">
        <v>1</v>
      </c>
      <c r="F13" s="850">
        <v>2350.4999999999995</v>
      </c>
    </row>
    <row r="14" spans="1:6" ht="14.4" customHeight="1" x14ac:dyDescent="0.3">
      <c r="A14" s="857" t="s">
        <v>2273</v>
      </c>
      <c r="B14" s="849"/>
      <c r="C14" s="837">
        <v>0</v>
      </c>
      <c r="D14" s="849">
        <v>5463.7899999999991</v>
      </c>
      <c r="E14" s="837">
        <v>1</v>
      </c>
      <c r="F14" s="850">
        <v>5463.7899999999991</v>
      </c>
    </row>
    <row r="15" spans="1:6" ht="14.4" customHeight="1" thickBot="1" x14ac:dyDescent="0.35">
      <c r="A15" s="858" t="s">
        <v>2266</v>
      </c>
      <c r="B15" s="853"/>
      <c r="C15" s="854">
        <v>0</v>
      </c>
      <c r="D15" s="853">
        <v>1222.81</v>
      </c>
      <c r="E15" s="854">
        <v>1</v>
      </c>
      <c r="F15" s="855">
        <v>1222.81</v>
      </c>
    </row>
    <row r="16" spans="1:6" ht="14.4" customHeight="1" thickBot="1" x14ac:dyDescent="0.35">
      <c r="A16" s="771" t="s">
        <v>3</v>
      </c>
      <c r="B16" s="772">
        <v>4203.4800000000005</v>
      </c>
      <c r="C16" s="773">
        <v>0.15719614739522861</v>
      </c>
      <c r="D16" s="772">
        <v>22536.87</v>
      </c>
      <c r="E16" s="773">
        <v>0.84280385260477153</v>
      </c>
      <c r="F16" s="774">
        <v>26740.349999999995</v>
      </c>
    </row>
    <row r="17" spans="1:6" ht="14.4" customHeight="1" thickBot="1" x14ac:dyDescent="0.35"/>
    <row r="18" spans="1:6" ht="14.4" customHeight="1" x14ac:dyDescent="0.3">
      <c r="A18" s="856" t="s">
        <v>1747</v>
      </c>
      <c r="B18" s="225">
        <v>1195.75</v>
      </c>
      <c r="C18" s="830">
        <v>1</v>
      </c>
      <c r="D18" s="225"/>
      <c r="E18" s="830">
        <v>0</v>
      </c>
      <c r="F18" s="848">
        <v>1195.75</v>
      </c>
    </row>
    <row r="19" spans="1:6" ht="14.4" customHeight="1" x14ac:dyDescent="0.3">
      <c r="A19" s="857" t="s">
        <v>1723</v>
      </c>
      <c r="B19" s="849">
        <v>617.44000000000005</v>
      </c>
      <c r="C19" s="837">
        <v>0.25</v>
      </c>
      <c r="D19" s="849">
        <v>1852.3200000000002</v>
      </c>
      <c r="E19" s="837">
        <v>0.75</v>
      </c>
      <c r="F19" s="850">
        <v>2469.7600000000002</v>
      </c>
    </row>
    <row r="20" spans="1:6" ht="14.4" customHeight="1" x14ac:dyDescent="0.3">
      <c r="A20" s="857" t="s">
        <v>1693</v>
      </c>
      <c r="B20" s="849">
        <v>600.66</v>
      </c>
      <c r="C20" s="837">
        <v>0.30000899038029311</v>
      </c>
      <c r="D20" s="849">
        <v>1401.48</v>
      </c>
      <c r="E20" s="837">
        <v>0.69999100961970695</v>
      </c>
      <c r="F20" s="850">
        <v>2002.1399999999999</v>
      </c>
    </row>
    <row r="21" spans="1:6" ht="14.4" customHeight="1" x14ac:dyDescent="0.3">
      <c r="A21" s="857" t="s">
        <v>1717</v>
      </c>
      <c r="B21" s="849">
        <v>559.05999999999995</v>
      </c>
      <c r="C21" s="837">
        <v>0.43508307716253553</v>
      </c>
      <c r="D21" s="849">
        <v>725.89</v>
      </c>
      <c r="E21" s="837">
        <v>0.56491692283746453</v>
      </c>
      <c r="F21" s="850">
        <v>1284.9499999999998</v>
      </c>
    </row>
    <row r="22" spans="1:6" ht="14.4" customHeight="1" x14ac:dyDescent="0.3">
      <c r="A22" s="857" t="s">
        <v>2717</v>
      </c>
      <c r="B22" s="849">
        <v>414.9</v>
      </c>
      <c r="C22" s="837">
        <v>0.70176922296268729</v>
      </c>
      <c r="D22" s="849">
        <v>176.32</v>
      </c>
      <c r="E22" s="837">
        <v>0.29823077703731266</v>
      </c>
      <c r="F22" s="850">
        <v>591.22</v>
      </c>
    </row>
    <row r="23" spans="1:6" ht="14.4" customHeight="1" x14ac:dyDescent="0.3">
      <c r="A23" s="857" t="s">
        <v>1716</v>
      </c>
      <c r="B23" s="849">
        <v>392.41</v>
      </c>
      <c r="C23" s="837">
        <v>0.67800680754012832</v>
      </c>
      <c r="D23" s="849">
        <v>186.36</v>
      </c>
      <c r="E23" s="837">
        <v>0.32199319245987185</v>
      </c>
      <c r="F23" s="850">
        <v>578.77</v>
      </c>
    </row>
    <row r="24" spans="1:6" ht="14.4" customHeight="1" x14ac:dyDescent="0.3">
      <c r="A24" s="857" t="s">
        <v>1721</v>
      </c>
      <c r="B24" s="849">
        <v>326.42</v>
      </c>
      <c r="C24" s="837">
        <v>1</v>
      </c>
      <c r="D24" s="849"/>
      <c r="E24" s="837">
        <v>0</v>
      </c>
      <c r="F24" s="850">
        <v>326.42</v>
      </c>
    </row>
    <row r="25" spans="1:6" ht="14.4" customHeight="1" x14ac:dyDescent="0.3">
      <c r="A25" s="857" t="s">
        <v>1738</v>
      </c>
      <c r="B25" s="849">
        <v>96.84</v>
      </c>
      <c r="C25" s="837">
        <v>1</v>
      </c>
      <c r="D25" s="849"/>
      <c r="E25" s="837">
        <v>0</v>
      </c>
      <c r="F25" s="850">
        <v>96.84</v>
      </c>
    </row>
    <row r="26" spans="1:6" ht="14.4" customHeight="1" x14ac:dyDescent="0.3">
      <c r="A26" s="857" t="s">
        <v>2718</v>
      </c>
      <c r="B26" s="849"/>
      <c r="C26" s="837">
        <v>0</v>
      </c>
      <c r="D26" s="849">
        <v>1065.05</v>
      </c>
      <c r="E26" s="837">
        <v>1</v>
      </c>
      <c r="F26" s="850">
        <v>1065.05</v>
      </c>
    </row>
    <row r="27" spans="1:6" ht="14.4" customHeight="1" x14ac:dyDescent="0.3">
      <c r="A27" s="857" t="s">
        <v>1746</v>
      </c>
      <c r="B27" s="849"/>
      <c r="C27" s="837">
        <v>0</v>
      </c>
      <c r="D27" s="849">
        <v>585.48</v>
      </c>
      <c r="E27" s="837">
        <v>1</v>
      </c>
      <c r="F27" s="850">
        <v>585.48</v>
      </c>
    </row>
    <row r="28" spans="1:6" ht="14.4" customHeight="1" x14ac:dyDescent="0.3">
      <c r="A28" s="857" t="s">
        <v>2719</v>
      </c>
      <c r="B28" s="849">
        <v>0</v>
      </c>
      <c r="C28" s="837">
        <v>0</v>
      </c>
      <c r="D28" s="849">
        <v>483.08</v>
      </c>
      <c r="E28" s="837">
        <v>1</v>
      </c>
      <c r="F28" s="850">
        <v>483.08</v>
      </c>
    </row>
    <row r="29" spans="1:6" ht="14.4" customHeight="1" x14ac:dyDescent="0.3">
      <c r="A29" s="857" t="s">
        <v>2720</v>
      </c>
      <c r="B29" s="849"/>
      <c r="C29" s="837">
        <v>0</v>
      </c>
      <c r="D29" s="849">
        <v>468.68</v>
      </c>
      <c r="E29" s="837">
        <v>1</v>
      </c>
      <c r="F29" s="850">
        <v>468.68</v>
      </c>
    </row>
    <row r="30" spans="1:6" ht="14.4" customHeight="1" x14ac:dyDescent="0.3">
      <c r="A30" s="857" t="s">
        <v>1753</v>
      </c>
      <c r="B30" s="849"/>
      <c r="C30" s="837"/>
      <c r="D30" s="849">
        <v>0</v>
      </c>
      <c r="E30" s="837"/>
      <c r="F30" s="850">
        <v>0</v>
      </c>
    </row>
    <row r="31" spans="1:6" ht="14.4" customHeight="1" x14ac:dyDescent="0.3">
      <c r="A31" s="857" t="s">
        <v>1720</v>
      </c>
      <c r="B31" s="849"/>
      <c r="C31" s="837">
        <v>0</v>
      </c>
      <c r="D31" s="849">
        <v>70.03</v>
      </c>
      <c r="E31" s="837">
        <v>1</v>
      </c>
      <c r="F31" s="850">
        <v>70.03</v>
      </c>
    </row>
    <row r="32" spans="1:6" ht="14.4" customHeight="1" x14ac:dyDescent="0.3">
      <c r="A32" s="857" t="s">
        <v>1759</v>
      </c>
      <c r="B32" s="849">
        <v>0</v>
      </c>
      <c r="C32" s="837">
        <v>0</v>
      </c>
      <c r="D32" s="849">
        <v>352.64</v>
      </c>
      <c r="E32" s="837">
        <v>1</v>
      </c>
      <c r="F32" s="850">
        <v>352.64</v>
      </c>
    </row>
    <row r="33" spans="1:6" ht="14.4" customHeight="1" x14ac:dyDescent="0.3">
      <c r="A33" s="857" t="s">
        <v>2721</v>
      </c>
      <c r="B33" s="849"/>
      <c r="C33" s="837">
        <v>0</v>
      </c>
      <c r="D33" s="849">
        <v>388.95000000000005</v>
      </c>
      <c r="E33" s="837">
        <v>1</v>
      </c>
      <c r="F33" s="850">
        <v>388.95000000000005</v>
      </c>
    </row>
    <row r="34" spans="1:6" ht="14.4" customHeight="1" x14ac:dyDescent="0.3">
      <c r="A34" s="857" t="s">
        <v>1744</v>
      </c>
      <c r="B34" s="849"/>
      <c r="C34" s="837">
        <v>0</v>
      </c>
      <c r="D34" s="849">
        <v>219.78</v>
      </c>
      <c r="E34" s="837">
        <v>1</v>
      </c>
      <c r="F34" s="850">
        <v>219.78</v>
      </c>
    </row>
    <row r="35" spans="1:6" ht="14.4" customHeight="1" x14ac:dyDescent="0.3">
      <c r="A35" s="857" t="s">
        <v>1760</v>
      </c>
      <c r="B35" s="849"/>
      <c r="C35" s="837">
        <v>0</v>
      </c>
      <c r="D35" s="849">
        <v>975.02</v>
      </c>
      <c r="E35" s="837">
        <v>1</v>
      </c>
      <c r="F35" s="850">
        <v>975.02</v>
      </c>
    </row>
    <row r="36" spans="1:6" ht="14.4" customHeight="1" x14ac:dyDescent="0.3">
      <c r="A36" s="857" t="s">
        <v>1692</v>
      </c>
      <c r="B36" s="849"/>
      <c r="C36" s="837">
        <v>0</v>
      </c>
      <c r="D36" s="849">
        <v>9065.73</v>
      </c>
      <c r="E36" s="837">
        <v>1</v>
      </c>
      <c r="F36" s="850">
        <v>9065.73</v>
      </c>
    </row>
    <row r="37" spans="1:6" ht="14.4" customHeight="1" x14ac:dyDescent="0.3">
      <c r="A37" s="857" t="s">
        <v>1701</v>
      </c>
      <c r="B37" s="849"/>
      <c r="C37" s="837">
        <v>0</v>
      </c>
      <c r="D37" s="849">
        <v>234.06</v>
      </c>
      <c r="E37" s="837">
        <v>1</v>
      </c>
      <c r="F37" s="850">
        <v>234.06</v>
      </c>
    </row>
    <row r="38" spans="1:6" ht="14.4" customHeight="1" x14ac:dyDescent="0.3">
      <c r="A38" s="857" t="s">
        <v>1755</v>
      </c>
      <c r="B38" s="849"/>
      <c r="C38" s="837">
        <v>0</v>
      </c>
      <c r="D38" s="849">
        <v>2090.3199999999997</v>
      </c>
      <c r="E38" s="837">
        <v>1</v>
      </c>
      <c r="F38" s="850">
        <v>2090.3199999999997</v>
      </c>
    </row>
    <row r="39" spans="1:6" ht="14.4" customHeight="1" x14ac:dyDescent="0.3">
      <c r="A39" s="857" t="s">
        <v>1684</v>
      </c>
      <c r="B39" s="849"/>
      <c r="C39" s="837">
        <v>0</v>
      </c>
      <c r="D39" s="849">
        <v>102.55</v>
      </c>
      <c r="E39" s="837">
        <v>1</v>
      </c>
      <c r="F39" s="850">
        <v>102.55</v>
      </c>
    </row>
    <row r="40" spans="1:6" ht="14.4" customHeight="1" x14ac:dyDescent="0.3">
      <c r="A40" s="857" t="s">
        <v>2722</v>
      </c>
      <c r="B40" s="849"/>
      <c r="C40" s="837">
        <v>0</v>
      </c>
      <c r="D40" s="849">
        <v>988.75</v>
      </c>
      <c r="E40" s="837">
        <v>1</v>
      </c>
      <c r="F40" s="850">
        <v>988.75</v>
      </c>
    </row>
    <row r="41" spans="1:6" ht="14.4" customHeight="1" x14ac:dyDescent="0.3">
      <c r="A41" s="857" t="s">
        <v>1703</v>
      </c>
      <c r="B41" s="849"/>
      <c r="C41" s="837">
        <v>0</v>
      </c>
      <c r="D41" s="849">
        <v>17.559999999999999</v>
      </c>
      <c r="E41" s="837">
        <v>1</v>
      </c>
      <c r="F41" s="850">
        <v>17.559999999999999</v>
      </c>
    </row>
    <row r="42" spans="1:6" ht="14.4" customHeight="1" x14ac:dyDescent="0.3">
      <c r="A42" s="857" t="s">
        <v>1713</v>
      </c>
      <c r="B42" s="849"/>
      <c r="C42" s="837">
        <v>0</v>
      </c>
      <c r="D42" s="849">
        <v>118.65</v>
      </c>
      <c r="E42" s="837">
        <v>1</v>
      </c>
      <c r="F42" s="850">
        <v>118.65</v>
      </c>
    </row>
    <row r="43" spans="1:6" ht="14.4" customHeight="1" x14ac:dyDescent="0.3">
      <c r="A43" s="857" t="s">
        <v>1742</v>
      </c>
      <c r="B43" s="849"/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1763</v>
      </c>
      <c r="B44" s="849"/>
      <c r="C44" s="837">
        <v>0</v>
      </c>
      <c r="D44" s="849">
        <v>181.45</v>
      </c>
      <c r="E44" s="837">
        <v>1</v>
      </c>
      <c r="F44" s="850">
        <v>181.45</v>
      </c>
    </row>
    <row r="45" spans="1:6" ht="14.4" customHeight="1" x14ac:dyDescent="0.3">
      <c r="A45" s="857" t="s">
        <v>1725</v>
      </c>
      <c r="B45" s="849"/>
      <c r="C45" s="837">
        <v>0</v>
      </c>
      <c r="D45" s="849">
        <v>716.18</v>
      </c>
      <c r="E45" s="837">
        <v>1</v>
      </c>
      <c r="F45" s="850">
        <v>716.18</v>
      </c>
    </row>
    <row r="46" spans="1:6" ht="14.4" customHeight="1" thickBot="1" x14ac:dyDescent="0.35">
      <c r="A46" s="858" t="s">
        <v>1729</v>
      </c>
      <c r="B46" s="853"/>
      <c r="C46" s="854">
        <v>0</v>
      </c>
      <c r="D46" s="853">
        <v>70.540000000000006</v>
      </c>
      <c r="E46" s="854">
        <v>1</v>
      </c>
      <c r="F46" s="855">
        <v>70.540000000000006</v>
      </c>
    </row>
    <row r="47" spans="1:6" ht="14.4" customHeight="1" thickBot="1" x14ac:dyDescent="0.35">
      <c r="A47" s="771" t="s">
        <v>3</v>
      </c>
      <c r="B47" s="772">
        <v>4203.4799999999996</v>
      </c>
      <c r="C47" s="773">
        <v>0.15719614739522852</v>
      </c>
      <c r="D47" s="772">
        <v>22536.87</v>
      </c>
      <c r="E47" s="773">
        <v>0.84280385260477131</v>
      </c>
      <c r="F47" s="774">
        <v>26740.350000000002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{375B706C-4420-48B2-AA4D-EC4363635668}</x14:id>
        </ext>
      </extLst>
    </cfRule>
  </conditionalFormatting>
  <conditionalFormatting sqref="F18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{FC045D69-8ABF-4D26-89DA-80D64EAFE3FF}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5B706C-4420-48B2-AA4D-EC43636356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FC045D69-8ABF-4D26-89DA-80D64EAFE3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2729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</v>
      </c>
      <c r="G3" s="47">
        <f>SUBTOTAL(9,G6:G1048576)</f>
        <v>4203.4800000000005</v>
      </c>
      <c r="H3" s="48">
        <f>IF(M3=0,0,G3/M3)</f>
        <v>0.15719614739522852</v>
      </c>
      <c r="I3" s="47">
        <f>SUBTOTAL(9,I6:I1048576)</f>
        <v>130</v>
      </c>
      <c r="J3" s="47">
        <f>SUBTOTAL(9,J6:J1048576)</f>
        <v>22536.870000000006</v>
      </c>
      <c r="K3" s="48">
        <f>IF(M3=0,0,J3/M3)</f>
        <v>0.84280385260477142</v>
      </c>
      <c r="L3" s="47">
        <f>SUBTOTAL(9,L6:L1048576)</f>
        <v>152</v>
      </c>
      <c r="M3" s="49">
        <f>SUBTOTAL(9,M6:M1048576)</f>
        <v>26740.350000000009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2265</v>
      </c>
      <c r="B6" s="825" t="s">
        <v>1821</v>
      </c>
      <c r="C6" s="825" t="s">
        <v>2278</v>
      </c>
      <c r="D6" s="825" t="s">
        <v>1201</v>
      </c>
      <c r="E6" s="825" t="s">
        <v>2279</v>
      </c>
      <c r="F6" s="225">
        <v>1</v>
      </c>
      <c r="G6" s="225">
        <v>154.36000000000001</v>
      </c>
      <c r="H6" s="830">
        <v>1</v>
      </c>
      <c r="I6" s="225"/>
      <c r="J6" s="225"/>
      <c r="K6" s="830">
        <v>0</v>
      </c>
      <c r="L6" s="225">
        <v>1</v>
      </c>
      <c r="M6" s="848">
        <v>154.36000000000001</v>
      </c>
    </row>
    <row r="7" spans="1:13" ht="14.4" customHeight="1" x14ac:dyDescent="0.3">
      <c r="A7" s="831" t="s">
        <v>2266</v>
      </c>
      <c r="B7" s="832" t="s">
        <v>2091</v>
      </c>
      <c r="C7" s="832" t="s">
        <v>2103</v>
      </c>
      <c r="D7" s="832" t="s">
        <v>2097</v>
      </c>
      <c r="E7" s="832" t="s">
        <v>2104</v>
      </c>
      <c r="F7" s="849"/>
      <c r="G7" s="849"/>
      <c r="H7" s="837">
        <v>0</v>
      </c>
      <c r="I7" s="849">
        <v>2</v>
      </c>
      <c r="J7" s="849">
        <v>234.06</v>
      </c>
      <c r="K7" s="837">
        <v>1</v>
      </c>
      <c r="L7" s="849">
        <v>2</v>
      </c>
      <c r="M7" s="850">
        <v>234.06</v>
      </c>
    </row>
    <row r="8" spans="1:13" ht="14.4" customHeight="1" x14ac:dyDescent="0.3">
      <c r="A8" s="831" t="s">
        <v>2266</v>
      </c>
      <c r="B8" s="832" t="s">
        <v>1895</v>
      </c>
      <c r="C8" s="832" t="s">
        <v>2045</v>
      </c>
      <c r="D8" s="832" t="s">
        <v>852</v>
      </c>
      <c r="E8" s="832" t="s">
        <v>2046</v>
      </c>
      <c r="F8" s="849"/>
      <c r="G8" s="849"/>
      <c r="H8" s="837"/>
      <c r="I8" s="849">
        <v>4</v>
      </c>
      <c r="J8" s="849">
        <v>0</v>
      </c>
      <c r="K8" s="837"/>
      <c r="L8" s="849">
        <v>4</v>
      </c>
      <c r="M8" s="850">
        <v>0</v>
      </c>
    </row>
    <row r="9" spans="1:13" ht="14.4" customHeight="1" x14ac:dyDescent="0.3">
      <c r="A9" s="831" t="s">
        <v>2266</v>
      </c>
      <c r="B9" s="832" t="s">
        <v>2723</v>
      </c>
      <c r="C9" s="832" t="s">
        <v>2568</v>
      </c>
      <c r="D9" s="832" t="s">
        <v>2569</v>
      </c>
      <c r="E9" s="832" t="s">
        <v>2570</v>
      </c>
      <c r="F9" s="849"/>
      <c r="G9" s="849"/>
      <c r="H9" s="837">
        <v>0</v>
      </c>
      <c r="I9" s="849">
        <v>7</v>
      </c>
      <c r="J9" s="849">
        <v>988.75</v>
      </c>
      <c r="K9" s="837">
        <v>1</v>
      </c>
      <c r="L9" s="849">
        <v>7</v>
      </c>
      <c r="M9" s="850">
        <v>988.75</v>
      </c>
    </row>
    <row r="10" spans="1:13" ht="14.4" customHeight="1" x14ac:dyDescent="0.3">
      <c r="A10" s="831" t="s">
        <v>2267</v>
      </c>
      <c r="B10" s="832" t="s">
        <v>1786</v>
      </c>
      <c r="C10" s="832" t="s">
        <v>2517</v>
      </c>
      <c r="D10" s="832" t="s">
        <v>700</v>
      </c>
      <c r="E10" s="832" t="s">
        <v>1927</v>
      </c>
      <c r="F10" s="849"/>
      <c r="G10" s="849"/>
      <c r="H10" s="837">
        <v>0</v>
      </c>
      <c r="I10" s="849">
        <v>2</v>
      </c>
      <c r="J10" s="849">
        <v>981.78</v>
      </c>
      <c r="K10" s="837">
        <v>1</v>
      </c>
      <c r="L10" s="849">
        <v>2</v>
      </c>
      <c r="M10" s="850">
        <v>981.78</v>
      </c>
    </row>
    <row r="11" spans="1:13" ht="14.4" customHeight="1" x14ac:dyDescent="0.3">
      <c r="A11" s="831" t="s">
        <v>2267</v>
      </c>
      <c r="B11" s="832" t="s">
        <v>1821</v>
      </c>
      <c r="C11" s="832" t="s">
        <v>1822</v>
      </c>
      <c r="D11" s="832" t="s">
        <v>1597</v>
      </c>
      <c r="E11" s="832" t="s">
        <v>1823</v>
      </c>
      <c r="F11" s="849"/>
      <c r="G11" s="849"/>
      <c r="H11" s="837">
        <v>0</v>
      </c>
      <c r="I11" s="849">
        <v>1</v>
      </c>
      <c r="J11" s="849">
        <v>154.36000000000001</v>
      </c>
      <c r="K11" s="837">
        <v>1</v>
      </c>
      <c r="L11" s="849">
        <v>1</v>
      </c>
      <c r="M11" s="850">
        <v>154.36000000000001</v>
      </c>
    </row>
    <row r="12" spans="1:13" ht="14.4" customHeight="1" x14ac:dyDescent="0.3">
      <c r="A12" s="831" t="s">
        <v>2267</v>
      </c>
      <c r="B12" s="832" t="s">
        <v>1828</v>
      </c>
      <c r="C12" s="832" t="s">
        <v>1832</v>
      </c>
      <c r="D12" s="832" t="s">
        <v>1830</v>
      </c>
      <c r="E12" s="832" t="s">
        <v>1833</v>
      </c>
      <c r="F12" s="849"/>
      <c r="G12" s="849"/>
      <c r="H12" s="837">
        <v>0</v>
      </c>
      <c r="I12" s="849">
        <v>1</v>
      </c>
      <c r="J12" s="849">
        <v>170.52</v>
      </c>
      <c r="K12" s="837">
        <v>1</v>
      </c>
      <c r="L12" s="849">
        <v>1</v>
      </c>
      <c r="M12" s="850">
        <v>170.52</v>
      </c>
    </row>
    <row r="13" spans="1:13" ht="14.4" customHeight="1" x14ac:dyDescent="0.3">
      <c r="A13" s="831" t="s">
        <v>2267</v>
      </c>
      <c r="B13" s="832" t="s">
        <v>1828</v>
      </c>
      <c r="C13" s="832" t="s">
        <v>1829</v>
      </c>
      <c r="D13" s="832" t="s">
        <v>1830</v>
      </c>
      <c r="E13" s="832" t="s">
        <v>1831</v>
      </c>
      <c r="F13" s="849"/>
      <c r="G13" s="849"/>
      <c r="H13" s="837">
        <v>0</v>
      </c>
      <c r="I13" s="849">
        <v>1</v>
      </c>
      <c r="J13" s="849">
        <v>272.83</v>
      </c>
      <c r="K13" s="837">
        <v>1</v>
      </c>
      <c r="L13" s="849">
        <v>1</v>
      </c>
      <c r="M13" s="850">
        <v>272.83</v>
      </c>
    </row>
    <row r="14" spans="1:13" ht="14.4" customHeight="1" x14ac:dyDescent="0.3">
      <c r="A14" s="831" t="s">
        <v>2267</v>
      </c>
      <c r="B14" s="832" t="s">
        <v>1874</v>
      </c>
      <c r="C14" s="832" t="s">
        <v>1875</v>
      </c>
      <c r="D14" s="832" t="s">
        <v>1876</v>
      </c>
      <c r="E14" s="832" t="s">
        <v>1877</v>
      </c>
      <c r="F14" s="849"/>
      <c r="G14" s="849"/>
      <c r="H14" s="837"/>
      <c r="I14" s="849">
        <v>2</v>
      </c>
      <c r="J14" s="849">
        <v>0</v>
      </c>
      <c r="K14" s="837"/>
      <c r="L14" s="849">
        <v>2</v>
      </c>
      <c r="M14" s="850">
        <v>0</v>
      </c>
    </row>
    <row r="15" spans="1:13" ht="14.4" customHeight="1" x14ac:dyDescent="0.3">
      <c r="A15" s="831" t="s">
        <v>2267</v>
      </c>
      <c r="B15" s="832" t="s">
        <v>2724</v>
      </c>
      <c r="C15" s="832" t="s">
        <v>2682</v>
      </c>
      <c r="D15" s="832" t="s">
        <v>2683</v>
      </c>
      <c r="E15" s="832" t="s">
        <v>2684</v>
      </c>
      <c r="F15" s="849">
        <v>2</v>
      </c>
      <c r="G15" s="849">
        <v>0</v>
      </c>
      <c r="H15" s="837"/>
      <c r="I15" s="849"/>
      <c r="J15" s="849"/>
      <c r="K15" s="837"/>
      <c r="L15" s="849">
        <v>2</v>
      </c>
      <c r="M15" s="850">
        <v>0</v>
      </c>
    </row>
    <row r="16" spans="1:13" ht="14.4" customHeight="1" x14ac:dyDescent="0.3">
      <c r="A16" s="831" t="s">
        <v>2268</v>
      </c>
      <c r="B16" s="832" t="s">
        <v>1821</v>
      </c>
      <c r="C16" s="832" t="s">
        <v>2278</v>
      </c>
      <c r="D16" s="832" t="s">
        <v>1201</v>
      </c>
      <c r="E16" s="832" t="s">
        <v>2279</v>
      </c>
      <c r="F16" s="849">
        <v>1</v>
      </c>
      <c r="G16" s="849">
        <v>154.36000000000001</v>
      </c>
      <c r="H16" s="837">
        <v>1</v>
      </c>
      <c r="I16" s="849"/>
      <c r="J16" s="849"/>
      <c r="K16" s="837">
        <v>0</v>
      </c>
      <c r="L16" s="849">
        <v>1</v>
      </c>
      <c r="M16" s="850">
        <v>154.36000000000001</v>
      </c>
    </row>
    <row r="17" spans="1:13" ht="14.4" customHeight="1" x14ac:dyDescent="0.3">
      <c r="A17" s="831" t="s">
        <v>2268</v>
      </c>
      <c r="B17" s="832" t="s">
        <v>1821</v>
      </c>
      <c r="C17" s="832" t="s">
        <v>1822</v>
      </c>
      <c r="D17" s="832" t="s">
        <v>1597</v>
      </c>
      <c r="E17" s="832" t="s">
        <v>1823</v>
      </c>
      <c r="F17" s="849"/>
      <c r="G17" s="849"/>
      <c r="H17" s="837">
        <v>0</v>
      </c>
      <c r="I17" s="849">
        <v>3</v>
      </c>
      <c r="J17" s="849">
        <v>463.08000000000004</v>
      </c>
      <c r="K17" s="837">
        <v>1</v>
      </c>
      <c r="L17" s="849">
        <v>3</v>
      </c>
      <c r="M17" s="850">
        <v>463.08000000000004</v>
      </c>
    </row>
    <row r="18" spans="1:13" ht="14.4" customHeight="1" x14ac:dyDescent="0.3">
      <c r="A18" s="831" t="s">
        <v>2268</v>
      </c>
      <c r="B18" s="832" t="s">
        <v>1828</v>
      </c>
      <c r="C18" s="832" t="s">
        <v>1829</v>
      </c>
      <c r="D18" s="832" t="s">
        <v>1830</v>
      </c>
      <c r="E18" s="832" t="s">
        <v>1831</v>
      </c>
      <c r="F18" s="849"/>
      <c r="G18" s="849"/>
      <c r="H18" s="837">
        <v>0</v>
      </c>
      <c r="I18" s="849">
        <v>1</v>
      </c>
      <c r="J18" s="849">
        <v>272.83</v>
      </c>
      <c r="K18" s="837">
        <v>1</v>
      </c>
      <c r="L18" s="849">
        <v>1</v>
      </c>
      <c r="M18" s="850">
        <v>272.83</v>
      </c>
    </row>
    <row r="19" spans="1:13" ht="14.4" customHeight="1" x14ac:dyDescent="0.3">
      <c r="A19" s="831" t="s">
        <v>2268</v>
      </c>
      <c r="B19" s="832" t="s">
        <v>1874</v>
      </c>
      <c r="C19" s="832" t="s">
        <v>1875</v>
      </c>
      <c r="D19" s="832" t="s">
        <v>1876</v>
      </c>
      <c r="E19" s="832" t="s">
        <v>1877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2268</v>
      </c>
      <c r="B20" s="832" t="s">
        <v>1903</v>
      </c>
      <c r="C20" s="832" t="s">
        <v>2581</v>
      </c>
      <c r="D20" s="832" t="s">
        <v>2582</v>
      </c>
      <c r="E20" s="832" t="s">
        <v>1897</v>
      </c>
      <c r="F20" s="849">
        <v>2</v>
      </c>
      <c r="G20" s="849">
        <v>0</v>
      </c>
      <c r="H20" s="837"/>
      <c r="I20" s="849"/>
      <c r="J20" s="849"/>
      <c r="K20" s="837"/>
      <c r="L20" s="849">
        <v>2</v>
      </c>
      <c r="M20" s="850">
        <v>0</v>
      </c>
    </row>
    <row r="21" spans="1:13" ht="14.4" customHeight="1" x14ac:dyDescent="0.3">
      <c r="A21" s="831" t="s">
        <v>2269</v>
      </c>
      <c r="B21" s="832" t="s">
        <v>1808</v>
      </c>
      <c r="C21" s="832" t="s">
        <v>2298</v>
      </c>
      <c r="D21" s="832" t="s">
        <v>1813</v>
      </c>
      <c r="E21" s="832" t="s">
        <v>1811</v>
      </c>
      <c r="F21" s="849"/>
      <c r="G21" s="849"/>
      <c r="H21" s="837">
        <v>0</v>
      </c>
      <c r="I21" s="849">
        <v>2</v>
      </c>
      <c r="J21" s="849">
        <v>186.36</v>
      </c>
      <c r="K21" s="837">
        <v>1</v>
      </c>
      <c r="L21" s="849">
        <v>2</v>
      </c>
      <c r="M21" s="850">
        <v>186.36</v>
      </c>
    </row>
    <row r="22" spans="1:13" ht="14.4" customHeight="1" x14ac:dyDescent="0.3">
      <c r="A22" s="831" t="s">
        <v>2269</v>
      </c>
      <c r="B22" s="832" t="s">
        <v>1808</v>
      </c>
      <c r="C22" s="832" t="s">
        <v>2299</v>
      </c>
      <c r="D22" s="832" t="s">
        <v>1813</v>
      </c>
      <c r="E22" s="832" t="s">
        <v>2300</v>
      </c>
      <c r="F22" s="849">
        <v>1</v>
      </c>
      <c r="G22" s="849">
        <v>392.41</v>
      </c>
      <c r="H22" s="837">
        <v>1</v>
      </c>
      <c r="I22" s="849"/>
      <c r="J22" s="849"/>
      <c r="K22" s="837">
        <v>0</v>
      </c>
      <c r="L22" s="849">
        <v>1</v>
      </c>
      <c r="M22" s="850">
        <v>392.41</v>
      </c>
    </row>
    <row r="23" spans="1:13" ht="14.4" customHeight="1" x14ac:dyDescent="0.3">
      <c r="A23" s="831" t="s">
        <v>2269</v>
      </c>
      <c r="B23" s="832" t="s">
        <v>1975</v>
      </c>
      <c r="C23" s="832" t="s">
        <v>2309</v>
      </c>
      <c r="D23" s="832" t="s">
        <v>2310</v>
      </c>
      <c r="E23" s="832" t="s">
        <v>1814</v>
      </c>
      <c r="F23" s="849"/>
      <c r="G23" s="849"/>
      <c r="H23" s="837">
        <v>0</v>
      </c>
      <c r="I23" s="849">
        <v>1</v>
      </c>
      <c r="J23" s="849">
        <v>93.18</v>
      </c>
      <c r="K23" s="837">
        <v>1</v>
      </c>
      <c r="L23" s="849">
        <v>1</v>
      </c>
      <c r="M23" s="850">
        <v>93.18</v>
      </c>
    </row>
    <row r="24" spans="1:13" ht="14.4" customHeight="1" x14ac:dyDescent="0.3">
      <c r="A24" s="831" t="s">
        <v>2269</v>
      </c>
      <c r="B24" s="832" t="s">
        <v>2724</v>
      </c>
      <c r="C24" s="832" t="s">
        <v>2312</v>
      </c>
      <c r="D24" s="832" t="s">
        <v>2313</v>
      </c>
      <c r="E24" s="832" t="s">
        <v>2314</v>
      </c>
      <c r="F24" s="849"/>
      <c r="G24" s="849"/>
      <c r="H24" s="837">
        <v>0</v>
      </c>
      <c r="I24" s="849">
        <v>4</v>
      </c>
      <c r="J24" s="849">
        <v>483.08</v>
      </c>
      <c r="K24" s="837">
        <v>1</v>
      </c>
      <c r="L24" s="849">
        <v>4</v>
      </c>
      <c r="M24" s="850">
        <v>483.08</v>
      </c>
    </row>
    <row r="25" spans="1:13" ht="14.4" customHeight="1" x14ac:dyDescent="0.3">
      <c r="A25" s="831" t="s">
        <v>2270</v>
      </c>
      <c r="B25" s="832" t="s">
        <v>1821</v>
      </c>
      <c r="C25" s="832" t="s">
        <v>2278</v>
      </c>
      <c r="D25" s="832" t="s">
        <v>1201</v>
      </c>
      <c r="E25" s="832" t="s">
        <v>2279</v>
      </c>
      <c r="F25" s="849">
        <v>1</v>
      </c>
      <c r="G25" s="849">
        <v>154.36000000000001</v>
      </c>
      <c r="H25" s="837">
        <v>1</v>
      </c>
      <c r="I25" s="849"/>
      <c r="J25" s="849"/>
      <c r="K25" s="837">
        <v>0</v>
      </c>
      <c r="L25" s="849">
        <v>1</v>
      </c>
      <c r="M25" s="850">
        <v>154.36000000000001</v>
      </c>
    </row>
    <row r="26" spans="1:13" ht="14.4" customHeight="1" x14ac:dyDescent="0.3">
      <c r="A26" s="831" t="s">
        <v>2270</v>
      </c>
      <c r="B26" s="832" t="s">
        <v>1874</v>
      </c>
      <c r="C26" s="832" t="s">
        <v>1875</v>
      </c>
      <c r="D26" s="832" t="s">
        <v>1876</v>
      </c>
      <c r="E26" s="832" t="s">
        <v>1877</v>
      </c>
      <c r="F26" s="849"/>
      <c r="G26" s="849"/>
      <c r="H26" s="837"/>
      <c r="I26" s="849">
        <v>3</v>
      </c>
      <c r="J26" s="849">
        <v>0</v>
      </c>
      <c r="K26" s="837"/>
      <c r="L26" s="849">
        <v>3</v>
      </c>
      <c r="M26" s="850">
        <v>0</v>
      </c>
    </row>
    <row r="27" spans="1:13" ht="14.4" customHeight="1" x14ac:dyDescent="0.3">
      <c r="A27" s="831" t="s">
        <v>2271</v>
      </c>
      <c r="B27" s="832" t="s">
        <v>1932</v>
      </c>
      <c r="C27" s="832" t="s">
        <v>1933</v>
      </c>
      <c r="D27" s="832" t="s">
        <v>1934</v>
      </c>
      <c r="E27" s="832" t="s">
        <v>1935</v>
      </c>
      <c r="F27" s="849"/>
      <c r="G27" s="849"/>
      <c r="H27" s="837">
        <v>0</v>
      </c>
      <c r="I27" s="849">
        <v>9</v>
      </c>
      <c r="J27" s="849">
        <v>840.87000000000012</v>
      </c>
      <c r="K27" s="837">
        <v>1</v>
      </c>
      <c r="L27" s="849">
        <v>9</v>
      </c>
      <c r="M27" s="850">
        <v>840.87000000000012</v>
      </c>
    </row>
    <row r="28" spans="1:13" ht="14.4" customHeight="1" x14ac:dyDescent="0.3">
      <c r="A28" s="831" t="s">
        <v>2271</v>
      </c>
      <c r="B28" s="832" t="s">
        <v>1932</v>
      </c>
      <c r="C28" s="832" t="s">
        <v>1936</v>
      </c>
      <c r="D28" s="832" t="s">
        <v>1934</v>
      </c>
      <c r="E28" s="832" t="s">
        <v>1937</v>
      </c>
      <c r="F28" s="849"/>
      <c r="G28" s="849"/>
      <c r="H28" s="837">
        <v>0</v>
      </c>
      <c r="I28" s="849">
        <v>3</v>
      </c>
      <c r="J28" s="849">
        <v>560.61</v>
      </c>
      <c r="K28" s="837">
        <v>1</v>
      </c>
      <c r="L28" s="849">
        <v>3</v>
      </c>
      <c r="M28" s="850">
        <v>560.61</v>
      </c>
    </row>
    <row r="29" spans="1:13" ht="14.4" customHeight="1" x14ac:dyDescent="0.3">
      <c r="A29" s="831" t="s">
        <v>2271</v>
      </c>
      <c r="B29" s="832" t="s">
        <v>2226</v>
      </c>
      <c r="C29" s="832" t="s">
        <v>2343</v>
      </c>
      <c r="D29" s="832" t="s">
        <v>2228</v>
      </c>
      <c r="E29" s="832" t="s">
        <v>2344</v>
      </c>
      <c r="F29" s="849"/>
      <c r="G29" s="849"/>
      <c r="H29" s="837">
        <v>0</v>
      </c>
      <c r="I29" s="849">
        <v>3</v>
      </c>
      <c r="J29" s="849">
        <v>207.48</v>
      </c>
      <c r="K29" s="837">
        <v>1</v>
      </c>
      <c r="L29" s="849">
        <v>3</v>
      </c>
      <c r="M29" s="850">
        <v>207.48</v>
      </c>
    </row>
    <row r="30" spans="1:13" ht="14.4" customHeight="1" x14ac:dyDescent="0.3">
      <c r="A30" s="831" t="s">
        <v>2271</v>
      </c>
      <c r="B30" s="832" t="s">
        <v>2226</v>
      </c>
      <c r="C30" s="832" t="s">
        <v>2227</v>
      </c>
      <c r="D30" s="832" t="s">
        <v>2228</v>
      </c>
      <c r="E30" s="832" t="s">
        <v>2229</v>
      </c>
      <c r="F30" s="849"/>
      <c r="G30" s="849"/>
      <c r="H30" s="837">
        <v>0</v>
      </c>
      <c r="I30" s="849">
        <v>2</v>
      </c>
      <c r="J30" s="849">
        <v>383.77</v>
      </c>
      <c r="K30" s="837">
        <v>1</v>
      </c>
      <c r="L30" s="849">
        <v>2</v>
      </c>
      <c r="M30" s="850">
        <v>383.77</v>
      </c>
    </row>
    <row r="31" spans="1:13" ht="14.4" customHeight="1" x14ac:dyDescent="0.3">
      <c r="A31" s="831" t="s">
        <v>2271</v>
      </c>
      <c r="B31" s="832" t="s">
        <v>2725</v>
      </c>
      <c r="C31" s="832" t="s">
        <v>2321</v>
      </c>
      <c r="D31" s="832" t="s">
        <v>2322</v>
      </c>
      <c r="E31" s="832" t="s">
        <v>1952</v>
      </c>
      <c r="F31" s="849"/>
      <c r="G31" s="849"/>
      <c r="H31" s="837">
        <v>0</v>
      </c>
      <c r="I31" s="849">
        <v>1</v>
      </c>
      <c r="J31" s="849">
        <v>176.32</v>
      </c>
      <c r="K31" s="837">
        <v>1</v>
      </c>
      <c r="L31" s="849">
        <v>1</v>
      </c>
      <c r="M31" s="850">
        <v>176.32</v>
      </c>
    </row>
    <row r="32" spans="1:13" ht="14.4" customHeight="1" x14ac:dyDescent="0.3">
      <c r="A32" s="831" t="s">
        <v>2271</v>
      </c>
      <c r="B32" s="832" t="s">
        <v>1965</v>
      </c>
      <c r="C32" s="832" t="s">
        <v>1966</v>
      </c>
      <c r="D32" s="832" t="s">
        <v>1967</v>
      </c>
      <c r="E32" s="832" t="s">
        <v>1968</v>
      </c>
      <c r="F32" s="849"/>
      <c r="G32" s="849"/>
      <c r="H32" s="837">
        <v>0</v>
      </c>
      <c r="I32" s="849">
        <v>1</v>
      </c>
      <c r="J32" s="849">
        <v>181.45</v>
      </c>
      <c r="K32" s="837">
        <v>1</v>
      </c>
      <c r="L32" s="849">
        <v>1</v>
      </c>
      <c r="M32" s="850">
        <v>181.45</v>
      </c>
    </row>
    <row r="33" spans="1:13" ht="14.4" customHeight="1" x14ac:dyDescent="0.3">
      <c r="A33" s="831" t="s">
        <v>2272</v>
      </c>
      <c r="B33" s="832" t="s">
        <v>1932</v>
      </c>
      <c r="C33" s="832" t="s">
        <v>2426</v>
      </c>
      <c r="D33" s="832" t="s">
        <v>2427</v>
      </c>
      <c r="E33" s="832" t="s">
        <v>2428</v>
      </c>
      <c r="F33" s="849">
        <v>2</v>
      </c>
      <c r="G33" s="849">
        <v>600.66</v>
      </c>
      <c r="H33" s="837">
        <v>1</v>
      </c>
      <c r="I33" s="849"/>
      <c r="J33" s="849"/>
      <c r="K33" s="837">
        <v>0</v>
      </c>
      <c r="L33" s="849">
        <v>2</v>
      </c>
      <c r="M33" s="850">
        <v>600.66</v>
      </c>
    </row>
    <row r="34" spans="1:13" ht="14.4" customHeight="1" x14ac:dyDescent="0.3">
      <c r="A34" s="831" t="s">
        <v>2272</v>
      </c>
      <c r="B34" s="832" t="s">
        <v>1801</v>
      </c>
      <c r="C34" s="832" t="s">
        <v>2438</v>
      </c>
      <c r="D34" s="832" t="s">
        <v>750</v>
      </c>
      <c r="E34" s="832" t="s">
        <v>2439</v>
      </c>
      <c r="F34" s="849"/>
      <c r="G34" s="849"/>
      <c r="H34" s="837">
        <v>0</v>
      </c>
      <c r="I34" s="849">
        <v>1</v>
      </c>
      <c r="J34" s="849">
        <v>118.65</v>
      </c>
      <c r="K34" s="837">
        <v>1</v>
      </c>
      <c r="L34" s="849">
        <v>1</v>
      </c>
      <c r="M34" s="850">
        <v>118.65</v>
      </c>
    </row>
    <row r="35" spans="1:13" ht="14.4" customHeight="1" x14ac:dyDescent="0.3">
      <c r="A35" s="831" t="s">
        <v>2272</v>
      </c>
      <c r="B35" s="832" t="s">
        <v>2726</v>
      </c>
      <c r="C35" s="832" t="s">
        <v>2441</v>
      </c>
      <c r="D35" s="832" t="s">
        <v>2442</v>
      </c>
      <c r="E35" s="832" t="s">
        <v>2443</v>
      </c>
      <c r="F35" s="849"/>
      <c r="G35" s="849"/>
      <c r="H35" s="837">
        <v>0</v>
      </c>
      <c r="I35" s="849">
        <v>4</v>
      </c>
      <c r="J35" s="849">
        <v>311.16000000000003</v>
      </c>
      <c r="K35" s="837">
        <v>1</v>
      </c>
      <c r="L35" s="849">
        <v>4</v>
      </c>
      <c r="M35" s="850">
        <v>311.16000000000003</v>
      </c>
    </row>
    <row r="36" spans="1:13" ht="14.4" customHeight="1" x14ac:dyDescent="0.3">
      <c r="A36" s="831" t="s">
        <v>2272</v>
      </c>
      <c r="B36" s="832" t="s">
        <v>1975</v>
      </c>
      <c r="C36" s="832" t="s">
        <v>2469</v>
      </c>
      <c r="D36" s="832" t="s">
        <v>1977</v>
      </c>
      <c r="E36" s="832" t="s">
        <v>2052</v>
      </c>
      <c r="F36" s="849">
        <v>2</v>
      </c>
      <c r="G36" s="849">
        <v>559.05999999999995</v>
      </c>
      <c r="H36" s="837">
        <v>0.46910058148803874</v>
      </c>
      <c r="I36" s="849">
        <v>2</v>
      </c>
      <c r="J36" s="849">
        <v>632.71</v>
      </c>
      <c r="K36" s="837">
        <v>0.53089941851196121</v>
      </c>
      <c r="L36" s="849">
        <v>4</v>
      </c>
      <c r="M36" s="850">
        <v>1191.77</v>
      </c>
    </row>
    <row r="37" spans="1:13" ht="14.4" customHeight="1" x14ac:dyDescent="0.3">
      <c r="A37" s="831" t="s">
        <v>2272</v>
      </c>
      <c r="B37" s="832" t="s">
        <v>1982</v>
      </c>
      <c r="C37" s="832" t="s">
        <v>2435</v>
      </c>
      <c r="D37" s="832" t="s">
        <v>1984</v>
      </c>
      <c r="E37" s="832" t="s">
        <v>2436</v>
      </c>
      <c r="F37" s="849">
        <v>4</v>
      </c>
      <c r="G37" s="849">
        <v>326.42</v>
      </c>
      <c r="H37" s="837">
        <v>1</v>
      </c>
      <c r="I37" s="849"/>
      <c r="J37" s="849"/>
      <c r="K37" s="837">
        <v>0</v>
      </c>
      <c r="L37" s="849">
        <v>4</v>
      </c>
      <c r="M37" s="850">
        <v>326.42</v>
      </c>
    </row>
    <row r="38" spans="1:13" ht="14.4" customHeight="1" x14ac:dyDescent="0.3">
      <c r="A38" s="831" t="s">
        <v>2272</v>
      </c>
      <c r="B38" s="832" t="s">
        <v>1821</v>
      </c>
      <c r="C38" s="832" t="s">
        <v>1822</v>
      </c>
      <c r="D38" s="832" t="s">
        <v>1597</v>
      </c>
      <c r="E38" s="832" t="s">
        <v>1823</v>
      </c>
      <c r="F38" s="849"/>
      <c r="G38" s="849"/>
      <c r="H38" s="837">
        <v>0</v>
      </c>
      <c r="I38" s="849">
        <v>4</v>
      </c>
      <c r="J38" s="849">
        <v>617.44000000000005</v>
      </c>
      <c r="K38" s="837">
        <v>1</v>
      </c>
      <c r="L38" s="849">
        <v>4</v>
      </c>
      <c r="M38" s="850">
        <v>617.44000000000005</v>
      </c>
    </row>
    <row r="39" spans="1:13" ht="14.4" customHeight="1" x14ac:dyDescent="0.3">
      <c r="A39" s="831" t="s">
        <v>2272</v>
      </c>
      <c r="B39" s="832" t="s">
        <v>1862</v>
      </c>
      <c r="C39" s="832" t="s">
        <v>2452</v>
      </c>
      <c r="D39" s="832" t="s">
        <v>2453</v>
      </c>
      <c r="E39" s="832" t="s">
        <v>2454</v>
      </c>
      <c r="F39" s="849">
        <v>2</v>
      </c>
      <c r="G39" s="849">
        <v>96.84</v>
      </c>
      <c r="H39" s="837">
        <v>1</v>
      </c>
      <c r="I39" s="849"/>
      <c r="J39" s="849"/>
      <c r="K39" s="837">
        <v>0</v>
      </c>
      <c r="L39" s="849">
        <v>2</v>
      </c>
      <c r="M39" s="850">
        <v>96.84</v>
      </c>
    </row>
    <row r="40" spans="1:13" ht="14.4" customHeight="1" x14ac:dyDescent="0.3">
      <c r="A40" s="831" t="s">
        <v>2272</v>
      </c>
      <c r="B40" s="832" t="s">
        <v>1874</v>
      </c>
      <c r="C40" s="832" t="s">
        <v>1875</v>
      </c>
      <c r="D40" s="832" t="s">
        <v>1876</v>
      </c>
      <c r="E40" s="832" t="s">
        <v>1877</v>
      </c>
      <c r="F40" s="849"/>
      <c r="G40" s="849"/>
      <c r="H40" s="837"/>
      <c r="I40" s="849">
        <v>3</v>
      </c>
      <c r="J40" s="849">
        <v>0</v>
      </c>
      <c r="K40" s="837"/>
      <c r="L40" s="849">
        <v>3</v>
      </c>
      <c r="M40" s="850">
        <v>0</v>
      </c>
    </row>
    <row r="41" spans="1:13" ht="14.4" customHeight="1" x14ac:dyDescent="0.3">
      <c r="A41" s="831" t="s">
        <v>2272</v>
      </c>
      <c r="B41" s="832" t="s">
        <v>2031</v>
      </c>
      <c r="C41" s="832" t="s">
        <v>2459</v>
      </c>
      <c r="D41" s="832" t="s">
        <v>2205</v>
      </c>
      <c r="E41" s="832" t="s">
        <v>2460</v>
      </c>
      <c r="F41" s="849">
        <v>1</v>
      </c>
      <c r="G41" s="849">
        <v>1195.75</v>
      </c>
      <c r="H41" s="837">
        <v>1</v>
      </c>
      <c r="I41" s="849"/>
      <c r="J41" s="849"/>
      <c r="K41" s="837">
        <v>0</v>
      </c>
      <c r="L41" s="849">
        <v>1</v>
      </c>
      <c r="M41" s="850">
        <v>1195.75</v>
      </c>
    </row>
    <row r="42" spans="1:13" ht="14.4" customHeight="1" x14ac:dyDescent="0.3">
      <c r="A42" s="831" t="s">
        <v>2272</v>
      </c>
      <c r="B42" s="832" t="s">
        <v>1903</v>
      </c>
      <c r="C42" s="832" t="s">
        <v>2051</v>
      </c>
      <c r="D42" s="832" t="s">
        <v>851</v>
      </c>
      <c r="E42" s="832" t="s">
        <v>2052</v>
      </c>
      <c r="F42" s="849"/>
      <c r="G42" s="849"/>
      <c r="H42" s="837">
        <v>0</v>
      </c>
      <c r="I42" s="849">
        <v>2</v>
      </c>
      <c r="J42" s="849">
        <v>352.64</v>
      </c>
      <c r="K42" s="837">
        <v>1</v>
      </c>
      <c r="L42" s="849">
        <v>2</v>
      </c>
      <c r="M42" s="850">
        <v>352.64</v>
      </c>
    </row>
    <row r="43" spans="1:13" ht="14.4" customHeight="1" x14ac:dyDescent="0.3">
      <c r="A43" s="831" t="s">
        <v>2272</v>
      </c>
      <c r="B43" s="832" t="s">
        <v>2725</v>
      </c>
      <c r="C43" s="832" t="s">
        <v>2372</v>
      </c>
      <c r="D43" s="832" t="s">
        <v>2373</v>
      </c>
      <c r="E43" s="832" t="s">
        <v>1952</v>
      </c>
      <c r="F43" s="849">
        <v>2</v>
      </c>
      <c r="G43" s="849">
        <v>414.9</v>
      </c>
      <c r="H43" s="837">
        <v>1</v>
      </c>
      <c r="I43" s="849"/>
      <c r="J43" s="849"/>
      <c r="K43" s="837">
        <v>0</v>
      </c>
      <c r="L43" s="849">
        <v>2</v>
      </c>
      <c r="M43" s="850">
        <v>414.9</v>
      </c>
    </row>
    <row r="44" spans="1:13" ht="14.4" customHeight="1" x14ac:dyDescent="0.3">
      <c r="A44" s="831" t="s">
        <v>2273</v>
      </c>
      <c r="B44" s="832" t="s">
        <v>1768</v>
      </c>
      <c r="C44" s="832" t="s">
        <v>2523</v>
      </c>
      <c r="D44" s="832" t="s">
        <v>1772</v>
      </c>
      <c r="E44" s="832" t="s">
        <v>2524</v>
      </c>
      <c r="F44" s="849"/>
      <c r="G44" s="849"/>
      <c r="H44" s="837">
        <v>0</v>
      </c>
      <c r="I44" s="849">
        <v>3</v>
      </c>
      <c r="J44" s="849">
        <v>86.429999999999993</v>
      </c>
      <c r="K44" s="837">
        <v>1</v>
      </c>
      <c r="L44" s="849">
        <v>3</v>
      </c>
      <c r="M44" s="850">
        <v>86.429999999999993</v>
      </c>
    </row>
    <row r="45" spans="1:13" ht="14.4" customHeight="1" x14ac:dyDescent="0.3">
      <c r="A45" s="831" t="s">
        <v>2273</v>
      </c>
      <c r="B45" s="832" t="s">
        <v>1786</v>
      </c>
      <c r="C45" s="832" t="s">
        <v>2517</v>
      </c>
      <c r="D45" s="832" t="s">
        <v>700</v>
      </c>
      <c r="E45" s="832" t="s">
        <v>1927</v>
      </c>
      <c r="F45" s="849"/>
      <c r="G45" s="849"/>
      <c r="H45" s="837">
        <v>0</v>
      </c>
      <c r="I45" s="849">
        <v>5</v>
      </c>
      <c r="J45" s="849">
        <v>2454.4499999999998</v>
      </c>
      <c r="K45" s="837">
        <v>1</v>
      </c>
      <c r="L45" s="849">
        <v>5</v>
      </c>
      <c r="M45" s="850">
        <v>2454.4499999999998</v>
      </c>
    </row>
    <row r="46" spans="1:13" ht="14.4" customHeight="1" x14ac:dyDescent="0.3">
      <c r="A46" s="831" t="s">
        <v>2273</v>
      </c>
      <c r="B46" s="832" t="s">
        <v>1818</v>
      </c>
      <c r="C46" s="832" t="s">
        <v>2513</v>
      </c>
      <c r="D46" s="832" t="s">
        <v>2514</v>
      </c>
      <c r="E46" s="832" t="s">
        <v>2515</v>
      </c>
      <c r="F46" s="849"/>
      <c r="G46" s="849"/>
      <c r="H46" s="837">
        <v>0</v>
      </c>
      <c r="I46" s="849">
        <v>2</v>
      </c>
      <c r="J46" s="849">
        <v>70.03</v>
      </c>
      <c r="K46" s="837">
        <v>1</v>
      </c>
      <c r="L46" s="849">
        <v>2</v>
      </c>
      <c r="M46" s="850">
        <v>70.03</v>
      </c>
    </row>
    <row r="47" spans="1:13" ht="14.4" customHeight="1" x14ac:dyDescent="0.3">
      <c r="A47" s="831" t="s">
        <v>2273</v>
      </c>
      <c r="B47" s="832" t="s">
        <v>1821</v>
      </c>
      <c r="C47" s="832" t="s">
        <v>1822</v>
      </c>
      <c r="D47" s="832" t="s">
        <v>1597</v>
      </c>
      <c r="E47" s="832" t="s">
        <v>1823</v>
      </c>
      <c r="F47" s="849"/>
      <c r="G47" s="849"/>
      <c r="H47" s="837">
        <v>0</v>
      </c>
      <c r="I47" s="849">
        <v>2</v>
      </c>
      <c r="J47" s="849">
        <v>308.72000000000003</v>
      </c>
      <c r="K47" s="837">
        <v>1</v>
      </c>
      <c r="L47" s="849">
        <v>2</v>
      </c>
      <c r="M47" s="850">
        <v>308.72000000000003</v>
      </c>
    </row>
    <row r="48" spans="1:13" ht="14.4" customHeight="1" x14ac:dyDescent="0.3">
      <c r="A48" s="831" t="s">
        <v>2273</v>
      </c>
      <c r="B48" s="832" t="s">
        <v>1874</v>
      </c>
      <c r="C48" s="832" t="s">
        <v>1875</v>
      </c>
      <c r="D48" s="832" t="s">
        <v>1876</v>
      </c>
      <c r="E48" s="832" t="s">
        <v>1877</v>
      </c>
      <c r="F48" s="849"/>
      <c r="G48" s="849"/>
      <c r="H48" s="837"/>
      <c r="I48" s="849">
        <v>2</v>
      </c>
      <c r="J48" s="849">
        <v>0</v>
      </c>
      <c r="K48" s="837"/>
      <c r="L48" s="849">
        <v>2</v>
      </c>
      <c r="M48" s="850">
        <v>0</v>
      </c>
    </row>
    <row r="49" spans="1:13" ht="14.4" customHeight="1" x14ac:dyDescent="0.3">
      <c r="A49" s="831" t="s">
        <v>2273</v>
      </c>
      <c r="B49" s="832" t="s">
        <v>2047</v>
      </c>
      <c r="C49" s="832" t="s">
        <v>2048</v>
      </c>
      <c r="D49" s="832" t="s">
        <v>2049</v>
      </c>
      <c r="E49" s="832" t="s">
        <v>2050</v>
      </c>
      <c r="F49" s="849"/>
      <c r="G49" s="849"/>
      <c r="H49" s="837">
        <v>0</v>
      </c>
      <c r="I49" s="849">
        <v>17</v>
      </c>
      <c r="J49" s="849">
        <v>2090.3199999999997</v>
      </c>
      <c r="K49" s="837">
        <v>1</v>
      </c>
      <c r="L49" s="849">
        <v>17</v>
      </c>
      <c r="M49" s="850">
        <v>2090.3199999999997</v>
      </c>
    </row>
    <row r="50" spans="1:13" ht="14.4" customHeight="1" x14ac:dyDescent="0.3">
      <c r="A50" s="831" t="s">
        <v>2273</v>
      </c>
      <c r="B50" s="832" t="s">
        <v>2727</v>
      </c>
      <c r="C50" s="832" t="s">
        <v>2498</v>
      </c>
      <c r="D50" s="832" t="s">
        <v>2499</v>
      </c>
      <c r="E50" s="832" t="s">
        <v>2500</v>
      </c>
      <c r="F50" s="849"/>
      <c r="G50" s="849"/>
      <c r="H50" s="837">
        <v>0</v>
      </c>
      <c r="I50" s="849">
        <v>1</v>
      </c>
      <c r="J50" s="849">
        <v>246.39</v>
      </c>
      <c r="K50" s="837">
        <v>1</v>
      </c>
      <c r="L50" s="849">
        <v>1</v>
      </c>
      <c r="M50" s="850">
        <v>246.39</v>
      </c>
    </row>
    <row r="51" spans="1:13" ht="14.4" customHeight="1" x14ac:dyDescent="0.3">
      <c r="A51" s="831" t="s">
        <v>2273</v>
      </c>
      <c r="B51" s="832" t="s">
        <v>2226</v>
      </c>
      <c r="C51" s="832" t="s">
        <v>2227</v>
      </c>
      <c r="D51" s="832" t="s">
        <v>2228</v>
      </c>
      <c r="E51" s="832" t="s">
        <v>2229</v>
      </c>
      <c r="F51" s="849"/>
      <c r="G51" s="849"/>
      <c r="H51" s="837">
        <v>0</v>
      </c>
      <c r="I51" s="849">
        <v>1</v>
      </c>
      <c r="J51" s="849">
        <v>207.45</v>
      </c>
      <c r="K51" s="837">
        <v>1</v>
      </c>
      <c r="L51" s="849">
        <v>1</v>
      </c>
      <c r="M51" s="850">
        <v>207.45</v>
      </c>
    </row>
    <row r="52" spans="1:13" ht="14.4" customHeight="1" x14ac:dyDescent="0.3">
      <c r="A52" s="831" t="s">
        <v>2274</v>
      </c>
      <c r="B52" s="832" t="s">
        <v>1768</v>
      </c>
      <c r="C52" s="832" t="s">
        <v>2523</v>
      </c>
      <c r="D52" s="832" t="s">
        <v>1772</v>
      </c>
      <c r="E52" s="832" t="s">
        <v>2524</v>
      </c>
      <c r="F52" s="849"/>
      <c r="G52" s="849"/>
      <c r="H52" s="837">
        <v>0</v>
      </c>
      <c r="I52" s="849">
        <v>1</v>
      </c>
      <c r="J52" s="849">
        <v>16.12</v>
      </c>
      <c r="K52" s="837">
        <v>1</v>
      </c>
      <c r="L52" s="849">
        <v>1</v>
      </c>
      <c r="M52" s="850">
        <v>16.12</v>
      </c>
    </row>
    <row r="53" spans="1:13" ht="14.4" customHeight="1" x14ac:dyDescent="0.3">
      <c r="A53" s="831" t="s">
        <v>2274</v>
      </c>
      <c r="B53" s="832" t="s">
        <v>1786</v>
      </c>
      <c r="C53" s="832" t="s">
        <v>2633</v>
      </c>
      <c r="D53" s="832" t="s">
        <v>700</v>
      </c>
      <c r="E53" s="832" t="s">
        <v>1925</v>
      </c>
      <c r="F53" s="849"/>
      <c r="G53" s="849"/>
      <c r="H53" s="837">
        <v>0</v>
      </c>
      <c r="I53" s="849">
        <v>1</v>
      </c>
      <c r="J53" s="849">
        <v>736.33</v>
      </c>
      <c r="K53" s="837">
        <v>1</v>
      </c>
      <c r="L53" s="849">
        <v>1</v>
      </c>
      <c r="M53" s="850">
        <v>736.33</v>
      </c>
    </row>
    <row r="54" spans="1:13" ht="14.4" customHeight="1" x14ac:dyDescent="0.3">
      <c r="A54" s="831" t="s">
        <v>2274</v>
      </c>
      <c r="B54" s="832" t="s">
        <v>1786</v>
      </c>
      <c r="C54" s="832" t="s">
        <v>1928</v>
      </c>
      <c r="D54" s="832" t="s">
        <v>700</v>
      </c>
      <c r="E54" s="832" t="s">
        <v>1929</v>
      </c>
      <c r="F54" s="849"/>
      <c r="G54" s="849"/>
      <c r="H54" s="837">
        <v>0</v>
      </c>
      <c r="I54" s="849">
        <v>2</v>
      </c>
      <c r="J54" s="849">
        <v>1847.48</v>
      </c>
      <c r="K54" s="837">
        <v>1</v>
      </c>
      <c r="L54" s="849">
        <v>2</v>
      </c>
      <c r="M54" s="850">
        <v>1847.48</v>
      </c>
    </row>
    <row r="55" spans="1:13" ht="14.4" customHeight="1" x14ac:dyDescent="0.3">
      <c r="A55" s="831" t="s">
        <v>2274</v>
      </c>
      <c r="B55" s="832" t="s">
        <v>1786</v>
      </c>
      <c r="C55" s="832" t="s">
        <v>2634</v>
      </c>
      <c r="D55" s="832" t="s">
        <v>985</v>
      </c>
      <c r="E55" s="832" t="s">
        <v>1923</v>
      </c>
      <c r="F55" s="849"/>
      <c r="G55" s="849"/>
      <c r="H55" s="837">
        <v>0</v>
      </c>
      <c r="I55" s="849">
        <v>1</v>
      </c>
      <c r="J55" s="849">
        <v>2309.36</v>
      </c>
      <c r="K55" s="837">
        <v>1</v>
      </c>
      <c r="L55" s="849">
        <v>1</v>
      </c>
      <c r="M55" s="850">
        <v>2309.36</v>
      </c>
    </row>
    <row r="56" spans="1:13" ht="14.4" customHeight="1" x14ac:dyDescent="0.3">
      <c r="A56" s="831" t="s">
        <v>2274</v>
      </c>
      <c r="B56" s="832" t="s">
        <v>1786</v>
      </c>
      <c r="C56" s="832" t="s">
        <v>1924</v>
      </c>
      <c r="D56" s="832" t="s">
        <v>700</v>
      </c>
      <c r="E56" s="832" t="s">
        <v>1925</v>
      </c>
      <c r="F56" s="849"/>
      <c r="G56" s="849"/>
      <c r="H56" s="837">
        <v>0</v>
      </c>
      <c r="I56" s="849">
        <v>1</v>
      </c>
      <c r="J56" s="849">
        <v>736.33</v>
      </c>
      <c r="K56" s="837">
        <v>1</v>
      </c>
      <c r="L56" s="849">
        <v>1</v>
      </c>
      <c r="M56" s="850">
        <v>736.33</v>
      </c>
    </row>
    <row r="57" spans="1:13" ht="14.4" customHeight="1" x14ac:dyDescent="0.3">
      <c r="A57" s="831" t="s">
        <v>2274</v>
      </c>
      <c r="B57" s="832" t="s">
        <v>2728</v>
      </c>
      <c r="C57" s="832" t="s">
        <v>2630</v>
      </c>
      <c r="D57" s="832" t="s">
        <v>2631</v>
      </c>
      <c r="E57" s="832" t="s">
        <v>2632</v>
      </c>
      <c r="F57" s="849"/>
      <c r="G57" s="849"/>
      <c r="H57" s="837">
        <v>0</v>
      </c>
      <c r="I57" s="849">
        <v>1</v>
      </c>
      <c r="J57" s="849">
        <v>468.68</v>
      </c>
      <c r="K57" s="837">
        <v>1</v>
      </c>
      <c r="L57" s="849">
        <v>1</v>
      </c>
      <c r="M57" s="850">
        <v>468.68</v>
      </c>
    </row>
    <row r="58" spans="1:13" ht="14.4" customHeight="1" x14ac:dyDescent="0.3">
      <c r="A58" s="831" t="s">
        <v>2274</v>
      </c>
      <c r="B58" s="832" t="s">
        <v>1938</v>
      </c>
      <c r="C58" s="832" t="s">
        <v>2602</v>
      </c>
      <c r="D58" s="832" t="s">
        <v>2603</v>
      </c>
      <c r="E58" s="832" t="s">
        <v>2604</v>
      </c>
      <c r="F58" s="849"/>
      <c r="G58" s="849"/>
      <c r="H58" s="837">
        <v>0</v>
      </c>
      <c r="I58" s="849">
        <v>1</v>
      </c>
      <c r="J58" s="849">
        <v>17.559999999999999</v>
      </c>
      <c r="K58" s="837">
        <v>1</v>
      </c>
      <c r="L58" s="849">
        <v>1</v>
      </c>
      <c r="M58" s="850">
        <v>17.559999999999999</v>
      </c>
    </row>
    <row r="59" spans="1:13" ht="14.4" customHeight="1" x14ac:dyDescent="0.3">
      <c r="A59" s="831" t="s">
        <v>2274</v>
      </c>
      <c r="B59" s="832" t="s">
        <v>2726</v>
      </c>
      <c r="C59" s="832" t="s">
        <v>2441</v>
      </c>
      <c r="D59" s="832" t="s">
        <v>2442</v>
      </c>
      <c r="E59" s="832" t="s">
        <v>2443</v>
      </c>
      <c r="F59" s="849"/>
      <c r="G59" s="849"/>
      <c r="H59" s="837">
        <v>0</v>
      </c>
      <c r="I59" s="849">
        <v>1</v>
      </c>
      <c r="J59" s="849">
        <v>77.790000000000006</v>
      </c>
      <c r="K59" s="837">
        <v>1</v>
      </c>
      <c r="L59" s="849">
        <v>1</v>
      </c>
      <c r="M59" s="850">
        <v>77.790000000000006</v>
      </c>
    </row>
    <row r="60" spans="1:13" ht="14.4" customHeight="1" x14ac:dyDescent="0.3">
      <c r="A60" s="831" t="s">
        <v>2274</v>
      </c>
      <c r="B60" s="832" t="s">
        <v>1821</v>
      </c>
      <c r="C60" s="832" t="s">
        <v>1822</v>
      </c>
      <c r="D60" s="832" t="s">
        <v>1597</v>
      </c>
      <c r="E60" s="832" t="s">
        <v>1823</v>
      </c>
      <c r="F60" s="849"/>
      <c r="G60" s="849"/>
      <c r="H60" s="837">
        <v>0</v>
      </c>
      <c r="I60" s="849">
        <v>2</v>
      </c>
      <c r="J60" s="849">
        <v>308.72000000000003</v>
      </c>
      <c r="K60" s="837">
        <v>1</v>
      </c>
      <c r="L60" s="849">
        <v>2</v>
      </c>
      <c r="M60" s="850">
        <v>308.72000000000003</v>
      </c>
    </row>
    <row r="61" spans="1:13" ht="14.4" customHeight="1" x14ac:dyDescent="0.3">
      <c r="A61" s="831" t="s">
        <v>2274</v>
      </c>
      <c r="B61" s="832" t="s">
        <v>1821</v>
      </c>
      <c r="C61" s="832" t="s">
        <v>2599</v>
      </c>
      <c r="D61" s="832" t="s">
        <v>1597</v>
      </c>
      <c r="E61" s="832" t="s">
        <v>1823</v>
      </c>
      <c r="F61" s="849">
        <v>1</v>
      </c>
      <c r="G61" s="849">
        <v>154.36000000000001</v>
      </c>
      <c r="H61" s="837">
        <v>1</v>
      </c>
      <c r="I61" s="849"/>
      <c r="J61" s="849"/>
      <c r="K61" s="837">
        <v>0</v>
      </c>
      <c r="L61" s="849">
        <v>1</v>
      </c>
      <c r="M61" s="850">
        <v>154.36000000000001</v>
      </c>
    </row>
    <row r="62" spans="1:13" ht="14.4" customHeight="1" x14ac:dyDescent="0.3">
      <c r="A62" s="831" t="s">
        <v>2274</v>
      </c>
      <c r="B62" s="832" t="s">
        <v>2157</v>
      </c>
      <c r="C62" s="832" t="s">
        <v>2158</v>
      </c>
      <c r="D62" s="832" t="s">
        <v>2159</v>
      </c>
      <c r="E62" s="832" t="s">
        <v>2160</v>
      </c>
      <c r="F62" s="849"/>
      <c r="G62" s="849"/>
      <c r="H62" s="837">
        <v>0</v>
      </c>
      <c r="I62" s="849">
        <v>1</v>
      </c>
      <c r="J62" s="849">
        <v>70.540000000000006</v>
      </c>
      <c r="K62" s="837">
        <v>1</v>
      </c>
      <c r="L62" s="849">
        <v>1</v>
      </c>
      <c r="M62" s="850">
        <v>70.540000000000006</v>
      </c>
    </row>
    <row r="63" spans="1:13" ht="14.4" customHeight="1" x14ac:dyDescent="0.3">
      <c r="A63" s="831" t="s">
        <v>2274</v>
      </c>
      <c r="B63" s="832" t="s">
        <v>1874</v>
      </c>
      <c r="C63" s="832" t="s">
        <v>1875</v>
      </c>
      <c r="D63" s="832" t="s">
        <v>1876</v>
      </c>
      <c r="E63" s="832" t="s">
        <v>1877</v>
      </c>
      <c r="F63" s="849"/>
      <c r="G63" s="849"/>
      <c r="H63" s="837"/>
      <c r="I63" s="849">
        <v>1</v>
      </c>
      <c r="J63" s="849">
        <v>0</v>
      </c>
      <c r="K63" s="837"/>
      <c r="L63" s="849">
        <v>1</v>
      </c>
      <c r="M63" s="850">
        <v>0</v>
      </c>
    </row>
    <row r="64" spans="1:13" ht="14.4" customHeight="1" x14ac:dyDescent="0.3">
      <c r="A64" s="831" t="s">
        <v>2274</v>
      </c>
      <c r="B64" s="832" t="s">
        <v>2020</v>
      </c>
      <c r="C64" s="832" t="s">
        <v>2626</v>
      </c>
      <c r="D64" s="832" t="s">
        <v>2022</v>
      </c>
      <c r="E64" s="832" t="s">
        <v>2627</v>
      </c>
      <c r="F64" s="849"/>
      <c r="G64" s="849"/>
      <c r="H64" s="837">
        <v>0</v>
      </c>
      <c r="I64" s="849">
        <v>2</v>
      </c>
      <c r="J64" s="849">
        <v>219.78</v>
      </c>
      <c r="K64" s="837">
        <v>1</v>
      </c>
      <c r="L64" s="849">
        <v>2</v>
      </c>
      <c r="M64" s="850">
        <v>219.78</v>
      </c>
    </row>
    <row r="65" spans="1:13" ht="14.4" customHeight="1" x14ac:dyDescent="0.3">
      <c r="A65" s="831" t="s">
        <v>2274</v>
      </c>
      <c r="B65" s="832" t="s">
        <v>2024</v>
      </c>
      <c r="C65" s="832" t="s">
        <v>2197</v>
      </c>
      <c r="D65" s="832" t="s">
        <v>2026</v>
      </c>
      <c r="E65" s="832" t="s">
        <v>2030</v>
      </c>
      <c r="F65" s="849"/>
      <c r="G65" s="849"/>
      <c r="H65" s="837">
        <v>0</v>
      </c>
      <c r="I65" s="849">
        <v>1</v>
      </c>
      <c r="J65" s="849">
        <v>292.74</v>
      </c>
      <c r="K65" s="837">
        <v>1</v>
      </c>
      <c r="L65" s="849">
        <v>1</v>
      </c>
      <c r="M65" s="850">
        <v>292.74</v>
      </c>
    </row>
    <row r="66" spans="1:13" ht="14.4" customHeight="1" x14ac:dyDescent="0.3">
      <c r="A66" s="831" t="s">
        <v>2274</v>
      </c>
      <c r="B66" s="832" t="s">
        <v>1895</v>
      </c>
      <c r="C66" s="832" t="s">
        <v>2045</v>
      </c>
      <c r="D66" s="832" t="s">
        <v>852</v>
      </c>
      <c r="E66" s="832" t="s">
        <v>2046</v>
      </c>
      <c r="F66" s="849"/>
      <c r="G66" s="849"/>
      <c r="H66" s="837"/>
      <c r="I66" s="849">
        <v>3</v>
      </c>
      <c r="J66" s="849">
        <v>0</v>
      </c>
      <c r="K66" s="837"/>
      <c r="L66" s="849">
        <v>3</v>
      </c>
      <c r="M66" s="850">
        <v>0</v>
      </c>
    </row>
    <row r="67" spans="1:13" ht="14.4" customHeight="1" x14ac:dyDescent="0.3">
      <c r="A67" s="831" t="s">
        <v>2274</v>
      </c>
      <c r="B67" s="832" t="s">
        <v>2727</v>
      </c>
      <c r="C67" s="832" t="s">
        <v>2613</v>
      </c>
      <c r="D67" s="832" t="s">
        <v>2499</v>
      </c>
      <c r="E67" s="832" t="s">
        <v>2614</v>
      </c>
      <c r="F67" s="849"/>
      <c r="G67" s="849"/>
      <c r="H67" s="837">
        <v>0</v>
      </c>
      <c r="I67" s="849">
        <v>3</v>
      </c>
      <c r="J67" s="849">
        <v>325.88</v>
      </c>
      <c r="K67" s="837">
        <v>1</v>
      </c>
      <c r="L67" s="849">
        <v>3</v>
      </c>
      <c r="M67" s="850">
        <v>325.88</v>
      </c>
    </row>
    <row r="68" spans="1:13" ht="14.4" customHeight="1" x14ac:dyDescent="0.3">
      <c r="A68" s="831" t="s">
        <v>2274</v>
      </c>
      <c r="B68" s="832" t="s">
        <v>2727</v>
      </c>
      <c r="C68" s="832" t="s">
        <v>2498</v>
      </c>
      <c r="D68" s="832" t="s">
        <v>2499</v>
      </c>
      <c r="E68" s="832" t="s">
        <v>2500</v>
      </c>
      <c r="F68" s="849"/>
      <c r="G68" s="849"/>
      <c r="H68" s="837">
        <v>0</v>
      </c>
      <c r="I68" s="849">
        <v>2</v>
      </c>
      <c r="J68" s="849">
        <v>492.78</v>
      </c>
      <c r="K68" s="837">
        <v>1</v>
      </c>
      <c r="L68" s="849">
        <v>2</v>
      </c>
      <c r="M68" s="850">
        <v>492.78</v>
      </c>
    </row>
    <row r="69" spans="1:13" ht="14.4" customHeight="1" x14ac:dyDescent="0.3">
      <c r="A69" s="831" t="s">
        <v>2274</v>
      </c>
      <c r="B69" s="832" t="s">
        <v>2226</v>
      </c>
      <c r="C69" s="832" t="s">
        <v>2227</v>
      </c>
      <c r="D69" s="832" t="s">
        <v>2228</v>
      </c>
      <c r="E69" s="832" t="s">
        <v>2229</v>
      </c>
      <c r="F69" s="849"/>
      <c r="G69" s="849"/>
      <c r="H69" s="837">
        <v>0</v>
      </c>
      <c r="I69" s="849">
        <v>1</v>
      </c>
      <c r="J69" s="849">
        <v>176.32</v>
      </c>
      <c r="K69" s="837">
        <v>1</v>
      </c>
      <c r="L69" s="849">
        <v>1</v>
      </c>
      <c r="M69" s="850">
        <v>176.32</v>
      </c>
    </row>
    <row r="70" spans="1:13" ht="14.4" customHeight="1" thickBot="1" x14ac:dyDescent="0.35">
      <c r="A70" s="839" t="s">
        <v>2275</v>
      </c>
      <c r="B70" s="840" t="s">
        <v>2024</v>
      </c>
      <c r="C70" s="840" t="s">
        <v>2197</v>
      </c>
      <c r="D70" s="840" t="s">
        <v>2026</v>
      </c>
      <c r="E70" s="840" t="s">
        <v>2030</v>
      </c>
      <c r="F70" s="851"/>
      <c r="G70" s="851"/>
      <c r="H70" s="845">
        <v>0</v>
      </c>
      <c r="I70" s="851">
        <v>1</v>
      </c>
      <c r="J70" s="851">
        <v>292.74</v>
      </c>
      <c r="K70" s="845">
        <v>1</v>
      </c>
      <c r="L70" s="851">
        <v>1</v>
      </c>
      <c r="M70" s="852">
        <v>292.74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2730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579</v>
      </c>
      <c r="J6" s="733" t="s">
        <v>1</v>
      </c>
    </row>
    <row r="7" spans="1:10" ht="14.4" customHeight="1" x14ac:dyDescent="0.3">
      <c r="A7" s="729" t="s">
        <v>577</v>
      </c>
      <c r="B7" s="730" t="s">
        <v>2731</v>
      </c>
      <c r="C7" s="731">
        <v>18891.150890000008</v>
      </c>
      <c r="D7" s="731">
        <v>16135.412820000012</v>
      </c>
      <c r="E7" s="731"/>
      <c r="F7" s="731">
        <v>14094.015070000016</v>
      </c>
      <c r="G7" s="731">
        <v>17900</v>
      </c>
      <c r="H7" s="731">
        <v>-3805.9849299999842</v>
      </c>
      <c r="I7" s="732">
        <v>0.78737514357541993</v>
      </c>
      <c r="J7" s="733" t="s">
        <v>1</v>
      </c>
    </row>
    <row r="8" spans="1:10" ht="14.4" customHeight="1" x14ac:dyDescent="0.3">
      <c r="A8" s="729" t="s">
        <v>577</v>
      </c>
      <c r="B8" s="730" t="s">
        <v>2732</v>
      </c>
      <c r="C8" s="731">
        <v>7773.5126500000006</v>
      </c>
      <c r="D8" s="731">
        <v>7757.1527199999973</v>
      </c>
      <c r="E8" s="731"/>
      <c r="F8" s="731">
        <v>7804.274629999999</v>
      </c>
      <c r="G8" s="731">
        <v>8000.4</v>
      </c>
      <c r="H8" s="731">
        <v>-196.12537000000066</v>
      </c>
      <c r="I8" s="732">
        <v>0.97548555447227625</v>
      </c>
      <c r="J8" s="733" t="s">
        <v>1</v>
      </c>
    </row>
    <row r="9" spans="1:10" ht="14.4" customHeight="1" x14ac:dyDescent="0.3">
      <c r="A9" s="729" t="s">
        <v>577</v>
      </c>
      <c r="B9" s="730" t="s">
        <v>2733</v>
      </c>
      <c r="C9" s="731">
        <v>20220.110819999998</v>
      </c>
      <c r="D9" s="731">
        <v>22931.32116</v>
      </c>
      <c r="E9" s="731"/>
      <c r="F9" s="731">
        <v>22823.921959999996</v>
      </c>
      <c r="G9" s="731">
        <v>23500.400000000001</v>
      </c>
      <c r="H9" s="731">
        <v>-676.47804000000542</v>
      </c>
      <c r="I9" s="732">
        <v>0.97121419039675894</v>
      </c>
      <c r="J9" s="733" t="s">
        <v>1</v>
      </c>
    </row>
    <row r="10" spans="1:10" ht="14.4" customHeight="1" x14ac:dyDescent="0.3">
      <c r="A10" s="729" t="s">
        <v>577</v>
      </c>
      <c r="B10" s="730" t="s">
        <v>2734</v>
      </c>
      <c r="C10" s="731">
        <v>2013.647109999999</v>
      </c>
      <c r="D10" s="731">
        <v>1565.1293499999997</v>
      </c>
      <c r="E10" s="731"/>
      <c r="F10" s="731">
        <v>2402.7321799999991</v>
      </c>
      <c r="G10" s="731">
        <v>2100</v>
      </c>
      <c r="H10" s="731">
        <v>302.73217999999906</v>
      </c>
      <c r="I10" s="732">
        <v>1.1441581809523804</v>
      </c>
      <c r="J10" s="733" t="s">
        <v>1</v>
      </c>
    </row>
    <row r="11" spans="1:10" ht="14.4" customHeight="1" x14ac:dyDescent="0.3">
      <c r="A11" s="729" t="s">
        <v>577</v>
      </c>
      <c r="B11" s="730" t="s">
        <v>2735</v>
      </c>
      <c r="C11" s="731">
        <v>11.889059999999999</v>
      </c>
      <c r="D11" s="731">
        <v>15.231379999999998</v>
      </c>
      <c r="E11" s="731"/>
      <c r="F11" s="731">
        <v>15.238840000000001</v>
      </c>
      <c r="G11" s="731">
        <v>19.999998046875</v>
      </c>
      <c r="H11" s="731">
        <v>-4.7611580468749981</v>
      </c>
      <c r="I11" s="732">
        <v>0.76194207440840578</v>
      </c>
      <c r="J11" s="733" t="s">
        <v>1</v>
      </c>
    </row>
    <row r="12" spans="1:10" ht="14.4" customHeight="1" x14ac:dyDescent="0.3">
      <c r="A12" s="729" t="s">
        <v>577</v>
      </c>
      <c r="B12" s="730" t="s">
        <v>2736</v>
      </c>
      <c r="C12" s="731">
        <v>1.44906</v>
      </c>
      <c r="D12" s="731">
        <v>0.31842000000000004</v>
      </c>
      <c r="E12" s="731"/>
      <c r="F12" s="731">
        <v>0</v>
      </c>
      <c r="G12" s="731">
        <v>0.30759024047851563</v>
      </c>
      <c r="H12" s="731">
        <v>-0.30759024047851563</v>
      </c>
      <c r="I12" s="732">
        <v>0</v>
      </c>
      <c r="J12" s="733" t="s">
        <v>1</v>
      </c>
    </row>
    <row r="13" spans="1:10" ht="14.4" customHeight="1" x14ac:dyDescent="0.3">
      <c r="A13" s="729" t="s">
        <v>577</v>
      </c>
      <c r="B13" s="730" t="s">
        <v>2737</v>
      </c>
      <c r="C13" s="731">
        <v>1328.8930599999999</v>
      </c>
      <c r="D13" s="731">
        <v>1442.3925099999999</v>
      </c>
      <c r="E13" s="731"/>
      <c r="F13" s="731">
        <v>1423.2492399999996</v>
      </c>
      <c r="G13" s="731">
        <v>1410.0000336914063</v>
      </c>
      <c r="H13" s="731">
        <v>13.24920630859333</v>
      </c>
      <c r="I13" s="732">
        <v>1.0093965999943324</v>
      </c>
      <c r="J13" s="733" t="s">
        <v>1</v>
      </c>
    </row>
    <row r="14" spans="1:10" ht="14.4" customHeight="1" x14ac:dyDescent="0.3">
      <c r="A14" s="729" t="s">
        <v>577</v>
      </c>
      <c r="B14" s="730" t="s">
        <v>2738</v>
      </c>
      <c r="C14" s="731">
        <v>3919.9716499999995</v>
      </c>
      <c r="D14" s="731">
        <v>3350.5505999999996</v>
      </c>
      <c r="E14" s="731"/>
      <c r="F14" s="731">
        <v>4217.8640100000002</v>
      </c>
      <c r="G14" s="731">
        <v>3540.9074912109372</v>
      </c>
      <c r="H14" s="731">
        <v>676.95651878906301</v>
      </c>
      <c r="I14" s="732">
        <v>1.1911816449510106</v>
      </c>
      <c r="J14" s="733" t="s">
        <v>1</v>
      </c>
    </row>
    <row r="15" spans="1:10" ht="14.4" customHeight="1" x14ac:dyDescent="0.3">
      <c r="A15" s="729" t="s">
        <v>577</v>
      </c>
      <c r="B15" s="730" t="s">
        <v>2739</v>
      </c>
      <c r="C15" s="731">
        <v>84.911100000000005</v>
      </c>
      <c r="D15" s="731">
        <v>88.140020000000007</v>
      </c>
      <c r="E15" s="731"/>
      <c r="F15" s="731">
        <v>105.71290999999999</v>
      </c>
      <c r="G15" s="731">
        <v>90</v>
      </c>
      <c r="H15" s="731">
        <v>15.712909999999994</v>
      </c>
      <c r="I15" s="732">
        <v>1.1745878888888888</v>
      </c>
      <c r="J15" s="733" t="s">
        <v>1</v>
      </c>
    </row>
    <row r="16" spans="1:10" ht="14.4" customHeight="1" x14ac:dyDescent="0.3">
      <c r="A16" s="729" t="s">
        <v>577</v>
      </c>
      <c r="B16" s="730" t="s">
        <v>2740</v>
      </c>
      <c r="C16" s="731">
        <v>676.08525999999995</v>
      </c>
      <c r="D16" s="731">
        <v>701.37275000000022</v>
      </c>
      <c r="E16" s="731"/>
      <c r="F16" s="731">
        <v>797.22454000000016</v>
      </c>
      <c r="G16" s="731">
        <v>740</v>
      </c>
      <c r="H16" s="731">
        <v>57.224540000000161</v>
      </c>
      <c r="I16" s="732">
        <v>1.0773304594594597</v>
      </c>
      <c r="J16" s="733" t="s">
        <v>1</v>
      </c>
    </row>
    <row r="17" spans="1:10" ht="14.4" customHeight="1" x14ac:dyDescent="0.3">
      <c r="A17" s="729" t="s">
        <v>577</v>
      </c>
      <c r="B17" s="730" t="s">
        <v>2741</v>
      </c>
      <c r="C17" s="731">
        <v>112.49925999999999</v>
      </c>
      <c r="D17" s="731">
        <v>89.062279999999987</v>
      </c>
      <c r="E17" s="731"/>
      <c r="F17" s="731">
        <v>80.042459999999991</v>
      </c>
      <c r="G17" s="731">
        <v>100.00000271606446</v>
      </c>
      <c r="H17" s="731">
        <v>-19.957542716064467</v>
      </c>
      <c r="I17" s="732">
        <v>0.80042457825995239</v>
      </c>
      <c r="J17" s="733" t="s">
        <v>1</v>
      </c>
    </row>
    <row r="18" spans="1:10" ht="14.4" customHeight="1" x14ac:dyDescent="0.3">
      <c r="A18" s="729" t="s">
        <v>577</v>
      </c>
      <c r="B18" s="730" t="s">
        <v>2742</v>
      </c>
      <c r="C18" s="731">
        <v>362.18525</v>
      </c>
      <c r="D18" s="731">
        <v>304.63096999999999</v>
      </c>
      <c r="E18" s="731"/>
      <c r="F18" s="731">
        <v>394.24277999999998</v>
      </c>
      <c r="G18" s="731">
        <v>300.00001367187497</v>
      </c>
      <c r="H18" s="731">
        <v>94.242766328125015</v>
      </c>
      <c r="I18" s="732">
        <v>1.3141425401106916</v>
      </c>
      <c r="J18" s="733" t="s">
        <v>1</v>
      </c>
    </row>
    <row r="19" spans="1:10" ht="14.4" customHeight="1" x14ac:dyDescent="0.3">
      <c r="A19" s="729" t="s">
        <v>577</v>
      </c>
      <c r="B19" s="730" t="s">
        <v>2743</v>
      </c>
      <c r="C19" s="731">
        <v>333.29540000000003</v>
      </c>
      <c r="D19" s="731">
        <v>277.61730999999997</v>
      </c>
      <c r="E19" s="731"/>
      <c r="F19" s="731">
        <v>265.70391000000001</v>
      </c>
      <c r="G19" s="731">
        <v>300</v>
      </c>
      <c r="H19" s="731">
        <v>-34.296089999999992</v>
      </c>
      <c r="I19" s="732">
        <v>0.88567970000000007</v>
      </c>
      <c r="J19" s="733" t="s">
        <v>1</v>
      </c>
    </row>
    <row r="20" spans="1:10" ht="14.4" customHeight="1" x14ac:dyDescent="0.3">
      <c r="A20" s="729" t="s">
        <v>577</v>
      </c>
      <c r="B20" s="730" t="s">
        <v>2744</v>
      </c>
      <c r="C20" s="731">
        <v>2255.0954700000002</v>
      </c>
      <c r="D20" s="731">
        <v>1680.0546199999999</v>
      </c>
      <c r="E20" s="731"/>
      <c r="F20" s="731">
        <v>2175.2413899999997</v>
      </c>
      <c r="G20" s="731">
        <v>2000</v>
      </c>
      <c r="H20" s="731">
        <v>175.24138999999968</v>
      </c>
      <c r="I20" s="732">
        <v>1.0876206949999998</v>
      </c>
      <c r="J20" s="733" t="s">
        <v>1</v>
      </c>
    </row>
    <row r="21" spans="1:10" ht="14.4" customHeight="1" x14ac:dyDescent="0.3">
      <c r="A21" s="729" t="s">
        <v>577</v>
      </c>
      <c r="B21" s="730" t="s">
        <v>2745</v>
      </c>
      <c r="C21" s="731">
        <v>363.12768999999992</v>
      </c>
      <c r="D21" s="731">
        <v>413.57122000000004</v>
      </c>
      <c r="E21" s="731"/>
      <c r="F21" s="731">
        <v>358.33780000000007</v>
      </c>
      <c r="G21" s="731">
        <v>400.00001696777343</v>
      </c>
      <c r="H21" s="731">
        <v>-41.662216967773361</v>
      </c>
      <c r="I21" s="732">
        <v>0.89584446199878554</v>
      </c>
      <c r="J21" s="733" t="s">
        <v>1</v>
      </c>
    </row>
    <row r="22" spans="1:10" ht="14.4" customHeight="1" x14ac:dyDescent="0.3">
      <c r="A22" s="729" t="s">
        <v>577</v>
      </c>
      <c r="B22" s="730" t="s">
        <v>2746</v>
      </c>
      <c r="C22" s="731">
        <v>0</v>
      </c>
      <c r="D22" s="731">
        <v>14.51008</v>
      </c>
      <c r="E22" s="731"/>
      <c r="F22" s="731">
        <v>14.51008</v>
      </c>
      <c r="G22" s="731">
        <v>20</v>
      </c>
      <c r="H22" s="731">
        <v>-5.4899199999999997</v>
      </c>
      <c r="I22" s="732">
        <v>0.72550400000000004</v>
      </c>
      <c r="J22" s="733" t="s">
        <v>1</v>
      </c>
    </row>
    <row r="23" spans="1:10" ht="14.4" customHeight="1" x14ac:dyDescent="0.3">
      <c r="A23" s="729" t="s">
        <v>577</v>
      </c>
      <c r="B23" s="730" t="s">
        <v>591</v>
      </c>
      <c r="C23" s="731">
        <v>58347.823730000011</v>
      </c>
      <c r="D23" s="731">
        <v>56766.468210000014</v>
      </c>
      <c r="E23" s="731"/>
      <c r="F23" s="731">
        <v>56972.31180000001</v>
      </c>
      <c r="G23" s="731">
        <v>60422.015146545418</v>
      </c>
      <c r="H23" s="731">
        <v>-3449.7033465454078</v>
      </c>
      <c r="I23" s="732">
        <v>0.94290651614020782</v>
      </c>
      <c r="J23" s="733" t="s">
        <v>592</v>
      </c>
    </row>
    <row r="25" spans="1:10" ht="14.4" customHeight="1" x14ac:dyDescent="0.3">
      <c r="A25" s="729" t="s">
        <v>577</v>
      </c>
      <c r="B25" s="730" t="s">
        <v>578</v>
      </c>
      <c r="C25" s="731" t="s">
        <v>579</v>
      </c>
      <c r="D25" s="731" t="s">
        <v>579</v>
      </c>
      <c r="E25" s="731"/>
      <c r="F25" s="731" t="s">
        <v>579</v>
      </c>
      <c r="G25" s="731" t="s">
        <v>579</v>
      </c>
      <c r="H25" s="731" t="s">
        <v>579</v>
      </c>
      <c r="I25" s="732" t="s">
        <v>579</v>
      </c>
      <c r="J25" s="733" t="s">
        <v>73</v>
      </c>
    </row>
    <row r="26" spans="1:10" ht="14.4" customHeight="1" x14ac:dyDescent="0.3">
      <c r="A26" s="729" t="s">
        <v>593</v>
      </c>
      <c r="B26" s="730" t="s">
        <v>594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0</v>
      </c>
    </row>
    <row r="27" spans="1:10" ht="14.4" customHeight="1" x14ac:dyDescent="0.3">
      <c r="A27" s="729" t="s">
        <v>593</v>
      </c>
      <c r="B27" s="730" t="s">
        <v>2736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579</v>
      </c>
      <c r="J27" s="733" t="s">
        <v>1</v>
      </c>
    </row>
    <row r="28" spans="1:10" ht="14.4" customHeight="1" x14ac:dyDescent="0.3">
      <c r="A28" s="729" t="s">
        <v>593</v>
      </c>
      <c r="B28" s="730" t="s">
        <v>2737</v>
      </c>
      <c r="C28" s="731">
        <v>25.580820000000003</v>
      </c>
      <c r="D28" s="731">
        <v>27.998859999999997</v>
      </c>
      <c r="E28" s="731"/>
      <c r="F28" s="731">
        <v>29.332129999999999</v>
      </c>
      <c r="G28" s="731">
        <v>30</v>
      </c>
      <c r="H28" s="731">
        <v>-0.66787000000000063</v>
      </c>
      <c r="I28" s="732">
        <v>0.97773766666666662</v>
      </c>
      <c r="J28" s="733" t="s">
        <v>1</v>
      </c>
    </row>
    <row r="29" spans="1:10" ht="14.4" customHeight="1" x14ac:dyDescent="0.3">
      <c r="A29" s="729" t="s">
        <v>593</v>
      </c>
      <c r="B29" s="730" t="s">
        <v>2738</v>
      </c>
      <c r="C29" s="731">
        <v>27.161860000000004</v>
      </c>
      <c r="D29" s="731">
        <v>25.497939999999996</v>
      </c>
      <c r="E29" s="731"/>
      <c r="F29" s="731">
        <v>32.997440000000005</v>
      </c>
      <c r="G29" s="731">
        <v>28</v>
      </c>
      <c r="H29" s="731">
        <v>4.9974400000000045</v>
      </c>
      <c r="I29" s="732">
        <v>1.1784800000000002</v>
      </c>
      <c r="J29" s="733" t="s">
        <v>1</v>
      </c>
    </row>
    <row r="30" spans="1:10" ht="14.4" customHeight="1" x14ac:dyDescent="0.3">
      <c r="A30" s="729" t="s">
        <v>593</v>
      </c>
      <c r="B30" s="730" t="s">
        <v>2739</v>
      </c>
      <c r="C30" s="731">
        <v>0</v>
      </c>
      <c r="D30" s="731">
        <v>0</v>
      </c>
      <c r="E30" s="731"/>
      <c r="F30" s="731">
        <v>2.4504999999999999</v>
      </c>
      <c r="G30" s="731">
        <v>0</v>
      </c>
      <c r="H30" s="731">
        <v>2.4504999999999999</v>
      </c>
      <c r="I30" s="732" t="s">
        <v>579</v>
      </c>
      <c r="J30" s="733" t="s">
        <v>1</v>
      </c>
    </row>
    <row r="31" spans="1:10" ht="14.4" customHeight="1" x14ac:dyDescent="0.3">
      <c r="A31" s="729" t="s">
        <v>593</v>
      </c>
      <c r="B31" s="730" t="s">
        <v>2741</v>
      </c>
      <c r="C31" s="731">
        <v>2.9620000000000002</v>
      </c>
      <c r="D31" s="731">
        <v>3.6190000000000002</v>
      </c>
      <c r="E31" s="731"/>
      <c r="F31" s="731">
        <v>3.5390000000000001</v>
      </c>
      <c r="G31" s="731">
        <v>5</v>
      </c>
      <c r="H31" s="731">
        <v>-1.4609999999999999</v>
      </c>
      <c r="I31" s="732">
        <v>0.70779999999999998</v>
      </c>
      <c r="J31" s="733" t="s">
        <v>1</v>
      </c>
    </row>
    <row r="32" spans="1:10" ht="14.4" customHeight="1" x14ac:dyDescent="0.3">
      <c r="A32" s="729" t="s">
        <v>593</v>
      </c>
      <c r="B32" s="730" t="s">
        <v>2742</v>
      </c>
      <c r="C32" s="731">
        <v>15.702500000000002</v>
      </c>
      <c r="D32" s="731">
        <v>17.086500000000001</v>
      </c>
      <c r="E32" s="731"/>
      <c r="F32" s="731">
        <v>15.49675</v>
      </c>
      <c r="G32" s="731">
        <v>16</v>
      </c>
      <c r="H32" s="731">
        <v>-0.50324999999999953</v>
      </c>
      <c r="I32" s="732">
        <v>0.96854687500000003</v>
      </c>
      <c r="J32" s="733" t="s">
        <v>1</v>
      </c>
    </row>
    <row r="33" spans="1:10" ht="14.4" customHeight="1" x14ac:dyDescent="0.3">
      <c r="A33" s="729" t="s">
        <v>593</v>
      </c>
      <c r="B33" s="730" t="s">
        <v>2745</v>
      </c>
      <c r="C33" s="731">
        <v>2.7153</v>
      </c>
      <c r="D33" s="731">
        <v>4.4117100000000002</v>
      </c>
      <c r="E33" s="731"/>
      <c r="F33" s="731">
        <v>4.7026899999999996</v>
      </c>
      <c r="G33" s="731">
        <v>4</v>
      </c>
      <c r="H33" s="731">
        <v>0.70268999999999959</v>
      </c>
      <c r="I33" s="732">
        <v>1.1756724999999999</v>
      </c>
      <c r="J33" s="733" t="s">
        <v>1</v>
      </c>
    </row>
    <row r="34" spans="1:10" ht="14.4" customHeight="1" x14ac:dyDescent="0.3">
      <c r="A34" s="729" t="s">
        <v>593</v>
      </c>
      <c r="B34" s="730" t="s">
        <v>595</v>
      </c>
      <c r="C34" s="731">
        <v>74.12248000000001</v>
      </c>
      <c r="D34" s="731">
        <v>78.614009999999993</v>
      </c>
      <c r="E34" s="731"/>
      <c r="F34" s="731">
        <v>88.51851000000002</v>
      </c>
      <c r="G34" s="731">
        <v>83</v>
      </c>
      <c r="H34" s="731">
        <v>5.5185100000000205</v>
      </c>
      <c r="I34" s="732">
        <v>1.0664880722891568</v>
      </c>
      <c r="J34" s="733" t="s">
        <v>596</v>
      </c>
    </row>
    <row r="35" spans="1:10" ht="14.4" customHeight="1" x14ac:dyDescent="0.3">
      <c r="A35" s="729" t="s">
        <v>579</v>
      </c>
      <c r="B35" s="730" t="s">
        <v>579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597</v>
      </c>
    </row>
    <row r="36" spans="1:10" ht="14.4" customHeight="1" x14ac:dyDescent="0.3">
      <c r="A36" s="729" t="s">
        <v>598</v>
      </c>
      <c r="B36" s="730" t="s">
        <v>599</v>
      </c>
      <c r="C36" s="731" t="s">
        <v>579</v>
      </c>
      <c r="D36" s="731" t="s">
        <v>579</v>
      </c>
      <c r="E36" s="731"/>
      <c r="F36" s="731" t="s">
        <v>579</v>
      </c>
      <c r="G36" s="731" t="s">
        <v>579</v>
      </c>
      <c r="H36" s="731" t="s">
        <v>579</v>
      </c>
      <c r="I36" s="732" t="s">
        <v>579</v>
      </c>
      <c r="J36" s="733" t="s">
        <v>0</v>
      </c>
    </row>
    <row r="37" spans="1:10" ht="14.4" customHeight="1" x14ac:dyDescent="0.3">
      <c r="A37" s="729" t="s">
        <v>598</v>
      </c>
      <c r="B37" s="730" t="s">
        <v>2735</v>
      </c>
      <c r="C37" s="731">
        <v>0</v>
      </c>
      <c r="D37" s="731">
        <v>0</v>
      </c>
      <c r="E37" s="731"/>
      <c r="F37" s="731">
        <v>0.15246000000000001</v>
      </c>
      <c r="G37" s="731">
        <v>0</v>
      </c>
      <c r="H37" s="731">
        <v>0.15246000000000001</v>
      </c>
      <c r="I37" s="732" t="s">
        <v>579</v>
      </c>
      <c r="J37" s="733" t="s">
        <v>1</v>
      </c>
    </row>
    <row r="38" spans="1:10" ht="14.4" customHeight="1" x14ac:dyDescent="0.3">
      <c r="A38" s="729" t="s">
        <v>598</v>
      </c>
      <c r="B38" s="730" t="s">
        <v>2736</v>
      </c>
      <c r="C38" s="731">
        <v>0</v>
      </c>
      <c r="D38" s="731">
        <v>0.15862000000000001</v>
      </c>
      <c r="E38" s="731"/>
      <c r="F38" s="731">
        <v>0</v>
      </c>
      <c r="G38" s="731">
        <v>0</v>
      </c>
      <c r="H38" s="731">
        <v>0</v>
      </c>
      <c r="I38" s="732" t="s">
        <v>579</v>
      </c>
      <c r="J38" s="733" t="s">
        <v>1</v>
      </c>
    </row>
    <row r="39" spans="1:10" ht="14.4" customHeight="1" x14ac:dyDescent="0.3">
      <c r="A39" s="729" t="s">
        <v>598</v>
      </c>
      <c r="B39" s="730" t="s">
        <v>2737</v>
      </c>
      <c r="C39" s="731">
        <v>37.888930000000002</v>
      </c>
      <c r="D39" s="731">
        <v>39.859880000000004</v>
      </c>
      <c r="E39" s="731"/>
      <c r="F39" s="731">
        <v>41.508049999999997</v>
      </c>
      <c r="G39" s="731">
        <v>40</v>
      </c>
      <c r="H39" s="731">
        <v>1.5080499999999972</v>
      </c>
      <c r="I39" s="732">
        <v>1.03770125</v>
      </c>
      <c r="J39" s="733" t="s">
        <v>1</v>
      </c>
    </row>
    <row r="40" spans="1:10" ht="14.4" customHeight="1" x14ac:dyDescent="0.3">
      <c r="A40" s="729" t="s">
        <v>598</v>
      </c>
      <c r="B40" s="730" t="s">
        <v>2738</v>
      </c>
      <c r="C40" s="731">
        <v>46.889940000000003</v>
      </c>
      <c r="D40" s="731">
        <v>51.69334000000002</v>
      </c>
      <c r="E40" s="731"/>
      <c r="F40" s="731">
        <v>54.980970000000013</v>
      </c>
      <c r="G40" s="731">
        <v>57</v>
      </c>
      <c r="H40" s="731">
        <v>-2.0190299999999866</v>
      </c>
      <c r="I40" s="732">
        <v>0.96457842105263181</v>
      </c>
      <c r="J40" s="733" t="s">
        <v>1</v>
      </c>
    </row>
    <row r="41" spans="1:10" ht="14.4" customHeight="1" x14ac:dyDescent="0.3">
      <c r="A41" s="729" t="s">
        <v>598</v>
      </c>
      <c r="B41" s="730" t="s">
        <v>2739</v>
      </c>
      <c r="C41" s="731">
        <v>5.7190000000000003</v>
      </c>
      <c r="D41" s="731">
        <v>5.718</v>
      </c>
      <c r="E41" s="731"/>
      <c r="F41" s="731">
        <v>7.2381000000000002</v>
      </c>
      <c r="G41" s="731">
        <v>7</v>
      </c>
      <c r="H41" s="731">
        <v>0.2381000000000002</v>
      </c>
      <c r="I41" s="732">
        <v>1.0340142857142858</v>
      </c>
      <c r="J41" s="733" t="s">
        <v>1</v>
      </c>
    </row>
    <row r="42" spans="1:10" ht="14.4" customHeight="1" x14ac:dyDescent="0.3">
      <c r="A42" s="729" t="s">
        <v>598</v>
      </c>
      <c r="B42" s="730" t="s">
        <v>2741</v>
      </c>
      <c r="C42" s="731">
        <v>5.4473500000000001</v>
      </c>
      <c r="D42" s="731">
        <v>3.0249999999999999</v>
      </c>
      <c r="E42" s="731"/>
      <c r="F42" s="731">
        <v>3.3849999999999998</v>
      </c>
      <c r="G42" s="731">
        <v>4</v>
      </c>
      <c r="H42" s="731">
        <v>-0.61500000000000021</v>
      </c>
      <c r="I42" s="732">
        <v>0.84624999999999995</v>
      </c>
      <c r="J42" s="733" t="s">
        <v>1</v>
      </c>
    </row>
    <row r="43" spans="1:10" ht="14.4" customHeight="1" x14ac:dyDescent="0.3">
      <c r="A43" s="729" t="s">
        <v>598</v>
      </c>
      <c r="B43" s="730" t="s">
        <v>2742</v>
      </c>
      <c r="C43" s="731">
        <v>17.43</v>
      </c>
      <c r="D43" s="731">
        <v>17.849499999999999</v>
      </c>
      <c r="E43" s="731"/>
      <c r="F43" s="731">
        <v>17.07385</v>
      </c>
      <c r="G43" s="731">
        <v>17</v>
      </c>
      <c r="H43" s="731">
        <v>7.3850000000000193E-2</v>
      </c>
      <c r="I43" s="732">
        <v>1.0043441176470589</v>
      </c>
      <c r="J43" s="733" t="s">
        <v>1</v>
      </c>
    </row>
    <row r="44" spans="1:10" ht="14.4" customHeight="1" x14ac:dyDescent="0.3">
      <c r="A44" s="729" t="s">
        <v>598</v>
      </c>
      <c r="B44" s="730" t="s">
        <v>2745</v>
      </c>
      <c r="C44" s="731">
        <v>2.2565</v>
      </c>
      <c r="D44" s="731">
        <v>1.31124</v>
      </c>
      <c r="E44" s="731"/>
      <c r="F44" s="731">
        <v>0.93659999999999988</v>
      </c>
      <c r="G44" s="731">
        <v>1</v>
      </c>
      <c r="H44" s="731">
        <v>-6.3400000000000123E-2</v>
      </c>
      <c r="I44" s="732">
        <v>0.93659999999999988</v>
      </c>
      <c r="J44" s="733" t="s">
        <v>1</v>
      </c>
    </row>
    <row r="45" spans="1:10" ht="14.4" customHeight="1" x14ac:dyDescent="0.3">
      <c r="A45" s="729" t="s">
        <v>598</v>
      </c>
      <c r="B45" s="730" t="s">
        <v>600</v>
      </c>
      <c r="C45" s="731">
        <v>115.63172000000002</v>
      </c>
      <c r="D45" s="731">
        <v>119.61558000000002</v>
      </c>
      <c r="E45" s="731"/>
      <c r="F45" s="731">
        <v>125.27503000000002</v>
      </c>
      <c r="G45" s="731">
        <v>126</v>
      </c>
      <c r="H45" s="731">
        <v>-0.72496999999998479</v>
      </c>
      <c r="I45" s="732">
        <v>0.99424626984126996</v>
      </c>
      <c r="J45" s="733" t="s">
        <v>596</v>
      </c>
    </row>
    <row r="46" spans="1:10" ht="14.4" customHeight="1" x14ac:dyDescent="0.3">
      <c r="A46" s="729" t="s">
        <v>579</v>
      </c>
      <c r="B46" s="730" t="s">
        <v>579</v>
      </c>
      <c r="C46" s="731" t="s">
        <v>579</v>
      </c>
      <c r="D46" s="731" t="s">
        <v>579</v>
      </c>
      <c r="E46" s="731"/>
      <c r="F46" s="731" t="s">
        <v>579</v>
      </c>
      <c r="G46" s="731" t="s">
        <v>579</v>
      </c>
      <c r="H46" s="731" t="s">
        <v>579</v>
      </c>
      <c r="I46" s="732" t="s">
        <v>579</v>
      </c>
      <c r="J46" s="733" t="s">
        <v>597</v>
      </c>
    </row>
    <row r="47" spans="1:10" ht="14.4" customHeight="1" x14ac:dyDescent="0.3">
      <c r="A47" s="729" t="s">
        <v>601</v>
      </c>
      <c r="B47" s="730" t="s">
        <v>602</v>
      </c>
      <c r="C47" s="731" t="s">
        <v>579</v>
      </c>
      <c r="D47" s="731" t="s">
        <v>579</v>
      </c>
      <c r="E47" s="731"/>
      <c r="F47" s="731" t="s">
        <v>579</v>
      </c>
      <c r="G47" s="731" t="s">
        <v>579</v>
      </c>
      <c r="H47" s="731" t="s">
        <v>579</v>
      </c>
      <c r="I47" s="732" t="s">
        <v>579</v>
      </c>
      <c r="J47" s="733" t="s">
        <v>0</v>
      </c>
    </row>
    <row r="48" spans="1:10" ht="14.4" customHeight="1" x14ac:dyDescent="0.3">
      <c r="A48" s="729" t="s">
        <v>601</v>
      </c>
      <c r="B48" s="730" t="s">
        <v>2737</v>
      </c>
      <c r="C48" s="731">
        <v>5.53714</v>
      </c>
      <c r="D48" s="731">
        <v>4.3475799999999998</v>
      </c>
      <c r="E48" s="731"/>
      <c r="F48" s="731">
        <v>4.6971799999999995</v>
      </c>
      <c r="G48" s="731">
        <v>6</v>
      </c>
      <c r="H48" s="731">
        <v>-1.3028200000000005</v>
      </c>
      <c r="I48" s="732">
        <v>0.78286333333333324</v>
      </c>
      <c r="J48" s="733" t="s">
        <v>1</v>
      </c>
    </row>
    <row r="49" spans="1:10" ht="14.4" customHeight="1" x14ac:dyDescent="0.3">
      <c r="A49" s="729" t="s">
        <v>601</v>
      </c>
      <c r="B49" s="730" t="s">
        <v>2738</v>
      </c>
      <c r="C49" s="731">
        <v>1.9510600000000002</v>
      </c>
      <c r="D49" s="731">
        <v>2.49552</v>
      </c>
      <c r="E49" s="731"/>
      <c r="F49" s="731">
        <v>2.7726799999999998</v>
      </c>
      <c r="G49" s="731">
        <v>3</v>
      </c>
      <c r="H49" s="731">
        <v>-0.22732000000000019</v>
      </c>
      <c r="I49" s="732">
        <v>0.92422666666666664</v>
      </c>
      <c r="J49" s="733" t="s">
        <v>1</v>
      </c>
    </row>
    <row r="50" spans="1:10" ht="14.4" customHeight="1" x14ac:dyDescent="0.3">
      <c r="A50" s="729" t="s">
        <v>601</v>
      </c>
      <c r="B50" s="730" t="s">
        <v>2741</v>
      </c>
      <c r="C50" s="731">
        <v>0.34399999999999997</v>
      </c>
      <c r="D50" s="731">
        <v>0.32600000000000001</v>
      </c>
      <c r="E50" s="731"/>
      <c r="F50" s="731">
        <v>0.48949999999999999</v>
      </c>
      <c r="G50" s="731">
        <v>0</v>
      </c>
      <c r="H50" s="731">
        <v>0.48949999999999999</v>
      </c>
      <c r="I50" s="732" t="s">
        <v>579</v>
      </c>
      <c r="J50" s="733" t="s">
        <v>1</v>
      </c>
    </row>
    <row r="51" spans="1:10" ht="14.4" customHeight="1" x14ac:dyDescent="0.3">
      <c r="A51" s="729" t="s">
        <v>601</v>
      </c>
      <c r="B51" s="730" t="s">
        <v>2742</v>
      </c>
      <c r="C51" s="731">
        <v>2.1424000000000003</v>
      </c>
      <c r="D51" s="731">
        <v>2.6589999999999998</v>
      </c>
      <c r="E51" s="731"/>
      <c r="F51" s="731">
        <v>4.0541999999999998</v>
      </c>
      <c r="G51" s="731">
        <v>3</v>
      </c>
      <c r="H51" s="731">
        <v>1.0541999999999998</v>
      </c>
      <c r="I51" s="732">
        <v>1.3513999999999999</v>
      </c>
      <c r="J51" s="733" t="s">
        <v>1</v>
      </c>
    </row>
    <row r="52" spans="1:10" ht="14.4" customHeight="1" x14ac:dyDescent="0.3">
      <c r="A52" s="729" t="s">
        <v>601</v>
      </c>
      <c r="B52" s="730" t="s">
        <v>603</v>
      </c>
      <c r="C52" s="731">
        <v>9.9746000000000006</v>
      </c>
      <c r="D52" s="731">
        <v>9.8280999999999992</v>
      </c>
      <c r="E52" s="731"/>
      <c r="F52" s="731">
        <v>12.013559999999998</v>
      </c>
      <c r="G52" s="731">
        <v>11</v>
      </c>
      <c r="H52" s="731">
        <v>1.0135599999999982</v>
      </c>
      <c r="I52" s="732">
        <v>1.0921418181818181</v>
      </c>
      <c r="J52" s="733" t="s">
        <v>596</v>
      </c>
    </row>
    <row r="53" spans="1:10" ht="14.4" customHeight="1" x14ac:dyDescent="0.3">
      <c r="A53" s="729" t="s">
        <v>579</v>
      </c>
      <c r="B53" s="730" t="s">
        <v>579</v>
      </c>
      <c r="C53" s="731" t="s">
        <v>579</v>
      </c>
      <c r="D53" s="731" t="s">
        <v>579</v>
      </c>
      <c r="E53" s="731"/>
      <c r="F53" s="731" t="s">
        <v>579</v>
      </c>
      <c r="G53" s="731" t="s">
        <v>579</v>
      </c>
      <c r="H53" s="731" t="s">
        <v>579</v>
      </c>
      <c r="I53" s="732" t="s">
        <v>579</v>
      </c>
      <c r="J53" s="733" t="s">
        <v>597</v>
      </c>
    </row>
    <row r="54" spans="1:10" ht="14.4" customHeight="1" x14ac:dyDescent="0.3">
      <c r="A54" s="729" t="s">
        <v>604</v>
      </c>
      <c r="B54" s="730" t="s">
        <v>605</v>
      </c>
      <c r="C54" s="731" t="s">
        <v>579</v>
      </c>
      <c r="D54" s="731" t="s">
        <v>579</v>
      </c>
      <c r="E54" s="731"/>
      <c r="F54" s="731" t="s">
        <v>579</v>
      </c>
      <c r="G54" s="731" t="s">
        <v>579</v>
      </c>
      <c r="H54" s="731" t="s">
        <v>579</v>
      </c>
      <c r="I54" s="732" t="s">
        <v>579</v>
      </c>
      <c r="J54" s="733" t="s">
        <v>0</v>
      </c>
    </row>
    <row r="55" spans="1:10" ht="14.4" customHeight="1" x14ac:dyDescent="0.3">
      <c r="A55" s="729" t="s">
        <v>604</v>
      </c>
      <c r="B55" s="730" t="s">
        <v>2731</v>
      </c>
      <c r="C55" s="731">
        <v>2.7091599999999998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579</v>
      </c>
      <c r="J55" s="733" t="s">
        <v>1</v>
      </c>
    </row>
    <row r="56" spans="1:10" ht="14.4" customHeight="1" x14ac:dyDescent="0.3">
      <c r="A56" s="729" t="s">
        <v>604</v>
      </c>
      <c r="B56" s="730" t="s">
        <v>2735</v>
      </c>
      <c r="C56" s="731">
        <v>11.889059999999999</v>
      </c>
      <c r="D56" s="731">
        <v>12.011779999999998</v>
      </c>
      <c r="E56" s="731"/>
      <c r="F56" s="731">
        <v>15.086380000000002</v>
      </c>
      <c r="G56" s="731">
        <v>15</v>
      </c>
      <c r="H56" s="731">
        <v>8.63800000000019E-2</v>
      </c>
      <c r="I56" s="732">
        <v>1.0057586666666667</v>
      </c>
      <c r="J56" s="733" t="s">
        <v>1</v>
      </c>
    </row>
    <row r="57" spans="1:10" ht="14.4" customHeight="1" x14ac:dyDescent="0.3">
      <c r="A57" s="729" t="s">
        <v>604</v>
      </c>
      <c r="B57" s="730" t="s">
        <v>2736</v>
      </c>
      <c r="C57" s="731">
        <v>1.44906</v>
      </c>
      <c r="D57" s="731">
        <v>0.1598</v>
      </c>
      <c r="E57" s="731"/>
      <c r="F57" s="731">
        <v>0</v>
      </c>
      <c r="G57" s="731">
        <v>0</v>
      </c>
      <c r="H57" s="731">
        <v>0</v>
      </c>
      <c r="I57" s="732" t="s">
        <v>579</v>
      </c>
      <c r="J57" s="733" t="s">
        <v>1</v>
      </c>
    </row>
    <row r="58" spans="1:10" ht="14.4" customHeight="1" x14ac:dyDescent="0.3">
      <c r="A58" s="729" t="s">
        <v>604</v>
      </c>
      <c r="B58" s="730" t="s">
        <v>2737</v>
      </c>
      <c r="C58" s="731">
        <v>325.69758999999999</v>
      </c>
      <c r="D58" s="731">
        <v>387.4893100000001</v>
      </c>
      <c r="E58" s="731"/>
      <c r="F58" s="731">
        <v>464.42000999999982</v>
      </c>
      <c r="G58" s="731">
        <v>392</v>
      </c>
      <c r="H58" s="731">
        <v>72.42000999999982</v>
      </c>
      <c r="I58" s="732">
        <v>1.1847449234693872</v>
      </c>
      <c r="J58" s="733" t="s">
        <v>1</v>
      </c>
    </row>
    <row r="59" spans="1:10" ht="14.4" customHeight="1" x14ac:dyDescent="0.3">
      <c r="A59" s="729" t="s">
        <v>604</v>
      </c>
      <c r="B59" s="730" t="s">
        <v>2738</v>
      </c>
      <c r="C59" s="731">
        <v>1653.6188399999992</v>
      </c>
      <c r="D59" s="731">
        <v>1422.2907999999998</v>
      </c>
      <c r="E59" s="731"/>
      <c r="F59" s="731">
        <v>1437.5742200000002</v>
      </c>
      <c r="G59" s="731">
        <v>1523</v>
      </c>
      <c r="H59" s="731">
        <v>-85.425779999999804</v>
      </c>
      <c r="I59" s="732">
        <v>0.94390953381483922</v>
      </c>
      <c r="J59" s="733" t="s">
        <v>1</v>
      </c>
    </row>
    <row r="60" spans="1:10" ht="14.4" customHeight="1" x14ac:dyDescent="0.3">
      <c r="A60" s="729" t="s">
        <v>604</v>
      </c>
      <c r="B60" s="730" t="s">
        <v>2739</v>
      </c>
      <c r="C60" s="731">
        <v>79.192100000000011</v>
      </c>
      <c r="D60" s="731">
        <v>82.422020000000003</v>
      </c>
      <c r="E60" s="731"/>
      <c r="F60" s="731">
        <v>96.02431</v>
      </c>
      <c r="G60" s="731">
        <v>83</v>
      </c>
      <c r="H60" s="731">
        <v>13.02431</v>
      </c>
      <c r="I60" s="732">
        <v>1.1569193975903616</v>
      </c>
      <c r="J60" s="733" t="s">
        <v>1</v>
      </c>
    </row>
    <row r="61" spans="1:10" ht="14.4" customHeight="1" x14ac:dyDescent="0.3">
      <c r="A61" s="729" t="s">
        <v>604</v>
      </c>
      <c r="B61" s="730" t="s">
        <v>2741</v>
      </c>
      <c r="C61" s="731">
        <v>23.942730000000001</v>
      </c>
      <c r="D61" s="731">
        <v>22.675809999999998</v>
      </c>
      <c r="E61" s="731"/>
      <c r="F61" s="731">
        <v>15.46735</v>
      </c>
      <c r="G61" s="731">
        <v>31</v>
      </c>
      <c r="H61" s="731">
        <v>-15.53265</v>
      </c>
      <c r="I61" s="732">
        <v>0.49894677419354838</v>
      </c>
      <c r="J61" s="733" t="s">
        <v>1</v>
      </c>
    </row>
    <row r="62" spans="1:10" ht="14.4" customHeight="1" x14ac:dyDescent="0.3">
      <c r="A62" s="729" t="s">
        <v>604</v>
      </c>
      <c r="B62" s="730" t="s">
        <v>2742</v>
      </c>
      <c r="C62" s="731">
        <v>202.83487</v>
      </c>
      <c r="D62" s="731">
        <v>165.23474999999999</v>
      </c>
      <c r="E62" s="731"/>
      <c r="F62" s="731">
        <v>179.84124999999997</v>
      </c>
      <c r="G62" s="731">
        <v>159</v>
      </c>
      <c r="H62" s="731">
        <v>20.841249999999974</v>
      </c>
      <c r="I62" s="732">
        <v>1.131077044025157</v>
      </c>
      <c r="J62" s="733" t="s">
        <v>1</v>
      </c>
    </row>
    <row r="63" spans="1:10" ht="14.4" customHeight="1" x14ac:dyDescent="0.3">
      <c r="A63" s="729" t="s">
        <v>604</v>
      </c>
      <c r="B63" s="730" t="s">
        <v>2743</v>
      </c>
      <c r="C63" s="731">
        <v>333.29540000000003</v>
      </c>
      <c r="D63" s="731">
        <v>277.61730999999997</v>
      </c>
      <c r="E63" s="731"/>
      <c r="F63" s="731">
        <v>265.70391000000001</v>
      </c>
      <c r="G63" s="731">
        <v>300</v>
      </c>
      <c r="H63" s="731">
        <v>-34.296089999999992</v>
      </c>
      <c r="I63" s="732">
        <v>0.88567970000000007</v>
      </c>
      <c r="J63" s="733" t="s">
        <v>1</v>
      </c>
    </row>
    <row r="64" spans="1:10" ht="14.4" customHeight="1" x14ac:dyDescent="0.3">
      <c r="A64" s="729" t="s">
        <v>604</v>
      </c>
      <c r="B64" s="730" t="s">
        <v>2744</v>
      </c>
      <c r="C64" s="731">
        <v>269.96907999999996</v>
      </c>
      <c r="D64" s="731">
        <v>245.77667999999997</v>
      </c>
      <c r="E64" s="731"/>
      <c r="F64" s="731">
        <v>288.48381999999998</v>
      </c>
      <c r="G64" s="731">
        <v>292</v>
      </c>
      <c r="H64" s="731">
        <v>-3.5161800000000198</v>
      </c>
      <c r="I64" s="732">
        <v>0.98795828767123284</v>
      </c>
      <c r="J64" s="733" t="s">
        <v>1</v>
      </c>
    </row>
    <row r="65" spans="1:10" ht="14.4" customHeight="1" x14ac:dyDescent="0.3">
      <c r="A65" s="729" t="s">
        <v>604</v>
      </c>
      <c r="B65" s="730" t="s">
        <v>2745</v>
      </c>
      <c r="C65" s="731">
        <v>295.36288999999994</v>
      </c>
      <c r="D65" s="731">
        <v>405.81547</v>
      </c>
      <c r="E65" s="731"/>
      <c r="F65" s="731">
        <v>350.32691000000005</v>
      </c>
      <c r="G65" s="731">
        <v>392</v>
      </c>
      <c r="H65" s="731">
        <v>-41.673089999999945</v>
      </c>
      <c r="I65" s="732">
        <v>0.89369109693877569</v>
      </c>
      <c r="J65" s="733" t="s">
        <v>1</v>
      </c>
    </row>
    <row r="66" spans="1:10" ht="14.4" customHeight="1" x14ac:dyDescent="0.3">
      <c r="A66" s="729" t="s">
        <v>604</v>
      </c>
      <c r="B66" s="730" t="s">
        <v>606</v>
      </c>
      <c r="C66" s="731">
        <v>3199.9607799999994</v>
      </c>
      <c r="D66" s="731">
        <v>3021.4937299999997</v>
      </c>
      <c r="E66" s="731"/>
      <c r="F66" s="731">
        <v>3112.9281600000004</v>
      </c>
      <c r="G66" s="731">
        <v>3188</v>
      </c>
      <c r="H66" s="731">
        <v>-75.071839999999611</v>
      </c>
      <c r="I66" s="732">
        <v>0.97645174404015067</v>
      </c>
      <c r="J66" s="733" t="s">
        <v>596</v>
      </c>
    </row>
    <row r="67" spans="1:10" ht="14.4" customHeight="1" x14ac:dyDescent="0.3">
      <c r="A67" s="729" t="s">
        <v>579</v>
      </c>
      <c r="B67" s="730" t="s">
        <v>579</v>
      </c>
      <c r="C67" s="731" t="s">
        <v>579</v>
      </c>
      <c r="D67" s="731" t="s">
        <v>579</v>
      </c>
      <c r="E67" s="731"/>
      <c r="F67" s="731" t="s">
        <v>579</v>
      </c>
      <c r="G67" s="731" t="s">
        <v>579</v>
      </c>
      <c r="H67" s="731" t="s">
        <v>579</v>
      </c>
      <c r="I67" s="732" t="s">
        <v>579</v>
      </c>
      <c r="J67" s="733" t="s">
        <v>597</v>
      </c>
    </row>
    <row r="68" spans="1:10" ht="14.4" customHeight="1" x14ac:dyDescent="0.3">
      <c r="A68" s="729" t="s">
        <v>607</v>
      </c>
      <c r="B68" s="730" t="s">
        <v>608</v>
      </c>
      <c r="C68" s="731" t="s">
        <v>579</v>
      </c>
      <c r="D68" s="731" t="s">
        <v>579</v>
      </c>
      <c r="E68" s="731"/>
      <c r="F68" s="731" t="s">
        <v>579</v>
      </c>
      <c r="G68" s="731" t="s">
        <v>579</v>
      </c>
      <c r="H68" s="731" t="s">
        <v>579</v>
      </c>
      <c r="I68" s="732" t="s">
        <v>579</v>
      </c>
      <c r="J68" s="733" t="s">
        <v>0</v>
      </c>
    </row>
    <row r="69" spans="1:10" ht="14.4" customHeight="1" x14ac:dyDescent="0.3">
      <c r="A69" s="729" t="s">
        <v>607</v>
      </c>
      <c r="B69" s="730" t="s">
        <v>2730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579</v>
      </c>
      <c r="J69" s="733" t="s">
        <v>1</v>
      </c>
    </row>
    <row r="70" spans="1:10" ht="14.4" customHeight="1" x14ac:dyDescent="0.3">
      <c r="A70" s="729" t="s">
        <v>607</v>
      </c>
      <c r="B70" s="730" t="s">
        <v>2731</v>
      </c>
      <c r="C70" s="731">
        <v>18888.44173000001</v>
      </c>
      <c r="D70" s="731">
        <v>16135.412820000012</v>
      </c>
      <c r="E70" s="731"/>
      <c r="F70" s="731">
        <v>14094.015070000016</v>
      </c>
      <c r="G70" s="731">
        <v>17900</v>
      </c>
      <c r="H70" s="731">
        <v>-3805.9849299999842</v>
      </c>
      <c r="I70" s="732">
        <v>0.78737514357541993</v>
      </c>
      <c r="J70" s="733" t="s">
        <v>1</v>
      </c>
    </row>
    <row r="71" spans="1:10" ht="14.4" customHeight="1" x14ac:dyDescent="0.3">
      <c r="A71" s="729" t="s">
        <v>607</v>
      </c>
      <c r="B71" s="730" t="s">
        <v>2732</v>
      </c>
      <c r="C71" s="731">
        <v>7773.5126500000006</v>
      </c>
      <c r="D71" s="731">
        <v>7757.1527199999973</v>
      </c>
      <c r="E71" s="731"/>
      <c r="F71" s="731">
        <v>7804.274629999999</v>
      </c>
      <c r="G71" s="731">
        <v>8000</v>
      </c>
      <c r="H71" s="731">
        <v>-195.72537000000102</v>
      </c>
      <c r="I71" s="732">
        <v>0.9755343287499999</v>
      </c>
      <c r="J71" s="733" t="s">
        <v>1</v>
      </c>
    </row>
    <row r="72" spans="1:10" ht="14.4" customHeight="1" x14ac:dyDescent="0.3">
      <c r="A72" s="729" t="s">
        <v>607</v>
      </c>
      <c r="B72" s="730" t="s">
        <v>2733</v>
      </c>
      <c r="C72" s="731">
        <v>20220.110819999998</v>
      </c>
      <c r="D72" s="731">
        <v>22931.32116</v>
      </c>
      <c r="E72" s="731"/>
      <c r="F72" s="731">
        <v>22823.921959999996</v>
      </c>
      <c r="G72" s="731">
        <v>23500</v>
      </c>
      <c r="H72" s="731">
        <v>-676.07804000000397</v>
      </c>
      <c r="I72" s="732">
        <v>0.97123072170212754</v>
      </c>
      <c r="J72" s="733" t="s">
        <v>1</v>
      </c>
    </row>
    <row r="73" spans="1:10" ht="14.4" customHeight="1" x14ac:dyDescent="0.3">
      <c r="A73" s="729" t="s">
        <v>607</v>
      </c>
      <c r="B73" s="730" t="s">
        <v>2734</v>
      </c>
      <c r="C73" s="731">
        <v>2013.647109999999</v>
      </c>
      <c r="D73" s="731">
        <v>1565.1293499999997</v>
      </c>
      <c r="E73" s="731"/>
      <c r="F73" s="731">
        <v>2402.7321799999991</v>
      </c>
      <c r="G73" s="731">
        <v>2100</v>
      </c>
      <c r="H73" s="731">
        <v>302.73217999999906</v>
      </c>
      <c r="I73" s="732">
        <v>1.1441581809523804</v>
      </c>
      <c r="J73" s="733" t="s">
        <v>1</v>
      </c>
    </row>
    <row r="74" spans="1:10" ht="14.4" customHeight="1" x14ac:dyDescent="0.3">
      <c r="A74" s="729" t="s">
        <v>607</v>
      </c>
      <c r="B74" s="730" t="s">
        <v>2735</v>
      </c>
      <c r="C74" s="731">
        <v>0</v>
      </c>
      <c r="D74" s="731">
        <v>3.2195999999999998</v>
      </c>
      <c r="E74" s="731"/>
      <c r="F74" s="731">
        <v>0</v>
      </c>
      <c r="G74" s="731">
        <v>5</v>
      </c>
      <c r="H74" s="731">
        <v>-5</v>
      </c>
      <c r="I74" s="732">
        <v>0</v>
      </c>
      <c r="J74" s="733" t="s">
        <v>1</v>
      </c>
    </row>
    <row r="75" spans="1:10" ht="14.4" customHeight="1" x14ac:dyDescent="0.3">
      <c r="A75" s="729" t="s">
        <v>607</v>
      </c>
      <c r="B75" s="730" t="s">
        <v>2737</v>
      </c>
      <c r="C75" s="731">
        <v>934.18858</v>
      </c>
      <c r="D75" s="731">
        <v>982.69687999999985</v>
      </c>
      <c r="E75" s="731"/>
      <c r="F75" s="731">
        <v>883.29186999999979</v>
      </c>
      <c r="G75" s="731">
        <v>943</v>
      </c>
      <c r="H75" s="731">
        <v>-59.70813000000021</v>
      </c>
      <c r="I75" s="732">
        <v>0.9366827889713677</v>
      </c>
      <c r="J75" s="733" t="s">
        <v>1</v>
      </c>
    </row>
    <row r="76" spans="1:10" ht="14.4" customHeight="1" x14ac:dyDescent="0.3">
      <c r="A76" s="729" t="s">
        <v>607</v>
      </c>
      <c r="B76" s="730" t="s">
        <v>2738</v>
      </c>
      <c r="C76" s="731">
        <v>2190.3499500000003</v>
      </c>
      <c r="D76" s="731">
        <v>1848.5729999999996</v>
      </c>
      <c r="E76" s="731"/>
      <c r="F76" s="731">
        <v>2689.5387000000001</v>
      </c>
      <c r="G76" s="731">
        <v>1931</v>
      </c>
      <c r="H76" s="731">
        <v>758.53870000000006</v>
      </c>
      <c r="I76" s="732">
        <v>1.3928216986017607</v>
      </c>
      <c r="J76" s="733" t="s">
        <v>1</v>
      </c>
    </row>
    <row r="77" spans="1:10" ht="14.4" customHeight="1" x14ac:dyDescent="0.3">
      <c r="A77" s="729" t="s">
        <v>607</v>
      </c>
      <c r="B77" s="730" t="s">
        <v>2740</v>
      </c>
      <c r="C77" s="731">
        <v>676.08525999999995</v>
      </c>
      <c r="D77" s="731">
        <v>701.37275000000022</v>
      </c>
      <c r="E77" s="731"/>
      <c r="F77" s="731">
        <v>797.22454000000016</v>
      </c>
      <c r="G77" s="731">
        <v>740</v>
      </c>
      <c r="H77" s="731">
        <v>57.224540000000161</v>
      </c>
      <c r="I77" s="732">
        <v>1.0773304594594597</v>
      </c>
      <c r="J77" s="733" t="s">
        <v>1</v>
      </c>
    </row>
    <row r="78" spans="1:10" ht="14.4" customHeight="1" x14ac:dyDescent="0.3">
      <c r="A78" s="729" t="s">
        <v>607</v>
      </c>
      <c r="B78" s="730" t="s">
        <v>2741</v>
      </c>
      <c r="C78" s="731">
        <v>79.803179999999998</v>
      </c>
      <c r="D78" s="731">
        <v>59.416469999999997</v>
      </c>
      <c r="E78" s="731"/>
      <c r="F78" s="731">
        <v>57.161609999999996</v>
      </c>
      <c r="G78" s="731">
        <v>60</v>
      </c>
      <c r="H78" s="731">
        <v>-2.838390000000004</v>
      </c>
      <c r="I78" s="732">
        <v>0.95269349999999997</v>
      </c>
      <c r="J78" s="733" t="s">
        <v>1</v>
      </c>
    </row>
    <row r="79" spans="1:10" ht="14.4" customHeight="1" x14ac:dyDescent="0.3">
      <c r="A79" s="729" t="s">
        <v>607</v>
      </c>
      <c r="B79" s="730" t="s">
        <v>2742</v>
      </c>
      <c r="C79" s="731">
        <v>124.07548000000001</v>
      </c>
      <c r="D79" s="731">
        <v>101.80122</v>
      </c>
      <c r="E79" s="731"/>
      <c r="F79" s="731">
        <v>177.77673000000001</v>
      </c>
      <c r="G79" s="731">
        <v>105</v>
      </c>
      <c r="H79" s="731">
        <v>72.776730000000015</v>
      </c>
      <c r="I79" s="732">
        <v>1.6931117142857144</v>
      </c>
      <c r="J79" s="733" t="s">
        <v>1</v>
      </c>
    </row>
    <row r="80" spans="1:10" ht="14.4" customHeight="1" x14ac:dyDescent="0.3">
      <c r="A80" s="729" t="s">
        <v>607</v>
      </c>
      <c r="B80" s="730" t="s">
        <v>2744</v>
      </c>
      <c r="C80" s="731">
        <v>1985.1263900000001</v>
      </c>
      <c r="D80" s="731">
        <v>1434.2779399999999</v>
      </c>
      <c r="E80" s="731"/>
      <c r="F80" s="731">
        <v>1886.7575699999998</v>
      </c>
      <c r="G80" s="731">
        <v>1708</v>
      </c>
      <c r="H80" s="731">
        <v>178.75756999999976</v>
      </c>
      <c r="I80" s="732">
        <v>1.1046589988290396</v>
      </c>
      <c r="J80" s="733" t="s">
        <v>1</v>
      </c>
    </row>
    <row r="81" spans="1:10" ht="14.4" customHeight="1" x14ac:dyDescent="0.3">
      <c r="A81" s="729" t="s">
        <v>607</v>
      </c>
      <c r="B81" s="730" t="s">
        <v>2745</v>
      </c>
      <c r="C81" s="731">
        <v>62.792999999999999</v>
      </c>
      <c r="D81" s="731">
        <v>2.0328000000000004</v>
      </c>
      <c r="E81" s="731"/>
      <c r="F81" s="731">
        <v>2.3715999999999999</v>
      </c>
      <c r="G81" s="731">
        <v>2</v>
      </c>
      <c r="H81" s="731">
        <v>0.37159999999999993</v>
      </c>
      <c r="I81" s="732">
        <v>1.1858</v>
      </c>
      <c r="J81" s="733" t="s">
        <v>1</v>
      </c>
    </row>
    <row r="82" spans="1:10" ht="14.4" customHeight="1" x14ac:dyDescent="0.3">
      <c r="A82" s="729" t="s">
        <v>607</v>
      </c>
      <c r="B82" s="730" t="s">
        <v>2746</v>
      </c>
      <c r="C82" s="731">
        <v>0</v>
      </c>
      <c r="D82" s="731">
        <v>14.51008</v>
      </c>
      <c r="E82" s="731"/>
      <c r="F82" s="731">
        <v>14.51008</v>
      </c>
      <c r="G82" s="731">
        <v>20</v>
      </c>
      <c r="H82" s="731">
        <v>-5.4899199999999997</v>
      </c>
      <c r="I82" s="732">
        <v>0.72550400000000004</v>
      </c>
      <c r="J82" s="733" t="s">
        <v>1</v>
      </c>
    </row>
    <row r="83" spans="1:10" ht="14.4" customHeight="1" x14ac:dyDescent="0.3">
      <c r="A83" s="729" t="s">
        <v>607</v>
      </c>
      <c r="B83" s="730" t="s">
        <v>609</v>
      </c>
      <c r="C83" s="731">
        <v>54948.134150000013</v>
      </c>
      <c r="D83" s="731">
        <v>53536.91679000001</v>
      </c>
      <c r="E83" s="731"/>
      <c r="F83" s="731">
        <v>53633.576540000016</v>
      </c>
      <c r="G83" s="731">
        <v>57014</v>
      </c>
      <c r="H83" s="731">
        <v>-3380.4234599999836</v>
      </c>
      <c r="I83" s="732">
        <v>0.94070888799242325</v>
      </c>
      <c r="J83" s="733" t="s">
        <v>596</v>
      </c>
    </row>
    <row r="84" spans="1:10" ht="14.4" customHeight="1" x14ac:dyDescent="0.3">
      <c r="A84" s="729" t="s">
        <v>579</v>
      </c>
      <c r="B84" s="730" t="s">
        <v>579</v>
      </c>
      <c r="C84" s="731" t="s">
        <v>579</v>
      </c>
      <c r="D84" s="731" t="s">
        <v>579</v>
      </c>
      <c r="E84" s="731"/>
      <c r="F84" s="731" t="s">
        <v>579</v>
      </c>
      <c r="G84" s="731" t="s">
        <v>579</v>
      </c>
      <c r="H84" s="731" t="s">
        <v>579</v>
      </c>
      <c r="I84" s="732" t="s">
        <v>579</v>
      </c>
      <c r="J84" s="733" t="s">
        <v>597</v>
      </c>
    </row>
    <row r="85" spans="1:10" ht="14.4" customHeight="1" x14ac:dyDescent="0.3">
      <c r="A85" s="729" t="s">
        <v>577</v>
      </c>
      <c r="B85" s="730" t="s">
        <v>591</v>
      </c>
      <c r="C85" s="731">
        <v>58347.823730000004</v>
      </c>
      <c r="D85" s="731">
        <v>56766.468210000006</v>
      </c>
      <c r="E85" s="731"/>
      <c r="F85" s="731">
        <v>56972.311800000018</v>
      </c>
      <c r="G85" s="731">
        <v>60422</v>
      </c>
      <c r="H85" s="731">
        <v>-3449.6881999999823</v>
      </c>
      <c r="I85" s="732">
        <v>0.94290675250736511</v>
      </c>
      <c r="J85" s="733" t="s">
        <v>592</v>
      </c>
    </row>
  </sheetData>
  <mergeCells count="3">
    <mergeCell ref="A1:I1"/>
    <mergeCell ref="F3:I3"/>
    <mergeCell ref="C4:D4"/>
  </mergeCells>
  <conditionalFormatting sqref="F24 F86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5">
    <cfRule type="expression" dxfId="32" priority="6">
      <formula>$H25&gt;0</formula>
    </cfRule>
  </conditionalFormatting>
  <conditionalFormatting sqref="A25:A85">
    <cfRule type="expression" dxfId="31" priority="5">
      <formula>AND($J25&lt;&gt;"mezeraKL",$J25&lt;&gt;"")</formula>
    </cfRule>
  </conditionalFormatting>
  <conditionalFormatting sqref="I25:I85">
    <cfRule type="expression" dxfId="30" priority="7">
      <formula>$I25&gt;1</formula>
    </cfRule>
  </conditionalFormatting>
  <conditionalFormatting sqref="B25:B85">
    <cfRule type="expression" dxfId="29" priority="4">
      <formula>OR($J25="NS",$J25="SumaNS",$J25="Účet")</formula>
    </cfRule>
  </conditionalFormatting>
  <conditionalFormatting sqref="A25:D85 F25:I85">
    <cfRule type="expression" dxfId="28" priority="8">
      <formula>AND($J25&lt;&gt;"",$J25&lt;&gt;"mezeraKL")</formula>
    </cfRule>
  </conditionalFormatting>
  <conditionalFormatting sqref="B25:D85 F25:I85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5 F25:I85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4310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66.347159508015707</v>
      </c>
      <c r="J3" s="203">
        <f>SUBTOTAL(9,J5:J1048576)</f>
        <v>793093</v>
      </c>
      <c r="K3" s="204">
        <f>SUBTOTAL(9,K5:K1048576)</f>
        <v>52619467.775690705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577</v>
      </c>
      <c r="B5" s="825" t="s">
        <v>578</v>
      </c>
      <c r="C5" s="828" t="s">
        <v>593</v>
      </c>
      <c r="D5" s="862" t="s">
        <v>594</v>
      </c>
      <c r="E5" s="828" t="s">
        <v>2747</v>
      </c>
      <c r="F5" s="862" t="s">
        <v>2748</v>
      </c>
      <c r="G5" s="828" t="s">
        <v>2749</v>
      </c>
      <c r="H5" s="828" t="s">
        <v>2750</v>
      </c>
      <c r="I5" s="225">
        <v>6.2433331807454424</v>
      </c>
      <c r="J5" s="225">
        <v>140</v>
      </c>
      <c r="K5" s="848">
        <v>874</v>
      </c>
    </row>
    <row r="6" spans="1:11" ht="14.4" customHeight="1" x14ac:dyDescent="0.3">
      <c r="A6" s="831" t="s">
        <v>577</v>
      </c>
      <c r="B6" s="832" t="s">
        <v>578</v>
      </c>
      <c r="C6" s="835" t="s">
        <v>593</v>
      </c>
      <c r="D6" s="863" t="s">
        <v>594</v>
      </c>
      <c r="E6" s="835" t="s">
        <v>2747</v>
      </c>
      <c r="F6" s="863" t="s">
        <v>2748</v>
      </c>
      <c r="G6" s="835" t="s">
        <v>2749</v>
      </c>
      <c r="H6" s="835" t="s">
        <v>2751</v>
      </c>
      <c r="I6" s="849">
        <v>6.244999885559082</v>
      </c>
      <c r="J6" s="849">
        <v>100</v>
      </c>
      <c r="K6" s="850">
        <v>624.5</v>
      </c>
    </row>
    <row r="7" spans="1:11" ht="14.4" customHeight="1" x14ac:dyDescent="0.3">
      <c r="A7" s="831" t="s">
        <v>577</v>
      </c>
      <c r="B7" s="832" t="s">
        <v>578</v>
      </c>
      <c r="C7" s="835" t="s">
        <v>593</v>
      </c>
      <c r="D7" s="863" t="s">
        <v>594</v>
      </c>
      <c r="E7" s="835" t="s">
        <v>2747</v>
      </c>
      <c r="F7" s="863" t="s">
        <v>2748</v>
      </c>
      <c r="G7" s="835" t="s">
        <v>2752</v>
      </c>
      <c r="H7" s="835" t="s">
        <v>2753</v>
      </c>
      <c r="I7" s="849">
        <v>1.291333293914795</v>
      </c>
      <c r="J7" s="849">
        <v>4200</v>
      </c>
      <c r="K7" s="850">
        <v>5421</v>
      </c>
    </row>
    <row r="8" spans="1:11" ht="14.4" customHeight="1" x14ac:dyDescent="0.3">
      <c r="A8" s="831" t="s">
        <v>577</v>
      </c>
      <c r="B8" s="832" t="s">
        <v>578</v>
      </c>
      <c r="C8" s="835" t="s">
        <v>593</v>
      </c>
      <c r="D8" s="863" t="s">
        <v>594</v>
      </c>
      <c r="E8" s="835" t="s">
        <v>2747</v>
      </c>
      <c r="F8" s="863" t="s">
        <v>2748</v>
      </c>
      <c r="G8" s="835" t="s">
        <v>2754</v>
      </c>
      <c r="H8" s="835" t="s">
        <v>2755</v>
      </c>
      <c r="I8" s="849">
        <v>0.43999999761581421</v>
      </c>
      <c r="J8" s="849">
        <v>200</v>
      </c>
      <c r="K8" s="850">
        <v>88</v>
      </c>
    </row>
    <row r="9" spans="1:11" ht="14.4" customHeight="1" x14ac:dyDescent="0.3">
      <c r="A9" s="831" t="s">
        <v>577</v>
      </c>
      <c r="B9" s="832" t="s">
        <v>578</v>
      </c>
      <c r="C9" s="835" t="s">
        <v>593</v>
      </c>
      <c r="D9" s="863" t="s">
        <v>594</v>
      </c>
      <c r="E9" s="835" t="s">
        <v>2747</v>
      </c>
      <c r="F9" s="863" t="s">
        <v>2748</v>
      </c>
      <c r="G9" s="835" t="s">
        <v>2756</v>
      </c>
      <c r="H9" s="835" t="s">
        <v>2757</v>
      </c>
      <c r="I9" s="849">
        <v>111.55000305175781</v>
      </c>
      <c r="J9" s="849">
        <v>3</v>
      </c>
      <c r="K9" s="850">
        <v>334.65000915527344</v>
      </c>
    </row>
    <row r="10" spans="1:11" ht="14.4" customHeight="1" x14ac:dyDescent="0.3">
      <c r="A10" s="831" t="s">
        <v>577</v>
      </c>
      <c r="B10" s="832" t="s">
        <v>578</v>
      </c>
      <c r="C10" s="835" t="s">
        <v>593</v>
      </c>
      <c r="D10" s="863" t="s">
        <v>594</v>
      </c>
      <c r="E10" s="835" t="s">
        <v>2747</v>
      </c>
      <c r="F10" s="863" t="s">
        <v>2748</v>
      </c>
      <c r="G10" s="835" t="s">
        <v>2758</v>
      </c>
      <c r="H10" s="835" t="s">
        <v>2759</v>
      </c>
      <c r="I10" s="849">
        <v>13.039999961853027</v>
      </c>
      <c r="J10" s="849">
        <v>10</v>
      </c>
      <c r="K10" s="850">
        <v>130.39999389648437</v>
      </c>
    </row>
    <row r="11" spans="1:11" ht="14.4" customHeight="1" x14ac:dyDescent="0.3">
      <c r="A11" s="831" t="s">
        <v>577</v>
      </c>
      <c r="B11" s="832" t="s">
        <v>578</v>
      </c>
      <c r="C11" s="835" t="s">
        <v>593</v>
      </c>
      <c r="D11" s="863" t="s">
        <v>594</v>
      </c>
      <c r="E11" s="835" t="s">
        <v>2747</v>
      </c>
      <c r="F11" s="863" t="s">
        <v>2748</v>
      </c>
      <c r="G11" s="835" t="s">
        <v>2760</v>
      </c>
      <c r="H11" s="835" t="s">
        <v>2761</v>
      </c>
      <c r="I11" s="849">
        <v>1.3799999952316284</v>
      </c>
      <c r="J11" s="849">
        <v>400</v>
      </c>
      <c r="K11" s="850">
        <v>552</v>
      </c>
    </row>
    <row r="12" spans="1:11" ht="14.4" customHeight="1" x14ac:dyDescent="0.3">
      <c r="A12" s="831" t="s">
        <v>577</v>
      </c>
      <c r="B12" s="832" t="s">
        <v>578</v>
      </c>
      <c r="C12" s="835" t="s">
        <v>593</v>
      </c>
      <c r="D12" s="863" t="s">
        <v>594</v>
      </c>
      <c r="E12" s="835" t="s">
        <v>2747</v>
      </c>
      <c r="F12" s="863" t="s">
        <v>2748</v>
      </c>
      <c r="G12" s="835" t="s">
        <v>2762</v>
      </c>
      <c r="H12" s="835" t="s">
        <v>2763</v>
      </c>
      <c r="I12" s="849">
        <v>1.5174999833106995</v>
      </c>
      <c r="J12" s="849">
        <v>350</v>
      </c>
      <c r="K12" s="850">
        <v>531.5</v>
      </c>
    </row>
    <row r="13" spans="1:11" ht="14.4" customHeight="1" x14ac:dyDescent="0.3">
      <c r="A13" s="831" t="s">
        <v>577</v>
      </c>
      <c r="B13" s="832" t="s">
        <v>578</v>
      </c>
      <c r="C13" s="835" t="s">
        <v>593</v>
      </c>
      <c r="D13" s="863" t="s">
        <v>594</v>
      </c>
      <c r="E13" s="835" t="s">
        <v>2747</v>
      </c>
      <c r="F13" s="863" t="s">
        <v>2748</v>
      </c>
      <c r="G13" s="835" t="s">
        <v>2764</v>
      </c>
      <c r="H13" s="835" t="s">
        <v>2765</v>
      </c>
      <c r="I13" s="849">
        <v>2.0629999399185182</v>
      </c>
      <c r="J13" s="849">
        <v>900</v>
      </c>
      <c r="K13" s="850">
        <v>1856.5</v>
      </c>
    </row>
    <row r="14" spans="1:11" ht="14.4" customHeight="1" x14ac:dyDescent="0.3">
      <c r="A14" s="831" t="s">
        <v>577</v>
      </c>
      <c r="B14" s="832" t="s">
        <v>578</v>
      </c>
      <c r="C14" s="835" t="s">
        <v>593</v>
      </c>
      <c r="D14" s="863" t="s">
        <v>594</v>
      </c>
      <c r="E14" s="835" t="s">
        <v>2747</v>
      </c>
      <c r="F14" s="863" t="s">
        <v>2748</v>
      </c>
      <c r="G14" s="835" t="s">
        <v>2766</v>
      </c>
      <c r="H14" s="835" t="s">
        <v>2767</v>
      </c>
      <c r="I14" s="849">
        <v>3.3609089851379395</v>
      </c>
      <c r="J14" s="849">
        <v>1250</v>
      </c>
      <c r="K14" s="850">
        <v>4201</v>
      </c>
    </row>
    <row r="15" spans="1:11" ht="14.4" customHeight="1" x14ac:dyDescent="0.3">
      <c r="A15" s="831" t="s">
        <v>577</v>
      </c>
      <c r="B15" s="832" t="s">
        <v>578</v>
      </c>
      <c r="C15" s="835" t="s">
        <v>593</v>
      </c>
      <c r="D15" s="863" t="s">
        <v>594</v>
      </c>
      <c r="E15" s="835" t="s">
        <v>2747</v>
      </c>
      <c r="F15" s="863" t="s">
        <v>2748</v>
      </c>
      <c r="G15" s="835" t="s">
        <v>2768</v>
      </c>
      <c r="H15" s="835" t="s">
        <v>2769</v>
      </c>
      <c r="I15" s="849">
        <v>7.5100002288818359</v>
      </c>
      <c r="J15" s="849">
        <v>108</v>
      </c>
      <c r="K15" s="850">
        <v>811.08002471923828</v>
      </c>
    </row>
    <row r="16" spans="1:11" ht="14.4" customHeight="1" x14ac:dyDescent="0.3">
      <c r="A16" s="831" t="s">
        <v>577</v>
      </c>
      <c r="B16" s="832" t="s">
        <v>578</v>
      </c>
      <c r="C16" s="835" t="s">
        <v>593</v>
      </c>
      <c r="D16" s="863" t="s">
        <v>594</v>
      </c>
      <c r="E16" s="835" t="s">
        <v>2747</v>
      </c>
      <c r="F16" s="863" t="s">
        <v>2748</v>
      </c>
      <c r="G16" s="835" t="s">
        <v>2770</v>
      </c>
      <c r="H16" s="835" t="s">
        <v>2771</v>
      </c>
      <c r="I16" s="849">
        <v>15.020000457763672</v>
      </c>
      <c r="J16" s="849">
        <v>1</v>
      </c>
      <c r="K16" s="850">
        <v>15.020000457763672</v>
      </c>
    </row>
    <row r="17" spans="1:11" ht="14.4" customHeight="1" x14ac:dyDescent="0.3">
      <c r="A17" s="831" t="s">
        <v>577</v>
      </c>
      <c r="B17" s="832" t="s">
        <v>578</v>
      </c>
      <c r="C17" s="835" t="s">
        <v>593</v>
      </c>
      <c r="D17" s="863" t="s">
        <v>594</v>
      </c>
      <c r="E17" s="835" t="s">
        <v>2747</v>
      </c>
      <c r="F17" s="863" t="s">
        <v>2748</v>
      </c>
      <c r="G17" s="835" t="s">
        <v>2772</v>
      </c>
      <c r="H17" s="835" t="s">
        <v>2773</v>
      </c>
      <c r="I17" s="849">
        <v>8.5788887871636277</v>
      </c>
      <c r="J17" s="849">
        <v>132</v>
      </c>
      <c r="K17" s="850">
        <v>1132.4399871826172</v>
      </c>
    </row>
    <row r="18" spans="1:11" ht="14.4" customHeight="1" x14ac:dyDescent="0.3">
      <c r="A18" s="831" t="s">
        <v>577</v>
      </c>
      <c r="B18" s="832" t="s">
        <v>578</v>
      </c>
      <c r="C18" s="835" t="s">
        <v>593</v>
      </c>
      <c r="D18" s="863" t="s">
        <v>594</v>
      </c>
      <c r="E18" s="835" t="s">
        <v>2747</v>
      </c>
      <c r="F18" s="863" t="s">
        <v>2748</v>
      </c>
      <c r="G18" s="835" t="s">
        <v>2774</v>
      </c>
      <c r="H18" s="835" t="s">
        <v>2775</v>
      </c>
      <c r="I18" s="849">
        <v>10.520000457763672</v>
      </c>
      <c r="J18" s="849">
        <v>240</v>
      </c>
      <c r="K18" s="850">
        <v>2524.7999877929687</v>
      </c>
    </row>
    <row r="19" spans="1:11" ht="14.4" customHeight="1" x14ac:dyDescent="0.3">
      <c r="A19" s="831" t="s">
        <v>577</v>
      </c>
      <c r="B19" s="832" t="s">
        <v>578</v>
      </c>
      <c r="C19" s="835" t="s">
        <v>593</v>
      </c>
      <c r="D19" s="863" t="s">
        <v>594</v>
      </c>
      <c r="E19" s="835" t="s">
        <v>2747</v>
      </c>
      <c r="F19" s="863" t="s">
        <v>2748</v>
      </c>
      <c r="G19" s="835" t="s">
        <v>2776</v>
      </c>
      <c r="H19" s="835" t="s">
        <v>2777</v>
      </c>
      <c r="I19" s="849">
        <v>13.220000267028809</v>
      </c>
      <c r="J19" s="849">
        <v>15</v>
      </c>
      <c r="K19" s="850">
        <v>198.30000305175781</v>
      </c>
    </row>
    <row r="20" spans="1:11" ht="14.4" customHeight="1" x14ac:dyDescent="0.3">
      <c r="A20" s="831" t="s">
        <v>577</v>
      </c>
      <c r="B20" s="832" t="s">
        <v>578</v>
      </c>
      <c r="C20" s="835" t="s">
        <v>593</v>
      </c>
      <c r="D20" s="863" t="s">
        <v>594</v>
      </c>
      <c r="E20" s="835" t="s">
        <v>2747</v>
      </c>
      <c r="F20" s="863" t="s">
        <v>2748</v>
      </c>
      <c r="G20" s="835" t="s">
        <v>2778</v>
      </c>
      <c r="H20" s="835" t="s">
        <v>2779</v>
      </c>
      <c r="I20" s="849">
        <v>96.192501068115234</v>
      </c>
      <c r="J20" s="849">
        <v>9</v>
      </c>
      <c r="K20" s="850">
        <v>865.72001647949219</v>
      </c>
    </row>
    <row r="21" spans="1:11" ht="14.4" customHeight="1" x14ac:dyDescent="0.3">
      <c r="A21" s="831" t="s">
        <v>577</v>
      </c>
      <c r="B21" s="832" t="s">
        <v>578</v>
      </c>
      <c r="C21" s="835" t="s">
        <v>593</v>
      </c>
      <c r="D21" s="863" t="s">
        <v>594</v>
      </c>
      <c r="E21" s="835" t="s">
        <v>2747</v>
      </c>
      <c r="F21" s="863" t="s">
        <v>2748</v>
      </c>
      <c r="G21" s="835" t="s">
        <v>2780</v>
      </c>
      <c r="H21" s="835" t="s">
        <v>2781</v>
      </c>
      <c r="I21" s="849">
        <v>2.190000057220459</v>
      </c>
      <c r="J21" s="849">
        <v>100</v>
      </c>
      <c r="K21" s="850">
        <v>219</v>
      </c>
    </row>
    <row r="22" spans="1:11" ht="14.4" customHeight="1" x14ac:dyDescent="0.3">
      <c r="A22" s="831" t="s">
        <v>577</v>
      </c>
      <c r="B22" s="832" t="s">
        <v>578</v>
      </c>
      <c r="C22" s="835" t="s">
        <v>593</v>
      </c>
      <c r="D22" s="863" t="s">
        <v>594</v>
      </c>
      <c r="E22" s="835" t="s">
        <v>2747</v>
      </c>
      <c r="F22" s="863" t="s">
        <v>2748</v>
      </c>
      <c r="G22" s="835" t="s">
        <v>2782</v>
      </c>
      <c r="H22" s="835" t="s">
        <v>2783</v>
      </c>
      <c r="I22" s="849">
        <v>4.309999942779541</v>
      </c>
      <c r="J22" s="849">
        <v>100</v>
      </c>
      <c r="K22" s="850">
        <v>431</v>
      </c>
    </row>
    <row r="23" spans="1:11" ht="14.4" customHeight="1" x14ac:dyDescent="0.3">
      <c r="A23" s="831" t="s">
        <v>577</v>
      </c>
      <c r="B23" s="832" t="s">
        <v>578</v>
      </c>
      <c r="C23" s="835" t="s">
        <v>593</v>
      </c>
      <c r="D23" s="863" t="s">
        <v>594</v>
      </c>
      <c r="E23" s="835" t="s">
        <v>2747</v>
      </c>
      <c r="F23" s="863" t="s">
        <v>2748</v>
      </c>
      <c r="G23" s="835" t="s">
        <v>2784</v>
      </c>
      <c r="H23" s="835" t="s">
        <v>2785</v>
      </c>
      <c r="I23" s="849">
        <v>6.929999828338623</v>
      </c>
      <c r="J23" s="849">
        <v>2</v>
      </c>
      <c r="K23" s="850">
        <v>13.859999656677246</v>
      </c>
    </row>
    <row r="24" spans="1:11" ht="14.4" customHeight="1" x14ac:dyDescent="0.3">
      <c r="A24" s="831" t="s">
        <v>577</v>
      </c>
      <c r="B24" s="832" t="s">
        <v>578</v>
      </c>
      <c r="C24" s="835" t="s">
        <v>593</v>
      </c>
      <c r="D24" s="863" t="s">
        <v>594</v>
      </c>
      <c r="E24" s="835" t="s">
        <v>2747</v>
      </c>
      <c r="F24" s="863" t="s">
        <v>2748</v>
      </c>
      <c r="G24" s="835" t="s">
        <v>2786</v>
      </c>
      <c r="H24" s="835" t="s">
        <v>2787</v>
      </c>
      <c r="I24" s="849">
        <v>166.73500061035156</v>
      </c>
      <c r="J24" s="849">
        <v>2</v>
      </c>
      <c r="K24" s="850">
        <v>333.47000122070312</v>
      </c>
    </row>
    <row r="25" spans="1:11" ht="14.4" customHeight="1" x14ac:dyDescent="0.3">
      <c r="A25" s="831" t="s">
        <v>577</v>
      </c>
      <c r="B25" s="832" t="s">
        <v>578</v>
      </c>
      <c r="C25" s="835" t="s">
        <v>593</v>
      </c>
      <c r="D25" s="863" t="s">
        <v>594</v>
      </c>
      <c r="E25" s="835" t="s">
        <v>2747</v>
      </c>
      <c r="F25" s="863" t="s">
        <v>2748</v>
      </c>
      <c r="G25" s="835" t="s">
        <v>2788</v>
      </c>
      <c r="H25" s="835" t="s">
        <v>2789</v>
      </c>
      <c r="I25" s="849">
        <v>105.44999694824219</v>
      </c>
      <c r="J25" s="849">
        <v>2</v>
      </c>
      <c r="K25" s="850">
        <v>210.89999389648437</v>
      </c>
    </row>
    <row r="26" spans="1:11" ht="14.4" customHeight="1" x14ac:dyDescent="0.3">
      <c r="A26" s="831" t="s">
        <v>577</v>
      </c>
      <c r="B26" s="832" t="s">
        <v>578</v>
      </c>
      <c r="C26" s="835" t="s">
        <v>593</v>
      </c>
      <c r="D26" s="863" t="s">
        <v>594</v>
      </c>
      <c r="E26" s="835" t="s">
        <v>2747</v>
      </c>
      <c r="F26" s="863" t="s">
        <v>2748</v>
      </c>
      <c r="G26" s="835" t="s">
        <v>2790</v>
      </c>
      <c r="H26" s="835" t="s">
        <v>2791</v>
      </c>
      <c r="I26" s="849">
        <v>17.620000839233398</v>
      </c>
      <c r="J26" s="849">
        <v>1</v>
      </c>
      <c r="K26" s="850">
        <v>17.620000839233398</v>
      </c>
    </row>
    <row r="27" spans="1:11" ht="14.4" customHeight="1" x14ac:dyDescent="0.3">
      <c r="A27" s="831" t="s">
        <v>577</v>
      </c>
      <c r="B27" s="832" t="s">
        <v>578</v>
      </c>
      <c r="C27" s="835" t="s">
        <v>593</v>
      </c>
      <c r="D27" s="863" t="s">
        <v>594</v>
      </c>
      <c r="E27" s="835" t="s">
        <v>2747</v>
      </c>
      <c r="F27" s="863" t="s">
        <v>2748</v>
      </c>
      <c r="G27" s="835" t="s">
        <v>2792</v>
      </c>
      <c r="H27" s="835" t="s">
        <v>2793</v>
      </c>
      <c r="I27" s="849">
        <v>22.299999237060547</v>
      </c>
      <c r="J27" s="849">
        <v>1</v>
      </c>
      <c r="K27" s="850">
        <v>22.299999237060547</v>
      </c>
    </row>
    <row r="28" spans="1:11" ht="14.4" customHeight="1" x14ac:dyDescent="0.3">
      <c r="A28" s="831" t="s">
        <v>577</v>
      </c>
      <c r="B28" s="832" t="s">
        <v>578</v>
      </c>
      <c r="C28" s="835" t="s">
        <v>593</v>
      </c>
      <c r="D28" s="863" t="s">
        <v>594</v>
      </c>
      <c r="E28" s="835" t="s">
        <v>2747</v>
      </c>
      <c r="F28" s="863" t="s">
        <v>2748</v>
      </c>
      <c r="G28" s="835" t="s">
        <v>2794</v>
      </c>
      <c r="H28" s="835" t="s">
        <v>2795</v>
      </c>
      <c r="I28" s="849">
        <v>112.52999877929687</v>
      </c>
      <c r="J28" s="849">
        <v>13</v>
      </c>
      <c r="K28" s="850">
        <v>1462.8899841308594</v>
      </c>
    </row>
    <row r="29" spans="1:11" ht="14.4" customHeight="1" x14ac:dyDescent="0.3">
      <c r="A29" s="831" t="s">
        <v>577</v>
      </c>
      <c r="B29" s="832" t="s">
        <v>578</v>
      </c>
      <c r="C29" s="835" t="s">
        <v>593</v>
      </c>
      <c r="D29" s="863" t="s">
        <v>594</v>
      </c>
      <c r="E29" s="835" t="s">
        <v>2747</v>
      </c>
      <c r="F29" s="863" t="s">
        <v>2748</v>
      </c>
      <c r="G29" s="835" t="s">
        <v>2796</v>
      </c>
      <c r="H29" s="835" t="s">
        <v>2797</v>
      </c>
      <c r="I29" s="849">
        <v>2.7400000095367432</v>
      </c>
      <c r="J29" s="849">
        <v>10</v>
      </c>
      <c r="K29" s="850">
        <v>27.399999618530273</v>
      </c>
    </row>
    <row r="30" spans="1:11" ht="14.4" customHeight="1" x14ac:dyDescent="0.3">
      <c r="A30" s="831" t="s">
        <v>577</v>
      </c>
      <c r="B30" s="832" t="s">
        <v>578</v>
      </c>
      <c r="C30" s="835" t="s">
        <v>593</v>
      </c>
      <c r="D30" s="863" t="s">
        <v>594</v>
      </c>
      <c r="E30" s="835" t="s">
        <v>2747</v>
      </c>
      <c r="F30" s="863" t="s">
        <v>2748</v>
      </c>
      <c r="G30" s="835" t="s">
        <v>2798</v>
      </c>
      <c r="H30" s="835" t="s">
        <v>2799</v>
      </c>
      <c r="I30" s="849">
        <v>10.119999885559082</v>
      </c>
      <c r="J30" s="849">
        <v>27</v>
      </c>
      <c r="K30" s="850">
        <v>273.24000549316406</v>
      </c>
    </row>
    <row r="31" spans="1:11" ht="14.4" customHeight="1" x14ac:dyDescent="0.3">
      <c r="A31" s="831" t="s">
        <v>577</v>
      </c>
      <c r="B31" s="832" t="s">
        <v>578</v>
      </c>
      <c r="C31" s="835" t="s">
        <v>593</v>
      </c>
      <c r="D31" s="863" t="s">
        <v>594</v>
      </c>
      <c r="E31" s="835" t="s">
        <v>2747</v>
      </c>
      <c r="F31" s="863" t="s">
        <v>2748</v>
      </c>
      <c r="G31" s="835" t="s">
        <v>2800</v>
      </c>
      <c r="H31" s="835" t="s">
        <v>2801</v>
      </c>
      <c r="I31" s="849">
        <v>0.67000001668930054</v>
      </c>
      <c r="J31" s="849">
        <v>2800</v>
      </c>
      <c r="K31" s="850">
        <v>1876</v>
      </c>
    </row>
    <row r="32" spans="1:11" ht="14.4" customHeight="1" x14ac:dyDescent="0.3">
      <c r="A32" s="831" t="s">
        <v>577</v>
      </c>
      <c r="B32" s="832" t="s">
        <v>578</v>
      </c>
      <c r="C32" s="835" t="s">
        <v>593</v>
      </c>
      <c r="D32" s="863" t="s">
        <v>594</v>
      </c>
      <c r="E32" s="835" t="s">
        <v>2747</v>
      </c>
      <c r="F32" s="863" t="s">
        <v>2748</v>
      </c>
      <c r="G32" s="835" t="s">
        <v>2802</v>
      </c>
      <c r="H32" s="835" t="s">
        <v>2803</v>
      </c>
      <c r="I32" s="849">
        <v>27.876999664306641</v>
      </c>
      <c r="J32" s="849">
        <v>27</v>
      </c>
      <c r="K32" s="850">
        <v>752.66999435424805</v>
      </c>
    </row>
    <row r="33" spans="1:11" ht="14.4" customHeight="1" x14ac:dyDescent="0.3">
      <c r="A33" s="831" t="s">
        <v>577</v>
      </c>
      <c r="B33" s="832" t="s">
        <v>578</v>
      </c>
      <c r="C33" s="835" t="s">
        <v>593</v>
      </c>
      <c r="D33" s="863" t="s">
        <v>594</v>
      </c>
      <c r="E33" s="835" t="s">
        <v>2747</v>
      </c>
      <c r="F33" s="863" t="s">
        <v>2748</v>
      </c>
      <c r="G33" s="835" t="s">
        <v>2804</v>
      </c>
      <c r="H33" s="835" t="s">
        <v>2805</v>
      </c>
      <c r="I33" s="849">
        <v>28.729999542236328</v>
      </c>
      <c r="J33" s="849">
        <v>48</v>
      </c>
      <c r="K33" s="850">
        <v>1379.0400390625</v>
      </c>
    </row>
    <row r="34" spans="1:11" ht="14.4" customHeight="1" x14ac:dyDescent="0.3">
      <c r="A34" s="831" t="s">
        <v>577</v>
      </c>
      <c r="B34" s="832" t="s">
        <v>578</v>
      </c>
      <c r="C34" s="835" t="s">
        <v>593</v>
      </c>
      <c r="D34" s="863" t="s">
        <v>594</v>
      </c>
      <c r="E34" s="835" t="s">
        <v>2747</v>
      </c>
      <c r="F34" s="863" t="s">
        <v>2748</v>
      </c>
      <c r="G34" s="835" t="s">
        <v>2806</v>
      </c>
      <c r="H34" s="835" t="s">
        <v>2807</v>
      </c>
      <c r="I34" s="849">
        <v>9.3299999237060547</v>
      </c>
      <c r="J34" s="849">
        <v>1</v>
      </c>
      <c r="K34" s="850">
        <v>9.3299999237060547</v>
      </c>
    </row>
    <row r="35" spans="1:11" ht="14.4" customHeight="1" x14ac:dyDescent="0.3">
      <c r="A35" s="831" t="s">
        <v>577</v>
      </c>
      <c r="B35" s="832" t="s">
        <v>578</v>
      </c>
      <c r="C35" s="835" t="s">
        <v>593</v>
      </c>
      <c r="D35" s="863" t="s">
        <v>594</v>
      </c>
      <c r="E35" s="835" t="s">
        <v>2808</v>
      </c>
      <c r="F35" s="863" t="s">
        <v>2809</v>
      </c>
      <c r="G35" s="835" t="s">
        <v>2810</v>
      </c>
      <c r="H35" s="835" t="s">
        <v>2811</v>
      </c>
      <c r="I35" s="849">
        <v>9.9999997764825821E-3</v>
      </c>
      <c r="J35" s="849">
        <v>350</v>
      </c>
      <c r="K35" s="850">
        <v>3.5</v>
      </c>
    </row>
    <row r="36" spans="1:11" ht="14.4" customHeight="1" x14ac:dyDescent="0.3">
      <c r="A36" s="831" t="s">
        <v>577</v>
      </c>
      <c r="B36" s="832" t="s">
        <v>578</v>
      </c>
      <c r="C36" s="835" t="s">
        <v>593</v>
      </c>
      <c r="D36" s="863" t="s">
        <v>594</v>
      </c>
      <c r="E36" s="835" t="s">
        <v>2808</v>
      </c>
      <c r="F36" s="863" t="s">
        <v>2809</v>
      </c>
      <c r="G36" s="835" t="s">
        <v>2812</v>
      </c>
      <c r="H36" s="835" t="s">
        <v>2813</v>
      </c>
      <c r="I36" s="849">
        <v>3.4466667175292969</v>
      </c>
      <c r="J36" s="849">
        <v>120</v>
      </c>
      <c r="K36" s="850">
        <v>413.59999084472656</v>
      </c>
    </row>
    <row r="37" spans="1:11" ht="14.4" customHeight="1" x14ac:dyDescent="0.3">
      <c r="A37" s="831" t="s">
        <v>577</v>
      </c>
      <c r="B37" s="832" t="s">
        <v>578</v>
      </c>
      <c r="C37" s="835" t="s">
        <v>593</v>
      </c>
      <c r="D37" s="863" t="s">
        <v>594</v>
      </c>
      <c r="E37" s="835" t="s">
        <v>2808</v>
      </c>
      <c r="F37" s="863" t="s">
        <v>2809</v>
      </c>
      <c r="G37" s="835" t="s">
        <v>2814</v>
      </c>
      <c r="H37" s="835" t="s">
        <v>2815</v>
      </c>
      <c r="I37" s="849">
        <v>3.4600000381469727</v>
      </c>
      <c r="J37" s="849">
        <v>40</v>
      </c>
      <c r="K37" s="850">
        <v>138.39999389648437</v>
      </c>
    </row>
    <row r="38" spans="1:11" ht="14.4" customHeight="1" x14ac:dyDescent="0.3">
      <c r="A38" s="831" t="s">
        <v>577</v>
      </c>
      <c r="B38" s="832" t="s">
        <v>578</v>
      </c>
      <c r="C38" s="835" t="s">
        <v>593</v>
      </c>
      <c r="D38" s="863" t="s">
        <v>594</v>
      </c>
      <c r="E38" s="835" t="s">
        <v>2808</v>
      </c>
      <c r="F38" s="863" t="s">
        <v>2809</v>
      </c>
      <c r="G38" s="835" t="s">
        <v>2812</v>
      </c>
      <c r="H38" s="835" t="s">
        <v>2816</v>
      </c>
      <c r="I38" s="849">
        <v>3.4600000381469727</v>
      </c>
      <c r="J38" s="849">
        <v>40</v>
      </c>
      <c r="K38" s="850">
        <v>138.39999389648437</v>
      </c>
    </row>
    <row r="39" spans="1:11" ht="14.4" customHeight="1" x14ac:dyDescent="0.3">
      <c r="A39" s="831" t="s">
        <v>577</v>
      </c>
      <c r="B39" s="832" t="s">
        <v>578</v>
      </c>
      <c r="C39" s="835" t="s">
        <v>593</v>
      </c>
      <c r="D39" s="863" t="s">
        <v>594</v>
      </c>
      <c r="E39" s="835" t="s">
        <v>2808</v>
      </c>
      <c r="F39" s="863" t="s">
        <v>2809</v>
      </c>
      <c r="G39" s="835" t="s">
        <v>2814</v>
      </c>
      <c r="H39" s="835" t="s">
        <v>2817</v>
      </c>
      <c r="I39" s="849">
        <v>3.4600000381469727</v>
      </c>
      <c r="J39" s="849">
        <v>40</v>
      </c>
      <c r="K39" s="850">
        <v>138.39999389648437</v>
      </c>
    </row>
    <row r="40" spans="1:11" ht="14.4" customHeight="1" x14ac:dyDescent="0.3">
      <c r="A40" s="831" t="s">
        <v>577</v>
      </c>
      <c r="B40" s="832" t="s">
        <v>578</v>
      </c>
      <c r="C40" s="835" t="s">
        <v>593</v>
      </c>
      <c r="D40" s="863" t="s">
        <v>594</v>
      </c>
      <c r="E40" s="835" t="s">
        <v>2808</v>
      </c>
      <c r="F40" s="863" t="s">
        <v>2809</v>
      </c>
      <c r="G40" s="835" t="s">
        <v>2818</v>
      </c>
      <c r="H40" s="835" t="s">
        <v>2819</v>
      </c>
      <c r="I40" s="849">
        <v>17.979999542236328</v>
      </c>
      <c r="J40" s="849">
        <v>50</v>
      </c>
      <c r="K40" s="850">
        <v>899</v>
      </c>
    </row>
    <row r="41" spans="1:11" ht="14.4" customHeight="1" x14ac:dyDescent="0.3">
      <c r="A41" s="831" t="s">
        <v>577</v>
      </c>
      <c r="B41" s="832" t="s">
        <v>578</v>
      </c>
      <c r="C41" s="835" t="s">
        <v>593</v>
      </c>
      <c r="D41" s="863" t="s">
        <v>594</v>
      </c>
      <c r="E41" s="835" t="s">
        <v>2808</v>
      </c>
      <c r="F41" s="863" t="s">
        <v>2809</v>
      </c>
      <c r="G41" s="835" t="s">
        <v>2820</v>
      </c>
      <c r="H41" s="835" t="s">
        <v>2821</v>
      </c>
      <c r="I41" s="849">
        <v>17.979999542236328</v>
      </c>
      <c r="J41" s="849">
        <v>50</v>
      </c>
      <c r="K41" s="850">
        <v>899</v>
      </c>
    </row>
    <row r="42" spans="1:11" ht="14.4" customHeight="1" x14ac:dyDescent="0.3">
      <c r="A42" s="831" t="s">
        <v>577</v>
      </c>
      <c r="B42" s="832" t="s">
        <v>578</v>
      </c>
      <c r="C42" s="835" t="s">
        <v>593</v>
      </c>
      <c r="D42" s="863" t="s">
        <v>594</v>
      </c>
      <c r="E42" s="835" t="s">
        <v>2808</v>
      </c>
      <c r="F42" s="863" t="s">
        <v>2809</v>
      </c>
      <c r="G42" s="835" t="s">
        <v>2822</v>
      </c>
      <c r="H42" s="835" t="s">
        <v>2823</v>
      </c>
      <c r="I42" s="849">
        <v>18.389999389648438</v>
      </c>
      <c r="J42" s="849">
        <v>12</v>
      </c>
      <c r="K42" s="850">
        <v>220.69999694824219</v>
      </c>
    </row>
    <row r="43" spans="1:11" ht="14.4" customHeight="1" x14ac:dyDescent="0.3">
      <c r="A43" s="831" t="s">
        <v>577</v>
      </c>
      <c r="B43" s="832" t="s">
        <v>578</v>
      </c>
      <c r="C43" s="835" t="s">
        <v>593</v>
      </c>
      <c r="D43" s="863" t="s">
        <v>594</v>
      </c>
      <c r="E43" s="835" t="s">
        <v>2808</v>
      </c>
      <c r="F43" s="863" t="s">
        <v>2809</v>
      </c>
      <c r="G43" s="835" t="s">
        <v>2824</v>
      </c>
      <c r="H43" s="835" t="s">
        <v>2825</v>
      </c>
      <c r="I43" s="849">
        <v>13.200908920981668</v>
      </c>
      <c r="J43" s="849">
        <v>270</v>
      </c>
      <c r="K43" s="850">
        <v>3564.2999877929687</v>
      </c>
    </row>
    <row r="44" spans="1:11" ht="14.4" customHeight="1" x14ac:dyDescent="0.3">
      <c r="A44" s="831" t="s">
        <v>577</v>
      </c>
      <c r="B44" s="832" t="s">
        <v>578</v>
      </c>
      <c r="C44" s="835" t="s">
        <v>593</v>
      </c>
      <c r="D44" s="863" t="s">
        <v>594</v>
      </c>
      <c r="E44" s="835" t="s">
        <v>2808</v>
      </c>
      <c r="F44" s="863" t="s">
        <v>2809</v>
      </c>
      <c r="G44" s="835" t="s">
        <v>2826</v>
      </c>
      <c r="H44" s="835" t="s">
        <v>2827</v>
      </c>
      <c r="I44" s="849">
        <v>22.989999771118164</v>
      </c>
      <c r="J44" s="849">
        <v>40</v>
      </c>
      <c r="K44" s="850">
        <v>919.5999755859375</v>
      </c>
    </row>
    <row r="45" spans="1:11" ht="14.4" customHeight="1" x14ac:dyDescent="0.3">
      <c r="A45" s="831" t="s">
        <v>577</v>
      </c>
      <c r="B45" s="832" t="s">
        <v>578</v>
      </c>
      <c r="C45" s="835" t="s">
        <v>593</v>
      </c>
      <c r="D45" s="863" t="s">
        <v>594</v>
      </c>
      <c r="E45" s="835" t="s">
        <v>2808</v>
      </c>
      <c r="F45" s="863" t="s">
        <v>2809</v>
      </c>
      <c r="G45" s="835" t="s">
        <v>2828</v>
      </c>
      <c r="H45" s="835" t="s">
        <v>2829</v>
      </c>
      <c r="I45" s="849">
        <v>22.879999160766602</v>
      </c>
      <c r="J45" s="849">
        <v>12</v>
      </c>
      <c r="K45" s="850">
        <v>274.52999877929687</v>
      </c>
    </row>
    <row r="46" spans="1:11" ht="14.4" customHeight="1" x14ac:dyDescent="0.3">
      <c r="A46" s="831" t="s">
        <v>577</v>
      </c>
      <c r="B46" s="832" t="s">
        <v>578</v>
      </c>
      <c r="C46" s="835" t="s">
        <v>593</v>
      </c>
      <c r="D46" s="863" t="s">
        <v>594</v>
      </c>
      <c r="E46" s="835" t="s">
        <v>2808</v>
      </c>
      <c r="F46" s="863" t="s">
        <v>2809</v>
      </c>
      <c r="G46" s="835" t="s">
        <v>2830</v>
      </c>
      <c r="H46" s="835" t="s">
        <v>2831</v>
      </c>
      <c r="I46" s="849">
        <v>9.6800003051757812</v>
      </c>
      <c r="J46" s="849">
        <v>200</v>
      </c>
      <c r="K46" s="850">
        <v>1936</v>
      </c>
    </row>
    <row r="47" spans="1:11" ht="14.4" customHeight="1" x14ac:dyDescent="0.3">
      <c r="A47" s="831" t="s">
        <v>577</v>
      </c>
      <c r="B47" s="832" t="s">
        <v>578</v>
      </c>
      <c r="C47" s="835" t="s">
        <v>593</v>
      </c>
      <c r="D47" s="863" t="s">
        <v>594</v>
      </c>
      <c r="E47" s="835" t="s">
        <v>2808</v>
      </c>
      <c r="F47" s="863" t="s">
        <v>2809</v>
      </c>
      <c r="G47" s="835" t="s">
        <v>2832</v>
      </c>
      <c r="H47" s="835" t="s">
        <v>2833</v>
      </c>
      <c r="I47" s="849">
        <v>594</v>
      </c>
      <c r="J47" s="849">
        <v>1</v>
      </c>
      <c r="K47" s="850">
        <v>594</v>
      </c>
    </row>
    <row r="48" spans="1:11" ht="14.4" customHeight="1" x14ac:dyDescent="0.3">
      <c r="A48" s="831" t="s">
        <v>577</v>
      </c>
      <c r="B48" s="832" t="s">
        <v>578</v>
      </c>
      <c r="C48" s="835" t="s">
        <v>593</v>
      </c>
      <c r="D48" s="863" t="s">
        <v>594</v>
      </c>
      <c r="E48" s="835" t="s">
        <v>2808</v>
      </c>
      <c r="F48" s="863" t="s">
        <v>2809</v>
      </c>
      <c r="G48" s="835" t="s">
        <v>2834</v>
      </c>
      <c r="H48" s="835" t="s">
        <v>2835</v>
      </c>
      <c r="I48" s="849">
        <v>11.737777498033312</v>
      </c>
      <c r="J48" s="849">
        <v>90</v>
      </c>
      <c r="K48" s="850">
        <v>1056.400016784668</v>
      </c>
    </row>
    <row r="49" spans="1:11" ht="14.4" customHeight="1" x14ac:dyDescent="0.3">
      <c r="A49" s="831" t="s">
        <v>577</v>
      </c>
      <c r="B49" s="832" t="s">
        <v>578</v>
      </c>
      <c r="C49" s="835" t="s">
        <v>593</v>
      </c>
      <c r="D49" s="863" t="s">
        <v>594</v>
      </c>
      <c r="E49" s="835" t="s">
        <v>2808</v>
      </c>
      <c r="F49" s="863" t="s">
        <v>2809</v>
      </c>
      <c r="G49" s="835" t="s">
        <v>2836</v>
      </c>
      <c r="H49" s="835" t="s">
        <v>2837</v>
      </c>
      <c r="I49" s="849">
        <v>2.2899999618530273</v>
      </c>
      <c r="J49" s="849">
        <v>150</v>
      </c>
      <c r="K49" s="850">
        <v>343.5</v>
      </c>
    </row>
    <row r="50" spans="1:11" ht="14.4" customHeight="1" x14ac:dyDescent="0.3">
      <c r="A50" s="831" t="s">
        <v>577</v>
      </c>
      <c r="B50" s="832" t="s">
        <v>578</v>
      </c>
      <c r="C50" s="835" t="s">
        <v>593</v>
      </c>
      <c r="D50" s="863" t="s">
        <v>594</v>
      </c>
      <c r="E50" s="835" t="s">
        <v>2808</v>
      </c>
      <c r="F50" s="863" t="s">
        <v>2809</v>
      </c>
      <c r="G50" s="835" t="s">
        <v>2838</v>
      </c>
      <c r="H50" s="835" t="s">
        <v>2839</v>
      </c>
      <c r="I50" s="849">
        <v>110.12000274658203</v>
      </c>
      <c r="J50" s="849">
        <v>2</v>
      </c>
      <c r="K50" s="850">
        <v>220.24000549316406</v>
      </c>
    </row>
    <row r="51" spans="1:11" ht="14.4" customHeight="1" x14ac:dyDescent="0.3">
      <c r="A51" s="831" t="s">
        <v>577</v>
      </c>
      <c r="B51" s="832" t="s">
        <v>578</v>
      </c>
      <c r="C51" s="835" t="s">
        <v>593</v>
      </c>
      <c r="D51" s="863" t="s">
        <v>594</v>
      </c>
      <c r="E51" s="835" t="s">
        <v>2808</v>
      </c>
      <c r="F51" s="863" t="s">
        <v>2809</v>
      </c>
      <c r="G51" s="835" t="s">
        <v>2840</v>
      </c>
      <c r="H51" s="835" t="s">
        <v>2841</v>
      </c>
      <c r="I51" s="849">
        <v>59.459999084472656</v>
      </c>
      <c r="J51" s="849">
        <v>5</v>
      </c>
      <c r="K51" s="850">
        <v>297.29998779296875</v>
      </c>
    </row>
    <row r="52" spans="1:11" ht="14.4" customHeight="1" x14ac:dyDescent="0.3">
      <c r="A52" s="831" t="s">
        <v>577</v>
      </c>
      <c r="B52" s="832" t="s">
        <v>578</v>
      </c>
      <c r="C52" s="835" t="s">
        <v>593</v>
      </c>
      <c r="D52" s="863" t="s">
        <v>594</v>
      </c>
      <c r="E52" s="835" t="s">
        <v>2808</v>
      </c>
      <c r="F52" s="863" t="s">
        <v>2809</v>
      </c>
      <c r="G52" s="835" t="s">
        <v>2842</v>
      </c>
      <c r="H52" s="835" t="s">
        <v>2843</v>
      </c>
      <c r="I52" s="849">
        <v>62.779998779296875</v>
      </c>
      <c r="J52" s="849">
        <v>0</v>
      </c>
      <c r="K52" s="850">
        <v>0</v>
      </c>
    </row>
    <row r="53" spans="1:11" ht="14.4" customHeight="1" x14ac:dyDescent="0.3">
      <c r="A53" s="831" t="s">
        <v>577</v>
      </c>
      <c r="B53" s="832" t="s">
        <v>578</v>
      </c>
      <c r="C53" s="835" t="s">
        <v>593</v>
      </c>
      <c r="D53" s="863" t="s">
        <v>594</v>
      </c>
      <c r="E53" s="835" t="s">
        <v>2808</v>
      </c>
      <c r="F53" s="863" t="s">
        <v>2809</v>
      </c>
      <c r="G53" s="835" t="s">
        <v>2844</v>
      </c>
      <c r="H53" s="835" t="s">
        <v>2845</v>
      </c>
      <c r="I53" s="849">
        <v>15.359999656677246</v>
      </c>
      <c r="J53" s="849">
        <v>2</v>
      </c>
      <c r="K53" s="850">
        <v>30.719999313354492</v>
      </c>
    </row>
    <row r="54" spans="1:11" ht="14.4" customHeight="1" x14ac:dyDescent="0.3">
      <c r="A54" s="831" t="s">
        <v>577</v>
      </c>
      <c r="B54" s="832" t="s">
        <v>578</v>
      </c>
      <c r="C54" s="835" t="s">
        <v>593</v>
      </c>
      <c r="D54" s="863" t="s">
        <v>594</v>
      </c>
      <c r="E54" s="835" t="s">
        <v>2808</v>
      </c>
      <c r="F54" s="863" t="s">
        <v>2809</v>
      </c>
      <c r="G54" s="835" t="s">
        <v>2846</v>
      </c>
      <c r="H54" s="835" t="s">
        <v>2847</v>
      </c>
      <c r="I54" s="849">
        <v>9.1999998092651367</v>
      </c>
      <c r="J54" s="849">
        <v>250</v>
      </c>
      <c r="K54" s="850">
        <v>2300</v>
      </c>
    </row>
    <row r="55" spans="1:11" ht="14.4" customHeight="1" x14ac:dyDescent="0.3">
      <c r="A55" s="831" t="s">
        <v>577</v>
      </c>
      <c r="B55" s="832" t="s">
        <v>578</v>
      </c>
      <c r="C55" s="835" t="s">
        <v>593</v>
      </c>
      <c r="D55" s="863" t="s">
        <v>594</v>
      </c>
      <c r="E55" s="835" t="s">
        <v>2808</v>
      </c>
      <c r="F55" s="863" t="s">
        <v>2809</v>
      </c>
      <c r="G55" s="835" t="s">
        <v>2848</v>
      </c>
      <c r="H55" s="835" t="s">
        <v>2849</v>
      </c>
      <c r="I55" s="849">
        <v>6.2899999618530273</v>
      </c>
      <c r="J55" s="849">
        <v>10</v>
      </c>
      <c r="K55" s="850">
        <v>62.900001525878906</v>
      </c>
    </row>
    <row r="56" spans="1:11" ht="14.4" customHeight="1" x14ac:dyDescent="0.3">
      <c r="A56" s="831" t="s">
        <v>577</v>
      </c>
      <c r="B56" s="832" t="s">
        <v>578</v>
      </c>
      <c r="C56" s="835" t="s">
        <v>593</v>
      </c>
      <c r="D56" s="863" t="s">
        <v>594</v>
      </c>
      <c r="E56" s="835" t="s">
        <v>2808</v>
      </c>
      <c r="F56" s="863" t="s">
        <v>2809</v>
      </c>
      <c r="G56" s="835" t="s">
        <v>2850</v>
      </c>
      <c r="H56" s="835" t="s">
        <v>2851</v>
      </c>
      <c r="I56" s="849">
        <v>172.5</v>
      </c>
      <c r="J56" s="849">
        <v>3</v>
      </c>
      <c r="K56" s="850">
        <v>517.5</v>
      </c>
    </row>
    <row r="57" spans="1:11" ht="14.4" customHeight="1" x14ac:dyDescent="0.3">
      <c r="A57" s="831" t="s">
        <v>577</v>
      </c>
      <c r="B57" s="832" t="s">
        <v>578</v>
      </c>
      <c r="C57" s="835" t="s">
        <v>593</v>
      </c>
      <c r="D57" s="863" t="s">
        <v>594</v>
      </c>
      <c r="E57" s="835" t="s">
        <v>2808</v>
      </c>
      <c r="F57" s="863" t="s">
        <v>2809</v>
      </c>
      <c r="G57" s="835" t="s">
        <v>2852</v>
      </c>
      <c r="H57" s="835" t="s">
        <v>2853</v>
      </c>
      <c r="I57" s="849">
        <v>6.1700000762939453</v>
      </c>
      <c r="J57" s="849">
        <v>190</v>
      </c>
      <c r="K57" s="850">
        <v>1172.3000259399414</v>
      </c>
    </row>
    <row r="58" spans="1:11" ht="14.4" customHeight="1" x14ac:dyDescent="0.3">
      <c r="A58" s="831" t="s">
        <v>577</v>
      </c>
      <c r="B58" s="832" t="s">
        <v>578</v>
      </c>
      <c r="C58" s="835" t="s">
        <v>593</v>
      </c>
      <c r="D58" s="863" t="s">
        <v>594</v>
      </c>
      <c r="E58" s="835" t="s">
        <v>2808</v>
      </c>
      <c r="F58" s="863" t="s">
        <v>2809</v>
      </c>
      <c r="G58" s="835" t="s">
        <v>2854</v>
      </c>
      <c r="H58" s="835" t="s">
        <v>2855</v>
      </c>
      <c r="I58" s="849">
        <v>1.0863636623729358</v>
      </c>
      <c r="J58" s="849">
        <v>1600</v>
      </c>
      <c r="K58" s="850">
        <v>1740</v>
      </c>
    </row>
    <row r="59" spans="1:11" ht="14.4" customHeight="1" x14ac:dyDescent="0.3">
      <c r="A59" s="831" t="s">
        <v>577</v>
      </c>
      <c r="B59" s="832" t="s">
        <v>578</v>
      </c>
      <c r="C59" s="835" t="s">
        <v>593</v>
      </c>
      <c r="D59" s="863" t="s">
        <v>594</v>
      </c>
      <c r="E59" s="835" t="s">
        <v>2808</v>
      </c>
      <c r="F59" s="863" t="s">
        <v>2809</v>
      </c>
      <c r="G59" s="835" t="s">
        <v>2856</v>
      </c>
      <c r="H59" s="835" t="s">
        <v>2857</v>
      </c>
      <c r="I59" s="849">
        <v>0.47699998915195463</v>
      </c>
      <c r="J59" s="849">
        <v>3100</v>
      </c>
      <c r="K59" s="850">
        <v>1476</v>
      </c>
    </row>
    <row r="60" spans="1:11" ht="14.4" customHeight="1" x14ac:dyDescent="0.3">
      <c r="A60" s="831" t="s">
        <v>577</v>
      </c>
      <c r="B60" s="832" t="s">
        <v>578</v>
      </c>
      <c r="C60" s="835" t="s">
        <v>593</v>
      </c>
      <c r="D60" s="863" t="s">
        <v>594</v>
      </c>
      <c r="E60" s="835" t="s">
        <v>2808</v>
      </c>
      <c r="F60" s="863" t="s">
        <v>2809</v>
      </c>
      <c r="G60" s="835" t="s">
        <v>2858</v>
      </c>
      <c r="H60" s="835" t="s">
        <v>2859</v>
      </c>
      <c r="I60" s="849">
        <v>1.6699999570846558</v>
      </c>
      <c r="J60" s="849">
        <v>700</v>
      </c>
      <c r="K60" s="850">
        <v>1169</v>
      </c>
    </row>
    <row r="61" spans="1:11" ht="14.4" customHeight="1" x14ac:dyDescent="0.3">
      <c r="A61" s="831" t="s">
        <v>577</v>
      </c>
      <c r="B61" s="832" t="s">
        <v>578</v>
      </c>
      <c r="C61" s="835" t="s">
        <v>593</v>
      </c>
      <c r="D61" s="863" t="s">
        <v>594</v>
      </c>
      <c r="E61" s="835" t="s">
        <v>2808</v>
      </c>
      <c r="F61" s="863" t="s">
        <v>2809</v>
      </c>
      <c r="G61" s="835" t="s">
        <v>2860</v>
      </c>
      <c r="H61" s="835" t="s">
        <v>2861</v>
      </c>
      <c r="I61" s="849">
        <v>0.66857144662312096</v>
      </c>
      <c r="J61" s="849">
        <v>1400</v>
      </c>
      <c r="K61" s="850">
        <v>936</v>
      </c>
    </row>
    <row r="62" spans="1:11" ht="14.4" customHeight="1" x14ac:dyDescent="0.3">
      <c r="A62" s="831" t="s">
        <v>577</v>
      </c>
      <c r="B62" s="832" t="s">
        <v>578</v>
      </c>
      <c r="C62" s="835" t="s">
        <v>593</v>
      </c>
      <c r="D62" s="863" t="s">
        <v>594</v>
      </c>
      <c r="E62" s="835" t="s">
        <v>2808</v>
      </c>
      <c r="F62" s="863" t="s">
        <v>2809</v>
      </c>
      <c r="G62" s="835" t="s">
        <v>2862</v>
      </c>
      <c r="H62" s="835" t="s">
        <v>2863</v>
      </c>
      <c r="I62" s="849">
        <v>2.1790000677108763</v>
      </c>
      <c r="J62" s="849">
        <v>1400</v>
      </c>
      <c r="K62" s="850">
        <v>3050</v>
      </c>
    </row>
    <row r="63" spans="1:11" ht="14.4" customHeight="1" x14ac:dyDescent="0.3">
      <c r="A63" s="831" t="s">
        <v>577</v>
      </c>
      <c r="B63" s="832" t="s">
        <v>578</v>
      </c>
      <c r="C63" s="835" t="s">
        <v>593</v>
      </c>
      <c r="D63" s="863" t="s">
        <v>594</v>
      </c>
      <c r="E63" s="835" t="s">
        <v>2808</v>
      </c>
      <c r="F63" s="863" t="s">
        <v>2809</v>
      </c>
      <c r="G63" s="835" t="s">
        <v>2862</v>
      </c>
      <c r="H63" s="835" t="s">
        <v>2864</v>
      </c>
      <c r="I63" s="849">
        <v>2.1800000667572021</v>
      </c>
      <c r="J63" s="849">
        <v>400</v>
      </c>
      <c r="K63" s="850">
        <v>872</v>
      </c>
    </row>
    <row r="64" spans="1:11" ht="14.4" customHeight="1" x14ac:dyDescent="0.3">
      <c r="A64" s="831" t="s">
        <v>577</v>
      </c>
      <c r="B64" s="832" t="s">
        <v>578</v>
      </c>
      <c r="C64" s="835" t="s">
        <v>593</v>
      </c>
      <c r="D64" s="863" t="s">
        <v>594</v>
      </c>
      <c r="E64" s="835" t="s">
        <v>2808</v>
      </c>
      <c r="F64" s="863" t="s">
        <v>2809</v>
      </c>
      <c r="G64" s="835" t="s">
        <v>2865</v>
      </c>
      <c r="H64" s="835" t="s">
        <v>2866</v>
      </c>
      <c r="I64" s="849">
        <v>127.05000305175781</v>
      </c>
      <c r="J64" s="849">
        <v>1</v>
      </c>
      <c r="K64" s="850">
        <v>127.05000305175781</v>
      </c>
    </row>
    <row r="65" spans="1:11" ht="14.4" customHeight="1" x14ac:dyDescent="0.3">
      <c r="A65" s="831" t="s">
        <v>577</v>
      </c>
      <c r="B65" s="832" t="s">
        <v>578</v>
      </c>
      <c r="C65" s="835" t="s">
        <v>593</v>
      </c>
      <c r="D65" s="863" t="s">
        <v>594</v>
      </c>
      <c r="E65" s="835" t="s">
        <v>2808</v>
      </c>
      <c r="F65" s="863" t="s">
        <v>2809</v>
      </c>
      <c r="G65" s="835" t="s">
        <v>2867</v>
      </c>
      <c r="H65" s="835" t="s">
        <v>2868</v>
      </c>
      <c r="I65" s="849">
        <v>1.2699999809265137</v>
      </c>
      <c r="J65" s="849">
        <v>150</v>
      </c>
      <c r="K65" s="850">
        <v>190.5</v>
      </c>
    </row>
    <row r="66" spans="1:11" ht="14.4" customHeight="1" x14ac:dyDescent="0.3">
      <c r="A66" s="831" t="s">
        <v>577</v>
      </c>
      <c r="B66" s="832" t="s">
        <v>578</v>
      </c>
      <c r="C66" s="835" t="s">
        <v>593</v>
      </c>
      <c r="D66" s="863" t="s">
        <v>594</v>
      </c>
      <c r="E66" s="835" t="s">
        <v>2808</v>
      </c>
      <c r="F66" s="863" t="s">
        <v>2809</v>
      </c>
      <c r="G66" s="835" t="s">
        <v>2869</v>
      </c>
      <c r="H66" s="835" t="s">
        <v>2870</v>
      </c>
      <c r="I66" s="849">
        <v>0.4699999988079071</v>
      </c>
      <c r="J66" s="849">
        <v>600</v>
      </c>
      <c r="K66" s="850">
        <v>282</v>
      </c>
    </row>
    <row r="67" spans="1:11" ht="14.4" customHeight="1" x14ac:dyDescent="0.3">
      <c r="A67" s="831" t="s">
        <v>577</v>
      </c>
      <c r="B67" s="832" t="s">
        <v>578</v>
      </c>
      <c r="C67" s="835" t="s">
        <v>593</v>
      </c>
      <c r="D67" s="863" t="s">
        <v>594</v>
      </c>
      <c r="E67" s="835" t="s">
        <v>2808</v>
      </c>
      <c r="F67" s="863" t="s">
        <v>2809</v>
      </c>
      <c r="G67" s="835" t="s">
        <v>2871</v>
      </c>
      <c r="H67" s="835" t="s">
        <v>2872</v>
      </c>
      <c r="I67" s="849">
        <v>21.239999771118164</v>
      </c>
      <c r="J67" s="849">
        <v>10</v>
      </c>
      <c r="K67" s="850">
        <v>212.39999389648437</v>
      </c>
    </row>
    <row r="68" spans="1:11" ht="14.4" customHeight="1" x14ac:dyDescent="0.3">
      <c r="A68" s="831" t="s">
        <v>577</v>
      </c>
      <c r="B68" s="832" t="s">
        <v>578</v>
      </c>
      <c r="C68" s="835" t="s">
        <v>593</v>
      </c>
      <c r="D68" s="863" t="s">
        <v>594</v>
      </c>
      <c r="E68" s="835" t="s">
        <v>2808</v>
      </c>
      <c r="F68" s="863" t="s">
        <v>2809</v>
      </c>
      <c r="G68" s="835" t="s">
        <v>2873</v>
      </c>
      <c r="H68" s="835" t="s">
        <v>2874</v>
      </c>
      <c r="I68" s="849">
        <v>1.9860000133514404</v>
      </c>
      <c r="J68" s="849">
        <v>250</v>
      </c>
      <c r="K68" s="850">
        <v>496.5</v>
      </c>
    </row>
    <row r="69" spans="1:11" ht="14.4" customHeight="1" x14ac:dyDescent="0.3">
      <c r="A69" s="831" t="s">
        <v>577</v>
      </c>
      <c r="B69" s="832" t="s">
        <v>578</v>
      </c>
      <c r="C69" s="835" t="s">
        <v>593</v>
      </c>
      <c r="D69" s="863" t="s">
        <v>594</v>
      </c>
      <c r="E69" s="835" t="s">
        <v>2808</v>
      </c>
      <c r="F69" s="863" t="s">
        <v>2809</v>
      </c>
      <c r="G69" s="835" t="s">
        <v>2875</v>
      </c>
      <c r="H69" s="835" t="s">
        <v>2876</v>
      </c>
      <c r="I69" s="849">
        <v>2.0439999580383299</v>
      </c>
      <c r="J69" s="849">
        <v>300</v>
      </c>
      <c r="K69" s="850">
        <v>613.5</v>
      </c>
    </row>
    <row r="70" spans="1:11" ht="14.4" customHeight="1" x14ac:dyDescent="0.3">
      <c r="A70" s="831" t="s">
        <v>577</v>
      </c>
      <c r="B70" s="832" t="s">
        <v>578</v>
      </c>
      <c r="C70" s="835" t="s">
        <v>593</v>
      </c>
      <c r="D70" s="863" t="s">
        <v>594</v>
      </c>
      <c r="E70" s="835" t="s">
        <v>2808</v>
      </c>
      <c r="F70" s="863" t="s">
        <v>2809</v>
      </c>
      <c r="G70" s="835" t="s">
        <v>2877</v>
      </c>
      <c r="H70" s="835" t="s">
        <v>2878</v>
      </c>
      <c r="I70" s="849">
        <v>1.9199999570846558</v>
      </c>
      <c r="J70" s="849">
        <v>50</v>
      </c>
      <c r="K70" s="850">
        <v>96</v>
      </c>
    </row>
    <row r="71" spans="1:11" ht="14.4" customHeight="1" x14ac:dyDescent="0.3">
      <c r="A71" s="831" t="s">
        <v>577</v>
      </c>
      <c r="B71" s="832" t="s">
        <v>578</v>
      </c>
      <c r="C71" s="835" t="s">
        <v>593</v>
      </c>
      <c r="D71" s="863" t="s">
        <v>594</v>
      </c>
      <c r="E71" s="835" t="s">
        <v>2808</v>
      </c>
      <c r="F71" s="863" t="s">
        <v>2809</v>
      </c>
      <c r="G71" s="835" t="s">
        <v>2879</v>
      </c>
      <c r="H71" s="835" t="s">
        <v>2880</v>
      </c>
      <c r="I71" s="849">
        <v>2.7000000476837158</v>
      </c>
      <c r="J71" s="849">
        <v>300</v>
      </c>
      <c r="K71" s="850">
        <v>810</v>
      </c>
    </row>
    <row r="72" spans="1:11" ht="14.4" customHeight="1" x14ac:dyDescent="0.3">
      <c r="A72" s="831" t="s">
        <v>577</v>
      </c>
      <c r="B72" s="832" t="s">
        <v>578</v>
      </c>
      <c r="C72" s="835" t="s">
        <v>593</v>
      </c>
      <c r="D72" s="863" t="s">
        <v>594</v>
      </c>
      <c r="E72" s="835" t="s">
        <v>2808</v>
      </c>
      <c r="F72" s="863" t="s">
        <v>2809</v>
      </c>
      <c r="G72" s="835" t="s">
        <v>2881</v>
      </c>
      <c r="H72" s="835" t="s">
        <v>2882</v>
      </c>
      <c r="I72" s="849">
        <v>1.9199999570846558</v>
      </c>
      <c r="J72" s="849">
        <v>50</v>
      </c>
      <c r="K72" s="850">
        <v>96</v>
      </c>
    </row>
    <row r="73" spans="1:11" ht="14.4" customHeight="1" x14ac:dyDescent="0.3">
      <c r="A73" s="831" t="s">
        <v>577</v>
      </c>
      <c r="B73" s="832" t="s">
        <v>578</v>
      </c>
      <c r="C73" s="835" t="s">
        <v>593</v>
      </c>
      <c r="D73" s="863" t="s">
        <v>594</v>
      </c>
      <c r="E73" s="835" t="s">
        <v>2808</v>
      </c>
      <c r="F73" s="863" t="s">
        <v>2809</v>
      </c>
      <c r="G73" s="835" t="s">
        <v>2883</v>
      </c>
      <c r="H73" s="835" t="s">
        <v>2884</v>
      </c>
      <c r="I73" s="849">
        <v>2.1700000762939453</v>
      </c>
      <c r="J73" s="849">
        <v>150</v>
      </c>
      <c r="K73" s="850">
        <v>325.5</v>
      </c>
    </row>
    <row r="74" spans="1:11" ht="14.4" customHeight="1" x14ac:dyDescent="0.3">
      <c r="A74" s="831" t="s">
        <v>577</v>
      </c>
      <c r="B74" s="832" t="s">
        <v>578</v>
      </c>
      <c r="C74" s="835" t="s">
        <v>593</v>
      </c>
      <c r="D74" s="863" t="s">
        <v>594</v>
      </c>
      <c r="E74" s="835" t="s">
        <v>2808</v>
      </c>
      <c r="F74" s="863" t="s">
        <v>2809</v>
      </c>
      <c r="G74" s="835" t="s">
        <v>2883</v>
      </c>
      <c r="H74" s="835" t="s">
        <v>2885</v>
      </c>
      <c r="I74" s="849">
        <v>2.1600000858306885</v>
      </c>
      <c r="J74" s="849">
        <v>50</v>
      </c>
      <c r="K74" s="850">
        <v>108</v>
      </c>
    </row>
    <row r="75" spans="1:11" ht="14.4" customHeight="1" x14ac:dyDescent="0.3">
      <c r="A75" s="831" t="s">
        <v>577</v>
      </c>
      <c r="B75" s="832" t="s">
        <v>578</v>
      </c>
      <c r="C75" s="835" t="s">
        <v>593</v>
      </c>
      <c r="D75" s="863" t="s">
        <v>594</v>
      </c>
      <c r="E75" s="835" t="s">
        <v>2808</v>
      </c>
      <c r="F75" s="863" t="s">
        <v>2809</v>
      </c>
      <c r="G75" s="835" t="s">
        <v>2886</v>
      </c>
      <c r="H75" s="835" t="s">
        <v>2887</v>
      </c>
      <c r="I75" s="849">
        <v>5</v>
      </c>
      <c r="J75" s="849">
        <v>100</v>
      </c>
      <c r="K75" s="850">
        <v>500</v>
      </c>
    </row>
    <row r="76" spans="1:11" ht="14.4" customHeight="1" x14ac:dyDescent="0.3">
      <c r="A76" s="831" t="s">
        <v>577</v>
      </c>
      <c r="B76" s="832" t="s">
        <v>578</v>
      </c>
      <c r="C76" s="835" t="s">
        <v>593</v>
      </c>
      <c r="D76" s="863" t="s">
        <v>594</v>
      </c>
      <c r="E76" s="835" t="s">
        <v>2808</v>
      </c>
      <c r="F76" s="863" t="s">
        <v>2809</v>
      </c>
      <c r="G76" s="835" t="s">
        <v>2888</v>
      </c>
      <c r="H76" s="835" t="s">
        <v>2889</v>
      </c>
      <c r="I76" s="849">
        <v>2.5174999833106995</v>
      </c>
      <c r="J76" s="849">
        <v>200</v>
      </c>
      <c r="K76" s="850">
        <v>503.5</v>
      </c>
    </row>
    <row r="77" spans="1:11" ht="14.4" customHeight="1" x14ac:dyDescent="0.3">
      <c r="A77" s="831" t="s">
        <v>577</v>
      </c>
      <c r="B77" s="832" t="s">
        <v>578</v>
      </c>
      <c r="C77" s="835" t="s">
        <v>593</v>
      </c>
      <c r="D77" s="863" t="s">
        <v>594</v>
      </c>
      <c r="E77" s="835" t="s">
        <v>2808</v>
      </c>
      <c r="F77" s="863" t="s">
        <v>2809</v>
      </c>
      <c r="G77" s="835" t="s">
        <v>2890</v>
      </c>
      <c r="H77" s="835" t="s">
        <v>2891</v>
      </c>
      <c r="I77" s="849">
        <v>21.229999542236328</v>
      </c>
      <c r="J77" s="849">
        <v>10</v>
      </c>
      <c r="K77" s="850">
        <v>212.30000305175781</v>
      </c>
    </row>
    <row r="78" spans="1:11" ht="14.4" customHeight="1" x14ac:dyDescent="0.3">
      <c r="A78" s="831" t="s">
        <v>577</v>
      </c>
      <c r="B78" s="832" t="s">
        <v>578</v>
      </c>
      <c r="C78" s="835" t="s">
        <v>593</v>
      </c>
      <c r="D78" s="863" t="s">
        <v>594</v>
      </c>
      <c r="E78" s="835" t="s">
        <v>2808</v>
      </c>
      <c r="F78" s="863" t="s">
        <v>2809</v>
      </c>
      <c r="G78" s="835" t="s">
        <v>2890</v>
      </c>
      <c r="H78" s="835" t="s">
        <v>2892</v>
      </c>
      <c r="I78" s="849">
        <v>21.239999771118164</v>
      </c>
      <c r="J78" s="849">
        <v>15</v>
      </c>
      <c r="K78" s="850">
        <v>318.60000610351562</v>
      </c>
    </row>
    <row r="79" spans="1:11" ht="14.4" customHeight="1" x14ac:dyDescent="0.3">
      <c r="A79" s="831" t="s">
        <v>577</v>
      </c>
      <c r="B79" s="832" t="s">
        <v>578</v>
      </c>
      <c r="C79" s="835" t="s">
        <v>593</v>
      </c>
      <c r="D79" s="863" t="s">
        <v>594</v>
      </c>
      <c r="E79" s="835" t="s">
        <v>2893</v>
      </c>
      <c r="F79" s="863" t="s">
        <v>2894</v>
      </c>
      <c r="G79" s="835" t="s">
        <v>2895</v>
      </c>
      <c r="H79" s="835" t="s">
        <v>2896</v>
      </c>
      <c r="I79" s="849">
        <v>9.9833335876464844</v>
      </c>
      <c r="J79" s="849">
        <v>250</v>
      </c>
      <c r="K79" s="850">
        <v>2450.5</v>
      </c>
    </row>
    <row r="80" spans="1:11" ht="14.4" customHeight="1" x14ac:dyDescent="0.3">
      <c r="A80" s="831" t="s">
        <v>577</v>
      </c>
      <c r="B80" s="832" t="s">
        <v>578</v>
      </c>
      <c r="C80" s="835" t="s">
        <v>593</v>
      </c>
      <c r="D80" s="863" t="s">
        <v>594</v>
      </c>
      <c r="E80" s="835" t="s">
        <v>2897</v>
      </c>
      <c r="F80" s="863" t="s">
        <v>2898</v>
      </c>
      <c r="G80" s="835" t="s">
        <v>2899</v>
      </c>
      <c r="H80" s="835" t="s">
        <v>2900</v>
      </c>
      <c r="I80" s="849">
        <v>0.29833334187666577</v>
      </c>
      <c r="J80" s="849">
        <v>1400</v>
      </c>
      <c r="K80" s="850">
        <v>419</v>
      </c>
    </row>
    <row r="81" spans="1:11" ht="14.4" customHeight="1" x14ac:dyDescent="0.3">
      <c r="A81" s="831" t="s">
        <v>577</v>
      </c>
      <c r="B81" s="832" t="s">
        <v>578</v>
      </c>
      <c r="C81" s="835" t="s">
        <v>593</v>
      </c>
      <c r="D81" s="863" t="s">
        <v>594</v>
      </c>
      <c r="E81" s="835" t="s">
        <v>2897</v>
      </c>
      <c r="F81" s="863" t="s">
        <v>2898</v>
      </c>
      <c r="G81" s="835" t="s">
        <v>2901</v>
      </c>
      <c r="H81" s="835" t="s">
        <v>2902</v>
      </c>
      <c r="I81" s="849">
        <v>0.30000000860955978</v>
      </c>
      <c r="J81" s="849">
        <v>2400</v>
      </c>
      <c r="K81" s="850">
        <v>722</v>
      </c>
    </row>
    <row r="82" spans="1:11" ht="14.4" customHeight="1" x14ac:dyDescent="0.3">
      <c r="A82" s="831" t="s">
        <v>577</v>
      </c>
      <c r="B82" s="832" t="s">
        <v>578</v>
      </c>
      <c r="C82" s="835" t="s">
        <v>593</v>
      </c>
      <c r="D82" s="863" t="s">
        <v>594</v>
      </c>
      <c r="E82" s="835" t="s">
        <v>2897</v>
      </c>
      <c r="F82" s="863" t="s">
        <v>2898</v>
      </c>
      <c r="G82" s="835" t="s">
        <v>2903</v>
      </c>
      <c r="H82" s="835" t="s">
        <v>2904</v>
      </c>
      <c r="I82" s="849">
        <v>0.30500000715255737</v>
      </c>
      <c r="J82" s="849">
        <v>400</v>
      </c>
      <c r="K82" s="850">
        <v>122</v>
      </c>
    </row>
    <row r="83" spans="1:11" ht="14.4" customHeight="1" x14ac:dyDescent="0.3">
      <c r="A83" s="831" t="s">
        <v>577</v>
      </c>
      <c r="B83" s="832" t="s">
        <v>578</v>
      </c>
      <c r="C83" s="835" t="s">
        <v>593</v>
      </c>
      <c r="D83" s="863" t="s">
        <v>594</v>
      </c>
      <c r="E83" s="835" t="s">
        <v>2897</v>
      </c>
      <c r="F83" s="863" t="s">
        <v>2898</v>
      </c>
      <c r="G83" s="835" t="s">
        <v>2905</v>
      </c>
      <c r="H83" s="835" t="s">
        <v>2906</v>
      </c>
      <c r="I83" s="849">
        <v>0.68000000715255737</v>
      </c>
      <c r="J83" s="849">
        <v>100</v>
      </c>
      <c r="K83" s="850">
        <v>68</v>
      </c>
    </row>
    <row r="84" spans="1:11" ht="14.4" customHeight="1" x14ac:dyDescent="0.3">
      <c r="A84" s="831" t="s">
        <v>577</v>
      </c>
      <c r="B84" s="832" t="s">
        <v>578</v>
      </c>
      <c r="C84" s="835" t="s">
        <v>593</v>
      </c>
      <c r="D84" s="863" t="s">
        <v>594</v>
      </c>
      <c r="E84" s="835" t="s">
        <v>2897</v>
      </c>
      <c r="F84" s="863" t="s">
        <v>2898</v>
      </c>
      <c r="G84" s="835" t="s">
        <v>2907</v>
      </c>
      <c r="H84" s="835" t="s">
        <v>2908</v>
      </c>
      <c r="I84" s="849">
        <v>0.53000001236796379</v>
      </c>
      <c r="J84" s="849">
        <v>2000</v>
      </c>
      <c r="K84" s="850">
        <v>1053</v>
      </c>
    </row>
    <row r="85" spans="1:11" ht="14.4" customHeight="1" x14ac:dyDescent="0.3">
      <c r="A85" s="831" t="s">
        <v>577</v>
      </c>
      <c r="B85" s="832" t="s">
        <v>578</v>
      </c>
      <c r="C85" s="835" t="s">
        <v>593</v>
      </c>
      <c r="D85" s="863" t="s">
        <v>594</v>
      </c>
      <c r="E85" s="835" t="s">
        <v>2897</v>
      </c>
      <c r="F85" s="863" t="s">
        <v>2898</v>
      </c>
      <c r="G85" s="835" t="s">
        <v>2909</v>
      </c>
      <c r="H85" s="835" t="s">
        <v>2910</v>
      </c>
      <c r="I85" s="849">
        <v>1.8066666126251221</v>
      </c>
      <c r="J85" s="849">
        <v>300</v>
      </c>
      <c r="K85" s="850">
        <v>542</v>
      </c>
    </row>
    <row r="86" spans="1:11" ht="14.4" customHeight="1" x14ac:dyDescent="0.3">
      <c r="A86" s="831" t="s">
        <v>577</v>
      </c>
      <c r="B86" s="832" t="s">
        <v>578</v>
      </c>
      <c r="C86" s="835" t="s">
        <v>593</v>
      </c>
      <c r="D86" s="863" t="s">
        <v>594</v>
      </c>
      <c r="E86" s="835" t="s">
        <v>2897</v>
      </c>
      <c r="F86" s="863" t="s">
        <v>2898</v>
      </c>
      <c r="G86" s="835" t="s">
        <v>2911</v>
      </c>
      <c r="H86" s="835" t="s">
        <v>2912</v>
      </c>
      <c r="I86" s="849">
        <v>1.8049999475479126</v>
      </c>
      <c r="J86" s="849">
        <v>200</v>
      </c>
      <c r="K86" s="850">
        <v>361</v>
      </c>
    </row>
    <row r="87" spans="1:11" ht="14.4" customHeight="1" x14ac:dyDescent="0.3">
      <c r="A87" s="831" t="s">
        <v>577</v>
      </c>
      <c r="B87" s="832" t="s">
        <v>578</v>
      </c>
      <c r="C87" s="835" t="s">
        <v>593</v>
      </c>
      <c r="D87" s="863" t="s">
        <v>594</v>
      </c>
      <c r="E87" s="835" t="s">
        <v>2913</v>
      </c>
      <c r="F87" s="863" t="s">
        <v>2914</v>
      </c>
      <c r="G87" s="835" t="s">
        <v>2915</v>
      </c>
      <c r="H87" s="835" t="s">
        <v>2916</v>
      </c>
      <c r="I87" s="849">
        <v>0.68999999761581421</v>
      </c>
      <c r="J87" s="849">
        <v>10400</v>
      </c>
      <c r="K87" s="850">
        <v>7176</v>
      </c>
    </row>
    <row r="88" spans="1:11" ht="14.4" customHeight="1" x14ac:dyDescent="0.3">
      <c r="A88" s="831" t="s">
        <v>577</v>
      </c>
      <c r="B88" s="832" t="s">
        <v>578</v>
      </c>
      <c r="C88" s="835" t="s">
        <v>593</v>
      </c>
      <c r="D88" s="863" t="s">
        <v>594</v>
      </c>
      <c r="E88" s="835" t="s">
        <v>2913</v>
      </c>
      <c r="F88" s="863" t="s">
        <v>2914</v>
      </c>
      <c r="G88" s="835" t="s">
        <v>2917</v>
      </c>
      <c r="H88" s="835" t="s">
        <v>2918</v>
      </c>
      <c r="I88" s="849">
        <v>0.68999999761581421</v>
      </c>
      <c r="J88" s="849">
        <v>8600</v>
      </c>
      <c r="K88" s="850">
        <v>5934</v>
      </c>
    </row>
    <row r="89" spans="1:11" ht="14.4" customHeight="1" x14ac:dyDescent="0.3">
      <c r="A89" s="831" t="s">
        <v>577</v>
      </c>
      <c r="B89" s="832" t="s">
        <v>578</v>
      </c>
      <c r="C89" s="835" t="s">
        <v>593</v>
      </c>
      <c r="D89" s="863" t="s">
        <v>594</v>
      </c>
      <c r="E89" s="835" t="s">
        <v>2913</v>
      </c>
      <c r="F89" s="863" t="s">
        <v>2914</v>
      </c>
      <c r="G89" s="835" t="s">
        <v>2919</v>
      </c>
      <c r="H89" s="835" t="s">
        <v>2920</v>
      </c>
      <c r="I89" s="849">
        <v>12.583333333333334</v>
      </c>
      <c r="J89" s="849">
        <v>25</v>
      </c>
      <c r="K89" s="850">
        <v>314.60000610351562</v>
      </c>
    </row>
    <row r="90" spans="1:11" ht="14.4" customHeight="1" x14ac:dyDescent="0.3">
      <c r="A90" s="831" t="s">
        <v>577</v>
      </c>
      <c r="B90" s="832" t="s">
        <v>578</v>
      </c>
      <c r="C90" s="835" t="s">
        <v>593</v>
      </c>
      <c r="D90" s="863" t="s">
        <v>594</v>
      </c>
      <c r="E90" s="835" t="s">
        <v>2913</v>
      </c>
      <c r="F90" s="863" t="s">
        <v>2914</v>
      </c>
      <c r="G90" s="835" t="s">
        <v>2921</v>
      </c>
      <c r="H90" s="835" t="s">
        <v>2922</v>
      </c>
      <c r="I90" s="849">
        <v>12.586000061035156</v>
      </c>
      <c r="J90" s="849">
        <v>55</v>
      </c>
      <c r="K90" s="850">
        <v>692.1500129699707</v>
      </c>
    </row>
    <row r="91" spans="1:11" ht="14.4" customHeight="1" x14ac:dyDescent="0.3">
      <c r="A91" s="831" t="s">
        <v>577</v>
      </c>
      <c r="B91" s="832" t="s">
        <v>578</v>
      </c>
      <c r="C91" s="835" t="s">
        <v>593</v>
      </c>
      <c r="D91" s="863" t="s">
        <v>594</v>
      </c>
      <c r="E91" s="835" t="s">
        <v>2923</v>
      </c>
      <c r="F91" s="863" t="s">
        <v>2924</v>
      </c>
      <c r="G91" s="835" t="s">
        <v>2925</v>
      </c>
      <c r="H91" s="835" t="s">
        <v>2926</v>
      </c>
      <c r="I91" s="849">
        <v>36.369998931884766</v>
      </c>
      <c r="J91" s="849">
        <v>110</v>
      </c>
      <c r="K91" s="850">
        <v>4001.0001068115234</v>
      </c>
    </row>
    <row r="92" spans="1:11" ht="14.4" customHeight="1" x14ac:dyDescent="0.3">
      <c r="A92" s="831" t="s">
        <v>577</v>
      </c>
      <c r="B92" s="832" t="s">
        <v>578</v>
      </c>
      <c r="C92" s="835" t="s">
        <v>593</v>
      </c>
      <c r="D92" s="863" t="s">
        <v>594</v>
      </c>
      <c r="E92" s="835" t="s">
        <v>2923</v>
      </c>
      <c r="F92" s="863" t="s">
        <v>2924</v>
      </c>
      <c r="G92" s="835" t="s">
        <v>2927</v>
      </c>
      <c r="H92" s="835" t="s">
        <v>2928</v>
      </c>
      <c r="I92" s="849">
        <v>15.609999656677246</v>
      </c>
      <c r="J92" s="849">
        <v>10</v>
      </c>
      <c r="K92" s="850">
        <v>156.10000610351562</v>
      </c>
    </row>
    <row r="93" spans="1:11" ht="14.4" customHeight="1" x14ac:dyDescent="0.3">
      <c r="A93" s="831" t="s">
        <v>577</v>
      </c>
      <c r="B93" s="832" t="s">
        <v>578</v>
      </c>
      <c r="C93" s="835" t="s">
        <v>598</v>
      </c>
      <c r="D93" s="863" t="s">
        <v>599</v>
      </c>
      <c r="E93" s="835" t="s">
        <v>2929</v>
      </c>
      <c r="F93" s="863" t="s">
        <v>2930</v>
      </c>
      <c r="G93" s="835" t="s">
        <v>2931</v>
      </c>
      <c r="H93" s="835" t="s">
        <v>2932</v>
      </c>
      <c r="I93" s="849">
        <v>152.46000671386719</v>
      </c>
      <c r="J93" s="849">
        <v>1</v>
      </c>
      <c r="K93" s="850">
        <v>152.46000671386719</v>
      </c>
    </row>
    <row r="94" spans="1:11" ht="14.4" customHeight="1" x14ac:dyDescent="0.3">
      <c r="A94" s="831" t="s">
        <v>577</v>
      </c>
      <c r="B94" s="832" t="s">
        <v>578</v>
      </c>
      <c r="C94" s="835" t="s">
        <v>598</v>
      </c>
      <c r="D94" s="863" t="s">
        <v>599</v>
      </c>
      <c r="E94" s="835" t="s">
        <v>2747</v>
      </c>
      <c r="F94" s="863" t="s">
        <v>2748</v>
      </c>
      <c r="G94" s="835" t="s">
        <v>2749</v>
      </c>
      <c r="H94" s="835" t="s">
        <v>2750</v>
      </c>
      <c r="I94" s="849">
        <v>6.2459999084472653</v>
      </c>
      <c r="J94" s="849">
        <v>500</v>
      </c>
      <c r="K94" s="850">
        <v>3122.5999755859375</v>
      </c>
    </row>
    <row r="95" spans="1:11" ht="14.4" customHeight="1" x14ac:dyDescent="0.3">
      <c r="A95" s="831" t="s">
        <v>577</v>
      </c>
      <c r="B95" s="832" t="s">
        <v>578</v>
      </c>
      <c r="C95" s="835" t="s">
        <v>598</v>
      </c>
      <c r="D95" s="863" t="s">
        <v>599</v>
      </c>
      <c r="E95" s="835" t="s">
        <v>2747</v>
      </c>
      <c r="F95" s="863" t="s">
        <v>2748</v>
      </c>
      <c r="G95" s="835" t="s">
        <v>2749</v>
      </c>
      <c r="H95" s="835" t="s">
        <v>2751</v>
      </c>
      <c r="I95" s="849">
        <v>6.2399997711181641</v>
      </c>
      <c r="J95" s="849">
        <v>300</v>
      </c>
      <c r="K95" s="850">
        <v>1871.9999618530273</v>
      </c>
    </row>
    <row r="96" spans="1:11" ht="14.4" customHeight="1" x14ac:dyDescent="0.3">
      <c r="A96" s="831" t="s">
        <v>577</v>
      </c>
      <c r="B96" s="832" t="s">
        <v>578</v>
      </c>
      <c r="C96" s="835" t="s">
        <v>598</v>
      </c>
      <c r="D96" s="863" t="s">
        <v>599</v>
      </c>
      <c r="E96" s="835" t="s">
        <v>2747</v>
      </c>
      <c r="F96" s="863" t="s">
        <v>2748</v>
      </c>
      <c r="G96" s="835" t="s">
        <v>2933</v>
      </c>
      <c r="H96" s="835" t="s">
        <v>2934</v>
      </c>
      <c r="I96" s="849">
        <v>0.97200002670288088</v>
      </c>
      <c r="J96" s="849">
        <v>2300</v>
      </c>
      <c r="K96" s="850">
        <v>2236</v>
      </c>
    </row>
    <row r="97" spans="1:11" ht="14.4" customHeight="1" x14ac:dyDescent="0.3">
      <c r="A97" s="831" t="s">
        <v>577</v>
      </c>
      <c r="B97" s="832" t="s">
        <v>578</v>
      </c>
      <c r="C97" s="835" t="s">
        <v>598</v>
      </c>
      <c r="D97" s="863" t="s">
        <v>599</v>
      </c>
      <c r="E97" s="835" t="s">
        <v>2747</v>
      </c>
      <c r="F97" s="863" t="s">
        <v>2748</v>
      </c>
      <c r="G97" s="835" t="s">
        <v>2752</v>
      </c>
      <c r="H97" s="835" t="s">
        <v>2753</v>
      </c>
      <c r="I97" s="849">
        <v>1.2899999618530273</v>
      </c>
      <c r="J97" s="849">
        <v>6300</v>
      </c>
      <c r="K97" s="850">
        <v>8127</v>
      </c>
    </row>
    <row r="98" spans="1:11" ht="14.4" customHeight="1" x14ac:dyDescent="0.3">
      <c r="A98" s="831" t="s">
        <v>577</v>
      </c>
      <c r="B98" s="832" t="s">
        <v>578</v>
      </c>
      <c r="C98" s="835" t="s">
        <v>598</v>
      </c>
      <c r="D98" s="863" t="s">
        <v>599</v>
      </c>
      <c r="E98" s="835" t="s">
        <v>2747</v>
      </c>
      <c r="F98" s="863" t="s">
        <v>2748</v>
      </c>
      <c r="G98" s="835" t="s">
        <v>2754</v>
      </c>
      <c r="H98" s="835" t="s">
        <v>2755</v>
      </c>
      <c r="I98" s="849">
        <v>0.43999999761581421</v>
      </c>
      <c r="J98" s="849">
        <v>2800</v>
      </c>
      <c r="K98" s="850">
        <v>1232</v>
      </c>
    </row>
    <row r="99" spans="1:11" ht="14.4" customHeight="1" x14ac:dyDescent="0.3">
      <c r="A99" s="831" t="s">
        <v>577</v>
      </c>
      <c r="B99" s="832" t="s">
        <v>578</v>
      </c>
      <c r="C99" s="835" t="s">
        <v>598</v>
      </c>
      <c r="D99" s="863" t="s">
        <v>599</v>
      </c>
      <c r="E99" s="835" t="s">
        <v>2747</v>
      </c>
      <c r="F99" s="863" t="s">
        <v>2748</v>
      </c>
      <c r="G99" s="835" t="s">
        <v>2756</v>
      </c>
      <c r="H99" s="835" t="s">
        <v>2757</v>
      </c>
      <c r="I99" s="849">
        <v>111.55000305175781</v>
      </c>
      <c r="J99" s="849">
        <v>3</v>
      </c>
      <c r="K99" s="850">
        <v>334.65000915527344</v>
      </c>
    </row>
    <row r="100" spans="1:11" ht="14.4" customHeight="1" x14ac:dyDescent="0.3">
      <c r="A100" s="831" t="s">
        <v>577</v>
      </c>
      <c r="B100" s="832" t="s">
        <v>578</v>
      </c>
      <c r="C100" s="835" t="s">
        <v>598</v>
      </c>
      <c r="D100" s="863" t="s">
        <v>599</v>
      </c>
      <c r="E100" s="835" t="s">
        <v>2747</v>
      </c>
      <c r="F100" s="863" t="s">
        <v>2748</v>
      </c>
      <c r="G100" s="835" t="s">
        <v>2935</v>
      </c>
      <c r="H100" s="835" t="s">
        <v>2936</v>
      </c>
      <c r="I100" s="849">
        <v>355.35000610351562</v>
      </c>
      <c r="J100" s="849">
        <v>2</v>
      </c>
      <c r="K100" s="850">
        <v>710.70001220703125</v>
      </c>
    </row>
    <row r="101" spans="1:11" ht="14.4" customHeight="1" x14ac:dyDescent="0.3">
      <c r="A101" s="831" t="s">
        <v>577</v>
      </c>
      <c r="B101" s="832" t="s">
        <v>578</v>
      </c>
      <c r="C101" s="835" t="s">
        <v>598</v>
      </c>
      <c r="D101" s="863" t="s">
        <v>599</v>
      </c>
      <c r="E101" s="835" t="s">
        <v>2747</v>
      </c>
      <c r="F101" s="863" t="s">
        <v>2748</v>
      </c>
      <c r="G101" s="835" t="s">
        <v>2937</v>
      </c>
      <c r="H101" s="835" t="s">
        <v>2938</v>
      </c>
      <c r="I101" s="849">
        <v>30.170000076293945</v>
      </c>
      <c r="J101" s="849">
        <v>25</v>
      </c>
      <c r="K101" s="850">
        <v>754.25</v>
      </c>
    </row>
    <row r="102" spans="1:11" ht="14.4" customHeight="1" x14ac:dyDescent="0.3">
      <c r="A102" s="831" t="s">
        <v>577</v>
      </c>
      <c r="B102" s="832" t="s">
        <v>578</v>
      </c>
      <c r="C102" s="835" t="s">
        <v>598</v>
      </c>
      <c r="D102" s="863" t="s">
        <v>599</v>
      </c>
      <c r="E102" s="835" t="s">
        <v>2747</v>
      </c>
      <c r="F102" s="863" t="s">
        <v>2748</v>
      </c>
      <c r="G102" s="835" t="s">
        <v>2939</v>
      </c>
      <c r="H102" s="835" t="s">
        <v>2940</v>
      </c>
      <c r="I102" s="849">
        <v>123.19000244140625</v>
      </c>
      <c r="J102" s="849">
        <v>10</v>
      </c>
      <c r="K102" s="850">
        <v>1231.8800048828125</v>
      </c>
    </row>
    <row r="103" spans="1:11" ht="14.4" customHeight="1" x14ac:dyDescent="0.3">
      <c r="A103" s="831" t="s">
        <v>577</v>
      </c>
      <c r="B103" s="832" t="s">
        <v>578</v>
      </c>
      <c r="C103" s="835" t="s">
        <v>598</v>
      </c>
      <c r="D103" s="863" t="s">
        <v>599</v>
      </c>
      <c r="E103" s="835" t="s">
        <v>2747</v>
      </c>
      <c r="F103" s="863" t="s">
        <v>2748</v>
      </c>
      <c r="G103" s="835" t="s">
        <v>2939</v>
      </c>
      <c r="H103" s="835" t="s">
        <v>2941</v>
      </c>
      <c r="I103" s="849">
        <v>123.19000244140625</v>
      </c>
      <c r="J103" s="849">
        <v>10</v>
      </c>
      <c r="K103" s="850">
        <v>1231.8900146484375</v>
      </c>
    </row>
    <row r="104" spans="1:11" ht="14.4" customHeight="1" x14ac:dyDescent="0.3">
      <c r="A104" s="831" t="s">
        <v>577</v>
      </c>
      <c r="B104" s="832" t="s">
        <v>578</v>
      </c>
      <c r="C104" s="835" t="s">
        <v>598</v>
      </c>
      <c r="D104" s="863" t="s">
        <v>599</v>
      </c>
      <c r="E104" s="835" t="s">
        <v>2747</v>
      </c>
      <c r="F104" s="863" t="s">
        <v>2748</v>
      </c>
      <c r="G104" s="835" t="s">
        <v>2942</v>
      </c>
      <c r="H104" s="835" t="s">
        <v>2943</v>
      </c>
      <c r="I104" s="849">
        <v>58.529998779296875</v>
      </c>
      <c r="J104" s="849">
        <v>10</v>
      </c>
      <c r="K104" s="850">
        <v>585.34002685546875</v>
      </c>
    </row>
    <row r="105" spans="1:11" ht="14.4" customHeight="1" x14ac:dyDescent="0.3">
      <c r="A105" s="831" t="s">
        <v>577</v>
      </c>
      <c r="B105" s="832" t="s">
        <v>578</v>
      </c>
      <c r="C105" s="835" t="s">
        <v>598</v>
      </c>
      <c r="D105" s="863" t="s">
        <v>599</v>
      </c>
      <c r="E105" s="835" t="s">
        <v>2747</v>
      </c>
      <c r="F105" s="863" t="s">
        <v>2748</v>
      </c>
      <c r="G105" s="835" t="s">
        <v>2760</v>
      </c>
      <c r="H105" s="835" t="s">
        <v>2761</v>
      </c>
      <c r="I105" s="849">
        <v>1.3799999952316284</v>
      </c>
      <c r="J105" s="849">
        <v>300</v>
      </c>
      <c r="K105" s="850">
        <v>414</v>
      </c>
    </row>
    <row r="106" spans="1:11" ht="14.4" customHeight="1" x14ac:dyDescent="0.3">
      <c r="A106" s="831" t="s">
        <v>577</v>
      </c>
      <c r="B106" s="832" t="s">
        <v>578</v>
      </c>
      <c r="C106" s="835" t="s">
        <v>598</v>
      </c>
      <c r="D106" s="863" t="s">
        <v>599</v>
      </c>
      <c r="E106" s="835" t="s">
        <v>2747</v>
      </c>
      <c r="F106" s="863" t="s">
        <v>2748</v>
      </c>
      <c r="G106" s="835" t="s">
        <v>2944</v>
      </c>
      <c r="H106" s="835" t="s">
        <v>2945</v>
      </c>
      <c r="I106" s="849">
        <v>0.85333335399627686</v>
      </c>
      <c r="J106" s="849">
        <v>300</v>
      </c>
      <c r="K106" s="850">
        <v>256</v>
      </c>
    </row>
    <row r="107" spans="1:11" ht="14.4" customHeight="1" x14ac:dyDescent="0.3">
      <c r="A107" s="831" t="s">
        <v>577</v>
      </c>
      <c r="B107" s="832" t="s">
        <v>578</v>
      </c>
      <c r="C107" s="835" t="s">
        <v>598</v>
      </c>
      <c r="D107" s="863" t="s">
        <v>599</v>
      </c>
      <c r="E107" s="835" t="s">
        <v>2747</v>
      </c>
      <c r="F107" s="863" t="s">
        <v>2748</v>
      </c>
      <c r="G107" s="835" t="s">
        <v>2762</v>
      </c>
      <c r="H107" s="835" t="s">
        <v>2763</v>
      </c>
      <c r="I107" s="849">
        <v>1.5174999833106995</v>
      </c>
      <c r="J107" s="849">
        <v>300</v>
      </c>
      <c r="K107" s="850">
        <v>455.5</v>
      </c>
    </row>
    <row r="108" spans="1:11" ht="14.4" customHeight="1" x14ac:dyDescent="0.3">
      <c r="A108" s="831" t="s">
        <v>577</v>
      </c>
      <c r="B108" s="832" t="s">
        <v>578</v>
      </c>
      <c r="C108" s="835" t="s">
        <v>598</v>
      </c>
      <c r="D108" s="863" t="s">
        <v>599</v>
      </c>
      <c r="E108" s="835" t="s">
        <v>2747</v>
      </c>
      <c r="F108" s="863" t="s">
        <v>2748</v>
      </c>
      <c r="G108" s="835" t="s">
        <v>2764</v>
      </c>
      <c r="H108" s="835" t="s">
        <v>2765</v>
      </c>
      <c r="I108" s="849">
        <v>2.0642856529780795</v>
      </c>
      <c r="J108" s="849">
        <v>600</v>
      </c>
      <c r="K108" s="850">
        <v>1239</v>
      </c>
    </row>
    <row r="109" spans="1:11" ht="14.4" customHeight="1" x14ac:dyDescent="0.3">
      <c r="A109" s="831" t="s">
        <v>577</v>
      </c>
      <c r="B109" s="832" t="s">
        <v>578</v>
      </c>
      <c r="C109" s="835" t="s">
        <v>598</v>
      </c>
      <c r="D109" s="863" t="s">
        <v>599</v>
      </c>
      <c r="E109" s="835" t="s">
        <v>2747</v>
      </c>
      <c r="F109" s="863" t="s">
        <v>2748</v>
      </c>
      <c r="G109" s="835" t="s">
        <v>2766</v>
      </c>
      <c r="H109" s="835" t="s">
        <v>2767</v>
      </c>
      <c r="I109" s="849">
        <v>3.3599998950958252</v>
      </c>
      <c r="J109" s="849">
        <v>200</v>
      </c>
      <c r="K109" s="850">
        <v>672</v>
      </c>
    </row>
    <row r="110" spans="1:11" ht="14.4" customHeight="1" x14ac:dyDescent="0.3">
      <c r="A110" s="831" t="s">
        <v>577</v>
      </c>
      <c r="B110" s="832" t="s">
        <v>578</v>
      </c>
      <c r="C110" s="835" t="s">
        <v>598</v>
      </c>
      <c r="D110" s="863" t="s">
        <v>599</v>
      </c>
      <c r="E110" s="835" t="s">
        <v>2747</v>
      </c>
      <c r="F110" s="863" t="s">
        <v>2748</v>
      </c>
      <c r="G110" s="835" t="s">
        <v>2768</v>
      </c>
      <c r="H110" s="835" t="s">
        <v>2769</v>
      </c>
      <c r="I110" s="849">
        <v>7.5109092972495342</v>
      </c>
      <c r="J110" s="849">
        <v>256</v>
      </c>
      <c r="K110" s="850">
        <v>1922.8800506591797</v>
      </c>
    </row>
    <row r="111" spans="1:11" ht="14.4" customHeight="1" x14ac:dyDescent="0.3">
      <c r="A111" s="831" t="s">
        <v>577</v>
      </c>
      <c r="B111" s="832" t="s">
        <v>578</v>
      </c>
      <c r="C111" s="835" t="s">
        <v>598</v>
      </c>
      <c r="D111" s="863" t="s">
        <v>599</v>
      </c>
      <c r="E111" s="835" t="s">
        <v>2747</v>
      </c>
      <c r="F111" s="863" t="s">
        <v>2748</v>
      </c>
      <c r="G111" s="835" t="s">
        <v>2946</v>
      </c>
      <c r="H111" s="835" t="s">
        <v>2947</v>
      </c>
      <c r="I111" s="849">
        <v>46.319999694824219</v>
      </c>
      <c r="J111" s="849">
        <v>2</v>
      </c>
      <c r="K111" s="850">
        <v>92.639999389648438</v>
      </c>
    </row>
    <row r="112" spans="1:11" ht="14.4" customHeight="1" x14ac:dyDescent="0.3">
      <c r="A112" s="831" t="s">
        <v>577</v>
      </c>
      <c r="B112" s="832" t="s">
        <v>578</v>
      </c>
      <c r="C112" s="835" t="s">
        <v>598</v>
      </c>
      <c r="D112" s="863" t="s">
        <v>599</v>
      </c>
      <c r="E112" s="835" t="s">
        <v>2747</v>
      </c>
      <c r="F112" s="863" t="s">
        <v>2748</v>
      </c>
      <c r="G112" s="835" t="s">
        <v>2948</v>
      </c>
      <c r="H112" s="835" t="s">
        <v>2949</v>
      </c>
      <c r="I112" s="849">
        <v>0.37999999523162842</v>
      </c>
      <c r="J112" s="849">
        <v>10</v>
      </c>
      <c r="K112" s="850">
        <v>3.7999999523162842</v>
      </c>
    </row>
    <row r="113" spans="1:11" ht="14.4" customHeight="1" x14ac:dyDescent="0.3">
      <c r="A113" s="831" t="s">
        <v>577</v>
      </c>
      <c r="B113" s="832" t="s">
        <v>578</v>
      </c>
      <c r="C113" s="835" t="s">
        <v>598</v>
      </c>
      <c r="D113" s="863" t="s">
        <v>599</v>
      </c>
      <c r="E113" s="835" t="s">
        <v>2747</v>
      </c>
      <c r="F113" s="863" t="s">
        <v>2748</v>
      </c>
      <c r="G113" s="835" t="s">
        <v>2772</v>
      </c>
      <c r="H113" s="835" t="s">
        <v>2773</v>
      </c>
      <c r="I113" s="849">
        <v>8.5799999237060547</v>
      </c>
      <c r="J113" s="849">
        <v>48</v>
      </c>
      <c r="K113" s="850">
        <v>411.83999633789062</v>
      </c>
    </row>
    <row r="114" spans="1:11" ht="14.4" customHeight="1" x14ac:dyDescent="0.3">
      <c r="A114" s="831" t="s">
        <v>577</v>
      </c>
      <c r="B114" s="832" t="s">
        <v>578</v>
      </c>
      <c r="C114" s="835" t="s">
        <v>598</v>
      </c>
      <c r="D114" s="863" t="s">
        <v>599</v>
      </c>
      <c r="E114" s="835" t="s">
        <v>2747</v>
      </c>
      <c r="F114" s="863" t="s">
        <v>2748</v>
      </c>
      <c r="G114" s="835" t="s">
        <v>2776</v>
      </c>
      <c r="H114" s="835" t="s">
        <v>2777</v>
      </c>
      <c r="I114" s="849">
        <v>13.224999904632568</v>
      </c>
      <c r="J114" s="849">
        <v>380</v>
      </c>
      <c r="K114" s="850">
        <v>5025.6000061035156</v>
      </c>
    </row>
    <row r="115" spans="1:11" ht="14.4" customHeight="1" x14ac:dyDescent="0.3">
      <c r="A115" s="831" t="s">
        <v>577</v>
      </c>
      <c r="B115" s="832" t="s">
        <v>578</v>
      </c>
      <c r="C115" s="835" t="s">
        <v>598</v>
      </c>
      <c r="D115" s="863" t="s">
        <v>599</v>
      </c>
      <c r="E115" s="835" t="s">
        <v>2747</v>
      </c>
      <c r="F115" s="863" t="s">
        <v>2748</v>
      </c>
      <c r="G115" s="835" t="s">
        <v>2950</v>
      </c>
      <c r="H115" s="835" t="s">
        <v>2951</v>
      </c>
      <c r="I115" s="849">
        <v>3.559999942779541</v>
      </c>
      <c r="J115" s="849">
        <v>40</v>
      </c>
      <c r="K115" s="850">
        <v>142.39999389648437</v>
      </c>
    </row>
    <row r="116" spans="1:11" ht="14.4" customHeight="1" x14ac:dyDescent="0.3">
      <c r="A116" s="831" t="s">
        <v>577</v>
      </c>
      <c r="B116" s="832" t="s">
        <v>578</v>
      </c>
      <c r="C116" s="835" t="s">
        <v>598</v>
      </c>
      <c r="D116" s="863" t="s">
        <v>599</v>
      </c>
      <c r="E116" s="835" t="s">
        <v>2747</v>
      </c>
      <c r="F116" s="863" t="s">
        <v>2748</v>
      </c>
      <c r="G116" s="835" t="s">
        <v>2952</v>
      </c>
      <c r="H116" s="835" t="s">
        <v>2953</v>
      </c>
      <c r="I116" s="849">
        <v>15.640000343322754</v>
      </c>
      <c r="J116" s="849">
        <v>70</v>
      </c>
      <c r="K116" s="850">
        <v>1094.7999877929687</v>
      </c>
    </row>
    <row r="117" spans="1:11" ht="14.4" customHeight="1" x14ac:dyDescent="0.3">
      <c r="A117" s="831" t="s">
        <v>577</v>
      </c>
      <c r="B117" s="832" t="s">
        <v>578</v>
      </c>
      <c r="C117" s="835" t="s">
        <v>598</v>
      </c>
      <c r="D117" s="863" t="s">
        <v>599</v>
      </c>
      <c r="E117" s="835" t="s">
        <v>2747</v>
      </c>
      <c r="F117" s="863" t="s">
        <v>2748</v>
      </c>
      <c r="G117" s="835" t="s">
        <v>2794</v>
      </c>
      <c r="H117" s="835" t="s">
        <v>2795</v>
      </c>
      <c r="I117" s="849">
        <v>112.52999877929687</v>
      </c>
      <c r="J117" s="849">
        <v>3</v>
      </c>
      <c r="K117" s="850">
        <v>337.58999633789062</v>
      </c>
    </row>
    <row r="118" spans="1:11" ht="14.4" customHeight="1" x14ac:dyDescent="0.3">
      <c r="A118" s="831" t="s">
        <v>577</v>
      </c>
      <c r="B118" s="832" t="s">
        <v>578</v>
      </c>
      <c r="C118" s="835" t="s">
        <v>598</v>
      </c>
      <c r="D118" s="863" t="s">
        <v>599</v>
      </c>
      <c r="E118" s="835" t="s">
        <v>2747</v>
      </c>
      <c r="F118" s="863" t="s">
        <v>2748</v>
      </c>
      <c r="G118" s="835" t="s">
        <v>2796</v>
      </c>
      <c r="H118" s="835" t="s">
        <v>2797</v>
      </c>
      <c r="I118" s="849">
        <v>2.7400000095367432</v>
      </c>
      <c r="J118" s="849">
        <v>12</v>
      </c>
      <c r="K118" s="850">
        <v>32.880001068115234</v>
      </c>
    </row>
    <row r="119" spans="1:11" ht="14.4" customHeight="1" x14ac:dyDescent="0.3">
      <c r="A119" s="831" t="s">
        <v>577</v>
      </c>
      <c r="B119" s="832" t="s">
        <v>578</v>
      </c>
      <c r="C119" s="835" t="s">
        <v>598</v>
      </c>
      <c r="D119" s="863" t="s">
        <v>599</v>
      </c>
      <c r="E119" s="835" t="s">
        <v>2747</v>
      </c>
      <c r="F119" s="863" t="s">
        <v>2748</v>
      </c>
      <c r="G119" s="835" t="s">
        <v>2954</v>
      </c>
      <c r="H119" s="835" t="s">
        <v>2955</v>
      </c>
      <c r="I119" s="849">
        <v>39.099998474121094</v>
      </c>
      <c r="J119" s="849">
        <v>30</v>
      </c>
      <c r="K119" s="850">
        <v>1173</v>
      </c>
    </row>
    <row r="120" spans="1:11" ht="14.4" customHeight="1" x14ac:dyDescent="0.3">
      <c r="A120" s="831" t="s">
        <v>577</v>
      </c>
      <c r="B120" s="832" t="s">
        <v>578</v>
      </c>
      <c r="C120" s="835" t="s">
        <v>598</v>
      </c>
      <c r="D120" s="863" t="s">
        <v>599</v>
      </c>
      <c r="E120" s="835" t="s">
        <v>2747</v>
      </c>
      <c r="F120" s="863" t="s">
        <v>2748</v>
      </c>
      <c r="G120" s="835" t="s">
        <v>2800</v>
      </c>
      <c r="H120" s="835" t="s">
        <v>2801</v>
      </c>
      <c r="I120" s="849">
        <v>0.67000001668930054</v>
      </c>
      <c r="J120" s="849">
        <v>2500</v>
      </c>
      <c r="K120" s="850">
        <v>1675</v>
      </c>
    </row>
    <row r="121" spans="1:11" ht="14.4" customHeight="1" x14ac:dyDescent="0.3">
      <c r="A121" s="831" t="s">
        <v>577</v>
      </c>
      <c r="B121" s="832" t="s">
        <v>578</v>
      </c>
      <c r="C121" s="835" t="s">
        <v>598</v>
      </c>
      <c r="D121" s="863" t="s">
        <v>599</v>
      </c>
      <c r="E121" s="835" t="s">
        <v>2747</v>
      </c>
      <c r="F121" s="863" t="s">
        <v>2748</v>
      </c>
      <c r="G121" s="835" t="s">
        <v>2802</v>
      </c>
      <c r="H121" s="835" t="s">
        <v>2803</v>
      </c>
      <c r="I121" s="849">
        <v>27.877499580383301</v>
      </c>
      <c r="J121" s="849">
        <v>21</v>
      </c>
      <c r="K121" s="850">
        <v>585.40999221801758</v>
      </c>
    </row>
    <row r="122" spans="1:11" ht="14.4" customHeight="1" x14ac:dyDescent="0.3">
      <c r="A122" s="831" t="s">
        <v>577</v>
      </c>
      <c r="B122" s="832" t="s">
        <v>578</v>
      </c>
      <c r="C122" s="835" t="s">
        <v>598</v>
      </c>
      <c r="D122" s="863" t="s">
        <v>599</v>
      </c>
      <c r="E122" s="835" t="s">
        <v>2747</v>
      </c>
      <c r="F122" s="863" t="s">
        <v>2748</v>
      </c>
      <c r="G122" s="835" t="s">
        <v>2804</v>
      </c>
      <c r="H122" s="835" t="s">
        <v>2805</v>
      </c>
      <c r="I122" s="849">
        <v>28.732856750488281</v>
      </c>
      <c r="J122" s="849">
        <v>42</v>
      </c>
      <c r="K122" s="850">
        <v>1206.8099822998047</v>
      </c>
    </row>
    <row r="123" spans="1:11" ht="14.4" customHeight="1" x14ac:dyDescent="0.3">
      <c r="A123" s="831" t="s">
        <v>577</v>
      </c>
      <c r="B123" s="832" t="s">
        <v>578</v>
      </c>
      <c r="C123" s="835" t="s">
        <v>598</v>
      </c>
      <c r="D123" s="863" t="s">
        <v>599</v>
      </c>
      <c r="E123" s="835" t="s">
        <v>2808</v>
      </c>
      <c r="F123" s="863" t="s">
        <v>2809</v>
      </c>
      <c r="G123" s="835" t="s">
        <v>2810</v>
      </c>
      <c r="H123" s="835" t="s">
        <v>2811</v>
      </c>
      <c r="I123" s="849">
        <v>1.4999999664723873E-2</v>
      </c>
      <c r="J123" s="849">
        <v>700</v>
      </c>
      <c r="K123" s="850">
        <v>9</v>
      </c>
    </row>
    <row r="124" spans="1:11" ht="14.4" customHeight="1" x14ac:dyDescent="0.3">
      <c r="A124" s="831" t="s">
        <v>577</v>
      </c>
      <c r="B124" s="832" t="s">
        <v>578</v>
      </c>
      <c r="C124" s="835" t="s">
        <v>598</v>
      </c>
      <c r="D124" s="863" t="s">
        <v>599</v>
      </c>
      <c r="E124" s="835" t="s">
        <v>2808</v>
      </c>
      <c r="F124" s="863" t="s">
        <v>2809</v>
      </c>
      <c r="G124" s="835" t="s">
        <v>2956</v>
      </c>
      <c r="H124" s="835" t="s">
        <v>2957</v>
      </c>
      <c r="I124" s="849">
        <v>47.189998626708984</v>
      </c>
      <c r="J124" s="849">
        <v>50</v>
      </c>
      <c r="K124" s="850">
        <v>2359.5</v>
      </c>
    </row>
    <row r="125" spans="1:11" ht="14.4" customHeight="1" x14ac:dyDescent="0.3">
      <c r="A125" s="831" t="s">
        <v>577</v>
      </c>
      <c r="B125" s="832" t="s">
        <v>578</v>
      </c>
      <c r="C125" s="835" t="s">
        <v>598</v>
      </c>
      <c r="D125" s="863" t="s">
        <v>599</v>
      </c>
      <c r="E125" s="835" t="s">
        <v>2808</v>
      </c>
      <c r="F125" s="863" t="s">
        <v>2809</v>
      </c>
      <c r="G125" s="835" t="s">
        <v>2958</v>
      </c>
      <c r="H125" s="835" t="s">
        <v>2959</v>
      </c>
      <c r="I125" s="849">
        <v>10.989999961853027</v>
      </c>
      <c r="J125" s="849">
        <v>250</v>
      </c>
      <c r="K125" s="850">
        <v>2747.5</v>
      </c>
    </row>
    <row r="126" spans="1:11" ht="14.4" customHeight="1" x14ac:dyDescent="0.3">
      <c r="A126" s="831" t="s">
        <v>577</v>
      </c>
      <c r="B126" s="832" t="s">
        <v>578</v>
      </c>
      <c r="C126" s="835" t="s">
        <v>598</v>
      </c>
      <c r="D126" s="863" t="s">
        <v>599</v>
      </c>
      <c r="E126" s="835" t="s">
        <v>2808</v>
      </c>
      <c r="F126" s="863" t="s">
        <v>2809</v>
      </c>
      <c r="G126" s="835" t="s">
        <v>2812</v>
      </c>
      <c r="H126" s="835" t="s">
        <v>2813</v>
      </c>
      <c r="I126" s="849">
        <v>3.4512500464916229</v>
      </c>
      <c r="J126" s="849">
        <v>400</v>
      </c>
      <c r="K126" s="850">
        <v>1381.199951171875</v>
      </c>
    </row>
    <row r="127" spans="1:11" ht="14.4" customHeight="1" x14ac:dyDescent="0.3">
      <c r="A127" s="831" t="s">
        <v>577</v>
      </c>
      <c r="B127" s="832" t="s">
        <v>578</v>
      </c>
      <c r="C127" s="835" t="s">
        <v>598</v>
      </c>
      <c r="D127" s="863" t="s">
        <v>599</v>
      </c>
      <c r="E127" s="835" t="s">
        <v>2808</v>
      </c>
      <c r="F127" s="863" t="s">
        <v>2809</v>
      </c>
      <c r="G127" s="835" t="s">
        <v>2812</v>
      </c>
      <c r="H127" s="835" t="s">
        <v>2816</v>
      </c>
      <c r="I127" s="849">
        <v>3.4600000381469727</v>
      </c>
      <c r="J127" s="849">
        <v>80</v>
      </c>
      <c r="K127" s="850">
        <v>276.79998779296875</v>
      </c>
    </row>
    <row r="128" spans="1:11" ht="14.4" customHeight="1" x14ac:dyDescent="0.3">
      <c r="A128" s="831" t="s">
        <v>577</v>
      </c>
      <c r="B128" s="832" t="s">
        <v>578</v>
      </c>
      <c r="C128" s="835" t="s">
        <v>598</v>
      </c>
      <c r="D128" s="863" t="s">
        <v>599</v>
      </c>
      <c r="E128" s="835" t="s">
        <v>2808</v>
      </c>
      <c r="F128" s="863" t="s">
        <v>2809</v>
      </c>
      <c r="G128" s="835" t="s">
        <v>2960</v>
      </c>
      <c r="H128" s="835" t="s">
        <v>2961</v>
      </c>
      <c r="I128" s="849">
        <v>21.899999618530273</v>
      </c>
      <c r="J128" s="849">
        <v>50</v>
      </c>
      <c r="K128" s="850">
        <v>1095.050048828125</v>
      </c>
    </row>
    <row r="129" spans="1:11" ht="14.4" customHeight="1" x14ac:dyDescent="0.3">
      <c r="A129" s="831" t="s">
        <v>577</v>
      </c>
      <c r="B129" s="832" t="s">
        <v>578</v>
      </c>
      <c r="C129" s="835" t="s">
        <v>598</v>
      </c>
      <c r="D129" s="863" t="s">
        <v>599</v>
      </c>
      <c r="E129" s="835" t="s">
        <v>2808</v>
      </c>
      <c r="F129" s="863" t="s">
        <v>2809</v>
      </c>
      <c r="G129" s="835" t="s">
        <v>2962</v>
      </c>
      <c r="H129" s="835" t="s">
        <v>2963</v>
      </c>
      <c r="I129" s="849">
        <v>21.899999618530273</v>
      </c>
      <c r="J129" s="849">
        <v>50</v>
      </c>
      <c r="K129" s="850">
        <v>1095.050048828125</v>
      </c>
    </row>
    <row r="130" spans="1:11" ht="14.4" customHeight="1" x14ac:dyDescent="0.3">
      <c r="A130" s="831" t="s">
        <v>577</v>
      </c>
      <c r="B130" s="832" t="s">
        <v>578</v>
      </c>
      <c r="C130" s="835" t="s">
        <v>598</v>
      </c>
      <c r="D130" s="863" t="s">
        <v>599</v>
      </c>
      <c r="E130" s="835" t="s">
        <v>2808</v>
      </c>
      <c r="F130" s="863" t="s">
        <v>2809</v>
      </c>
      <c r="G130" s="835" t="s">
        <v>2818</v>
      </c>
      <c r="H130" s="835" t="s">
        <v>2819</v>
      </c>
      <c r="I130" s="849">
        <v>17.979999542236328</v>
      </c>
      <c r="J130" s="849">
        <v>150</v>
      </c>
      <c r="K130" s="850">
        <v>2697</v>
      </c>
    </row>
    <row r="131" spans="1:11" ht="14.4" customHeight="1" x14ac:dyDescent="0.3">
      <c r="A131" s="831" t="s">
        <v>577</v>
      </c>
      <c r="B131" s="832" t="s">
        <v>578</v>
      </c>
      <c r="C131" s="835" t="s">
        <v>598</v>
      </c>
      <c r="D131" s="863" t="s">
        <v>599</v>
      </c>
      <c r="E131" s="835" t="s">
        <v>2808</v>
      </c>
      <c r="F131" s="863" t="s">
        <v>2809</v>
      </c>
      <c r="G131" s="835" t="s">
        <v>2820</v>
      </c>
      <c r="H131" s="835" t="s">
        <v>2821</v>
      </c>
      <c r="I131" s="849">
        <v>17.979999542236328</v>
      </c>
      <c r="J131" s="849">
        <v>50</v>
      </c>
      <c r="K131" s="850">
        <v>899</v>
      </c>
    </row>
    <row r="132" spans="1:11" ht="14.4" customHeight="1" x14ac:dyDescent="0.3">
      <c r="A132" s="831" t="s">
        <v>577</v>
      </c>
      <c r="B132" s="832" t="s">
        <v>578</v>
      </c>
      <c r="C132" s="835" t="s">
        <v>598</v>
      </c>
      <c r="D132" s="863" t="s">
        <v>599</v>
      </c>
      <c r="E132" s="835" t="s">
        <v>2808</v>
      </c>
      <c r="F132" s="863" t="s">
        <v>2809</v>
      </c>
      <c r="G132" s="835" t="s">
        <v>2826</v>
      </c>
      <c r="H132" s="835" t="s">
        <v>2827</v>
      </c>
      <c r="I132" s="849">
        <v>22.989999771118164</v>
      </c>
      <c r="J132" s="849">
        <v>120</v>
      </c>
      <c r="K132" s="850">
        <v>2758.7999877929687</v>
      </c>
    </row>
    <row r="133" spans="1:11" ht="14.4" customHeight="1" x14ac:dyDescent="0.3">
      <c r="A133" s="831" t="s">
        <v>577</v>
      </c>
      <c r="B133" s="832" t="s">
        <v>578</v>
      </c>
      <c r="C133" s="835" t="s">
        <v>598</v>
      </c>
      <c r="D133" s="863" t="s">
        <v>599</v>
      </c>
      <c r="E133" s="835" t="s">
        <v>2808</v>
      </c>
      <c r="F133" s="863" t="s">
        <v>2809</v>
      </c>
      <c r="G133" s="835" t="s">
        <v>2964</v>
      </c>
      <c r="H133" s="835" t="s">
        <v>2965</v>
      </c>
      <c r="I133" s="849">
        <v>22.989999771118164</v>
      </c>
      <c r="J133" s="849">
        <v>50</v>
      </c>
      <c r="K133" s="850">
        <v>1149.4999694824219</v>
      </c>
    </row>
    <row r="134" spans="1:11" ht="14.4" customHeight="1" x14ac:dyDescent="0.3">
      <c r="A134" s="831" t="s">
        <v>577</v>
      </c>
      <c r="B134" s="832" t="s">
        <v>578</v>
      </c>
      <c r="C134" s="835" t="s">
        <v>598</v>
      </c>
      <c r="D134" s="863" t="s">
        <v>599</v>
      </c>
      <c r="E134" s="835" t="s">
        <v>2808</v>
      </c>
      <c r="F134" s="863" t="s">
        <v>2809</v>
      </c>
      <c r="G134" s="835" t="s">
        <v>2966</v>
      </c>
      <c r="H134" s="835" t="s">
        <v>2967</v>
      </c>
      <c r="I134" s="849">
        <v>8.2299995422363281</v>
      </c>
      <c r="J134" s="849">
        <v>50</v>
      </c>
      <c r="K134" s="850">
        <v>411.39999389648437</v>
      </c>
    </row>
    <row r="135" spans="1:11" ht="14.4" customHeight="1" x14ac:dyDescent="0.3">
      <c r="A135" s="831" t="s">
        <v>577</v>
      </c>
      <c r="B135" s="832" t="s">
        <v>578</v>
      </c>
      <c r="C135" s="835" t="s">
        <v>598</v>
      </c>
      <c r="D135" s="863" t="s">
        <v>599</v>
      </c>
      <c r="E135" s="835" t="s">
        <v>2808</v>
      </c>
      <c r="F135" s="863" t="s">
        <v>2809</v>
      </c>
      <c r="G135" s="835" t="s">
        <v>2830</v>
      </c>
      <c r="H135" s="835" t="s">
        <v>2831</v>
      </c>
      <c r="I135" s="849">
        <v>9.6800003051757812</v>
      </c>
      <c r="J135" s="849">
        <v>400</v>
      </c>
      <c r="K135" s="850">
        <v>3872</v>
      </c>
    </row>
    <row r="136" spans="1:11" ht="14.4" customHeight="1" x14ac:dyDescent="0.3">
      <c r="A136" s="831" t="s">
        <v>577</v>
      </c>
      <c r="B136" s="832" t="s">
        <v>578</v>
      </c>
      <c r="C136" s="835" t="s">
        <v>598</v>
      </c>
      <c r="D136" s="863" t="s">
        <v>599</v>
      </c>
      <c r="E136" s="835" t="s">
        <v>2808</v>
      </c>
      <c r="F136" s="863" t="s">
        <v>2809</v>
      </c>
      <c r="G136" s="835" t="s">
        <v>2968</v>
      </c>
      <c r="H136" s="835" t="s">
        <v>2969</v>
      </c>
      <c r="I136" s="849">
        <v>2.8299999237060547</v>
      </c>
      <c r="J136" s="849">
        <v>5</v>
      </c>
      <c r="K136" s="850">
        <v>14.149999618530273</v>
      </c>
    </row>
    <row r="137" spans="1:11" ht="14.4" customHeight="1" x14ac:dyDescent="0.3">
      <c r="A137" s="831" t="s">
        <v>577</v>
      </c>
      <c r="B137" s="832" t="s">
        <v>578</v>
      </c>
      <c r="C137" s="835" t="s">
        <v>598</v>
      </c>
      <c r="D137" s="863" t="s">
        <v>599</v>
      </c>
      <c r="E137" s="835" t="s">
        <v>2808</v>
      </c>
      <c r="F137" s="863" t="s">
        <v>2809</v>
      </c>
      <c r="G137" s="835" t="s">
        <v>2970</v>
      </c>
      <c r="H137" s="835" t="s">
        <v>2971</v>
      </c>
      <c r="I137" s="849">
        <v>183.91999816894531</v>
      </c>
      <c r="J137" s="849">
        <v>1</v>
      </c>
      <c r="K137" s="850">
        <v>183.91999816894531</v>
      </c>
    </row>
    <row r="138" spans="1:11" ht="14.4" customHeight="1" x14ac:dyDescent="0.3">
      <c r="A138" s="831" t="s">
        <v>577</v>
      </c>
      <c r="B138" s="832" t="s">
        <v>578</v>
      </c>
      <c r="C138" s="835" t="s">
        <v>598</v>
      </c>
      <c r="D138" s="863" t="s">
        <v>599</v>
      </c>
      <c r="E138" s="835" t="s">
        <v>2808</v>
      </c>
      <c r="F138" s="863" t="s">
        <v>2809</v>
      </c>
      <c r="G138" s="835" t="s">
        <v>2972</v>
      </c>
      <c r="H138" s="835" t="s">
        <v>2973</v>
      </c>
      <c r="I138" s="849">
        <v>5.0199999809265137</v>
      </c>
      <c r="J138" s="849">
        <v>50</v>
      </c>
      <c r="K138" s="850">
        <v>251.08000183105469</v>
      </c>
    </row>
    <row r="139" spans="1:11" ht="14.4" customHeight="1" x14ac:dyDescent="0.3">
      <c r="A139" s="831" t="s">
        <v>577</v>
      </c>
      <c r="B139" s="832" t="s">
        <v>578</v>
      </c>
      <c r="C139" s="835" t="s">
        <v>598</v>
      </c>
      <c r="D139" s="863" t="s">
        <v>599</v>
      </c>
      <c r="E139" s="835" t="s">
        <v>2808</v>
      </c>
      <c r="F139" s="863" t="s">
        <v>2809</v>
      </c>
      <c r="G139" s="835" t="s">
        <v>2974</v>
      </c>
      <c r="H139" s="835" t="s">
        <v>2975</v>
      </c>
      <c r="I139" s="849">
        <v>13.310000419616699</v>
      </c>
      <c r="J139" s="849">
        <v>64</v>
      </c>
      <c r="K139" s="850">
        <v>851.84003448486328</v>
      </c>
    </row>
    <row r="140" spans="1:11" ht="14.4" customHeight="1" x14ac:dyDescent="0.3">
      <c r="A140" s="831" t="s">
        <v>577</v>
      </c>
      <c r="B140" s="832" t="s">
        <v>578</v>
      </c>
      <c r="C140" s="835" t="s">
        <v>598</v>
      </c>
      <c r="D140" s="863" t="s">
        <v>599</v>
      </c>
      <c r="E140" s="835" t="s">
        <v>2808</v>
      </c>
      <c r="F140" s="863" t="s">
        <v>2809</v>
      </c>
      <c r="G140" s="835" t="s">
        <v>2836</v>
      </c>
      <c r="H140" s="835" t="s">
        <v>2837</v>
      </c>
      <c r="I140" s="849">
        <v>2.2849999666213989</v>
      </c>
      <c r="J140" s="849">
        <v>70</v>
      </c>
      <c r="K140" s="850">
        <v>159.79999923706055</v>
      </c>
    </row>
    <row r="141" spans="1:11" ht="14.4" customHeight="1" x14ac:dyDescent="0.3">
      <c r="A141" s="831" t="s">
        <v>577</v>
      </c>
      <c r="B141" s="832" t="s">
        <v>578</v>
      </c>
      <c r="C141" s="835" t="s">
        <v>598</v>
      </c>
      <c r="D141" s="863" t="s">
        <v>599</v>
      </c>
      <c r="E141" s="835" t="s">
        <v>2808</v>
      </c>
      <c r="F141" s="863" t="s">
        <v>2809</v>
      </c>
      <c r="G141" s="835" t="s">
        <v>2976</v>
      </c>
      <c r="H141" s="835" t="s">
        <v>2977</v>
      </c>
      <c r="I141" s="849">
        <v>5.320000171661377</v>
      </c>
      <c r="J141" s="849">
        <v>100</v>
      </c>
      <c r="K141" s="850">
        <v>532</v>
      </c>
    </row>
    <row r="142" spans="1:11" ht="14.4" customHeight="1" x14ac:dyDescent="0.3">
      <c r="A142" s="831" t="s">
        <v>577</v>
      </c>
      <c r="B142" s="832" t="s">
        <v>578</v>
      </c>
      <c r="C142" s="835" t="s">
        <v>598</v>
      </c>
      <c r="D142" s="863" t="s">
        <v>599</v>
      </c>
      <c r="E142" s="835" t="s">
        <v>2808</v>
      </c>
      <c r="F142" s="863" t="s">
        <v>2809</v>
      </c>
      <c r="G142" s="835" t="s">
        <v>2840</v>
      </c>
      <c r="H142" s="835" t="s">
        <v>2841</v>
      </c>
      <c r="I142" s="849">
        <v>59.459999084472656</v>
      </c>
      <c r="J142" s="849">
        <v>5</v>
      </c>
      <c r="K142" s="850">
        <v>297.29000854492188</v>
      </c>
    </row>
    <row r="143" spans="1:11" ht="14.4" customHeight="1" x14ac:dyDescent="0.3">
      <c r="A143" s="831" t="s">
        <v>577</v>
      </c>
      <c r="B143" s="832" t="s">
        <v>578</v>
      </c>
      <c r="C143" s="835" t="s">
        <v>598</v>
      </c>
      <c r="D143" s="863" t="s">
        <v>599</v>
      </c>
      <c r="E143" s="835" t="s">
        <v>2808</v>
      </c>
      <c r="F143" s="863" t="s">
        <v>2809</v>
      </c>
      <c r="G143" s="835" t="s">
        <v>2846</v>
      </c>
      <c r="H143" s="835" t="s">
        <v>2847</v>
      </c>
      <c r="I143" s="849">
        <v>9.1999998092651367</v>
      </c>
      <c r="J143" s="849">
        <v>850</v>
      </c>
      <c r="K143" s="850">
        <v>7820</v>
      </c>
    </row>
    <row r="144" spans="1:11" ht="14.4" customHeight="1" x14ac:dyDescent="0.3">
      <c r="A144" s="831" t="s">
        <v>577</v>
      </c>
      <c r="B144" s="832" t="s">
        <v>578</v>
      </c>
      <c r="C144" s="835" t="s">
        <v>598</v>
      </c>
      <c r="D144" s="863" t="s">
        <v>599</v>
      </c>
      <c r="E144" s="835" t="s">
        <v>2808</v>
      </c>
      <c r="F144" s="863" t="s">
        <v>2809</v>
      </c>
      <c r="G144" s="835" t="s">
        <v>2848</v>
      </c>
      <c r="H144" s="835" t="s">
        <v>2849</v>
      </c>
      <c r="I144" s="849">
        <v>6.2899999618530273</v>
      </c>
      <c r="J144" s="849">
        <v>170</v>
      </c>
      <c r="K144" s="850">
        <v>1069.3000030517578</v>
      </c>
    </row>
    <row r="145" spans="1:11" ht="14.4" customHeight="1" x14ac:dyDescent="0.3">
      <c r="A145" s="831" t="s">
        <v>577</v>
      </c>
      <c r="B145" s="832" t="s">
        <v>578</v>
      </c>
      <c r="C145" s="835" t="s">
        <v>598</v>
      </c>
      <c r="D145" s="863" t="s">
        <v>599</v>
      </c>
      <c r="E145" s="835" t="s">
        <v>2808</v>
      </c>
      <c r="F145" s="863" t="s">
        <v>2809</v>
      </c>
      <c r="G145" s="835" t="s">
        <v>2850</v>
      </c>
      <c r="H145" s="835" t="s">
        <v>2851</v>
      </c>
      <c r="I145" s="849">
        <v>172.5</v>
      </c>
      <c r="J145" s="849">
        <v>4</v>
      </c>
      <c r="K145" s="850">
        <v>690</v>
      </c>
    </row>
    <row r="146" spans="1:11" ht="14.4" customHeight="1" x14ac:dyDescent="0.3">
      <c r="A146" s="831" t="s">
        <v>577</v>
      </c>
      <c r="B146" s="832" t="s">
        <v>578</v>
      </c>
      <c r="C146" s="835" t="s">
        <v>598</v>
      </c>
      <c r="D146" s="863" t="s">
        <v>599</v>
      </c>
      <c r="E146" s="835" t="s">
        <v>2808</v>
      </c>
      <c r="F146" s="863" t="s">
        <v>2809</v>
      </c>
      <c r="G146" s="835" t="s">
        <v>2978</v>
      </c>
      <c r="H146" s="835" t="s">
        <v>2979</v>
      </c>
      <c r="I146" s="849">
        <v>268.6199951171875</v>
      </c>
      <c r="J146" s="849">
        <v>11</v>
      </c>
      <c r="K146" s="850">
        <v>2954.8199462890625</v>
      </c>
    </row>
    <row r="147" spans="1:11" ht="14.4" customHeight="1" x14ac:dyDescent="0.3">
      <c r="A147" s="831" t="s">
        <v>577</v>
      </c>
      <c r="B147" s="832" t="s">
        <v>578</v>
      </c>
      <c r="C147" s="835" t="s">
        <v>598</v>
      </c>
      <c r="D147" s="863" t="s">
        <v>599</v>
      </c>
      <c r="E147" s="835" t="s">
        <v>2808</v>
      </c>
      <c r="F147" s="863" t="s">
        <v>2809</v>
      </c>
      <c r="G147" s="835" t="s">
        <v>2852</v>
      </c>
      <c r="H147" s="835" t="s">
        <v>2853</v>
      </c>
      <c r="I147" s="849">
        <v>6.17125004529953</v>
      </c>
      <c r="J147" s="849">
        <v>160</v>
      </c>
      <c r="K147" s="850">
        <v>987.40001678466797</v>
      </c>
    </row>
    <row r="148" spans="1:11" ht="14.4" customHeight="1" x14ac:dyDescent="0.3">
      <c r="A148" s="831" t="s">
        <v>577</v>
      </c>
      <c r="B148" s="832" t="s">
        <v>578</v>
      </c>
      <c r="C148" s="835" t="s">
        <v>598</v>
      </c>
      <c r="D148" s="863" t="s">
        <v>599</v>
      </c>
      <c r="E148" s="835" t="s">
        <v>2808</v>
      </c>
      <c r="F148" s="863" t="s">
        <v>2809</v>
      </c>
      <c r="G148" s="835" t="s">
        <v>2854</v>
      </c>
      <c r="H148" s="835" t="s">
        <v>2855</v>
      </c>
      <c r="I148" s="849">
        <v>1.0863636623729358</v>
      </c>
      <c r="J148" s="849">
        <v>2300</v>
      </c>
      <c r="K148" s="850">
        <v>2499</v>
      </c>
    </row>
    <row r="149" spans="1:11" ht="14.4" customHeight="1" x14ac:dyDescent="0.3">
      <c r="A149" s="831" t="s">
        <v>577</v>
      </c>
      <c r="B149" s="832" t="s">
        <v>578</v>
      </c>
      <c r="C149" s="835" t="s">
        <v>598</v>
      </c>
      <c r="D149" s="863" t="s">
        <v>599</v>
      </c>
      <c r="E149" s="835" t="s">
        <v>2808</v>
      </c>
      <c r="F149" s="863" t="s">
        <v>2809</v>
      </c>
      <c r="G149" s="835" t="s">
        <v>2856</v>
      </c>
      <c r="H149" s="835" t="s">
        <v>2857</v>
      </c>
      <c r="I149" s="849">
        <v>0.47666665580537582</v>
      </c>
      <c r="J149" s="849">
        <v>2300</v>
      </c>
      <c r="K149" s="850">
        <v>1095</v>
      </c>
    </row>
    <row r="150" spans="1:11" ht="14.4" customHeight="1" x14ac:dyDescent="0.3">
      <c r="A150" s="831" t="s">
        <v>577</v>
      </c>
      <c r="B150" s="832" t="s">
        <v>578</v>
      </c>
      <c r="C150" s="835" t="s">
        <v>598</v>
      </c>
      <c r="D150" s="863" t="s">
        <v>599</v>
      </c>
      <c r="E150" s="835" t="s">
        <v>2808</v>
      </c>
      <c r="F150" s="863" t="s">
        <v>2809</v>
      </c>
      <c r="G150" s="835" t="s">
        <v>2858</v>
      </c>
      <c r="H150" s="835" t="s">
        <v>2859</v>
      </c>
      <c r="I150" s="849">
        <v>1.6699999570846558</v>
      </c>
      <c r="J150" s="849">
        <v>1000</v>
      </c>
      <c r="K150" s="850">
        <v>1670</v>
      </c>
    </row>
    <row r="151" spans="1:11" ht="14.4" customHeight="1" x14ac:dyDescent="0.3">
      <c r="A151" s="831" t="s">
        <v>577</v>
      </c>
      <c r="B151" s="832" t="s">
        <v>578</v>
      </c>
      <c r="C151" s="835" t="s">
        <v>598</v>
      </c>
      <c r="D151" s="863" t="s">
        <v>599</v>
      </c>
      <c r="E151" s="835" t="s">
        <v>2808</v>
      </c>
      <c r="F151" s="863" t="s">
        <v>2809</v>
      </c>
      <c r="G151" s="835" t="s">
        <v>2860</v>
      </c>
      <c r="H151" s="835" t="s">
        <v>2861</v>
      </c>
      <c r="I151" s="849">
        <v>0.66833335161209106</v>
      </c>
      <c r="J151" s="849">
        <v>1000</v>
      </c>
      <c r="K151" s="850">
        <v>667</v>
      </c>
    </row>
    <row r="152" spans="1:11" ht="14.4" customHeight="1" x14ac:dyDescent="0.3">
      <c r="A152" s="831" t="s">
        <v>577</v>
      </c>
      <c r="B152" s="832" t="s">
        <v>578</v>
      </c>
      <c r="C152" s="835" t="s">
        <v>598</v>
      </c>
      <c r="D152" s="863" t="s">
        <v>599</v>
      </c>
      <c r="E152" s="835" t="s">
        <v>2808</v>
      </c>
      <c r="F152" s="863" t="s">
        <v>2809</v>
      </c>
      <c r="G152" s="835" t="s">
        <v>2862</v>
      </c>
      <c r="H152" s="835" t="s">
        <v>2864</v>
      </c>
      <c r="I152" s="849">
        <v>2.1800000667572021</v>
      </c>
      <c r="J152" s="849">
        <v>100</v>
      </c>
      <c r="K152" s="850">
        <v>218</v>
      </c>
    </row>
    <row r="153" spans="1:11" ht="14.4" customHeight="1" x14ac:dyDescent="0.3">
      <c r="A153" s="831" t="s">
        <v>577</v>
      </c>
      <c r="B153" s="832" t="s">
        <v>578</v>
      </c>
      <c r="C153" s="835" t="s">
        <v>598</v>
      </c>
      <c r="D153" s="863" t="s">
        <v>599</v>
      </c>
      <c r="E153" s="835" t="s">
        <v>2808</v>
      </c>
      <c r="F153" s="863" t="s">
        <v>2809</v>
      </c>
      <c r="G153" s="835" t="s">
        <v>2980</v>
      </c>
      <c r="H153" s="835" t="s">
        <v>2981</v>
      </c>
      <c r="I153" s="849">
        <v>2.1783334016799927</v>
      </c>
      <c r="J153" s="849">
        <v>1200</v>
      </c>
      <c r="K153" s="850">
        <v>2612.6300354003906</v>
      </c>
    </row>
    <row r="154" spans="1:11" ht="14.4" customHeight="1" x14ac:dyDescent="0.3">
      <c r="A154" s="831" t="s">
        <v>577</v>
      </c>
      <c r="B154" s="832" t="s">
        <v>578</v>
      </c>
      <c r="C154" s="835" t="s">
        <v>598</v>
      </c>
      <c r="D154" s="863" t="s">
        <v>599</v>
      </c>
      <c r="E154" s="835" t="s">
        <v>2808</v>
      </c>
      <c r="F154" s="863" t="s">
        <v>2809</v>
      </c>
      <c r="G154" s="835" t="s">
        <v>2980</v>
      </c>
      <c r="H154" s="835" t="s">
        <v>2982</v>
      </c>
      <c r="I154" s="849">
        <v>2.1800000667572021</v>
      </c>
      <c r="J154" s="849">
        <v>500</v>
      </c>
      <c r="K154" s="850">
        <v>1088.6999816894531</v>
      </c>
    </row>
    <row r="155" spans="1:11" ht="14.4" customHeight="1" x14ac:dyDescent="0.3">
      <c r="A155" s="831" t="s">
        <v>577</v>
      </c>
      <c r="B155" s="832" t="s">
        <v>578</v>
      </c>
      <c r="C155" s="835" t="s">
        <v>598</v>
      </c>
      <c r="D155" s="863" t="s">
        <v>599</v>
      </c>
      <c r="E155" s="835" t="s">
        <v>2808</v>
      </c>
      <c r="F155" s="863" t="s">
        <v>2809</v>
      </c>
      <c r="G155" s="835" t="s">
        <v>2983</v>
      </c>
      <c r="H155" s="835" t="s">
        <v>2984</v>
      </c>
      <c r="I155" s="849">
        <v>1.0299999713897705</v>
      </c>
      <c r="J155" s="849">
        <v>75</v>
      </c>
      <c r="K155" s="850">
        <v>77.25</v>
      </c>
    </row>
    <row r="156" spans="1:11" ht="14.4" customHeight="1" x14ac:dyDescent="0.3">
      <c r="A156" s="831" t="s">
        <v>577</v>
      </c>
      <c r="B156" s="832" t="s">
        <v>578</v>
      </c>
      <c r="C156" s="835" t="s">
        <v>598</v>
      </c>
      <c r="D156" s="863" t="s">
        <v>599</v>
      </c>
      <c r="E156" s="835" t="s">
        <v>2808</v>
      </c>
      <c r="F156" s="863" t="s">
        <v>2809</v>
      </c>
      <c r="G156" s="835" t="s">
        <v>2869</v>
      </c>
      <c r="H156" s="835" t="s">
        <v>2870</v>
      </c>
      <c r="I156" s="849">
        <v>0.4699999988079071</v>
      </c>
      <c r="J156" s="849">
        <v>500</v>
      </c>
      <c r="K156" s="850">
        <v>235</v>
      </c>
    </row>
    <row r="157" spans="1:11" ht="14.4" customHeight="1" x14ac:dyDescent="0.3">
      <c r="A157" s="831" t="s">
        <v>577</v>
      </c>
      <c r="B157" s="832" t="s">
        <v>578</v>
      </c>
      <c r="C157" s="835" t="s">
        <v>598</v>
      </c>
      <c r="D157" s="863" t="s">
        <v>599</v>
      </c>
      <c r="E157" s="835" t="s">
        <v>2808</v>
      </c>
      <c r="F157" s="863" t="s">
        <v>2809</v>
      </c>
      <c r="G157" s="835" t="s">
        <v>2871</v>
      </c>
      <c r="H157" s="835" t="s">
        <v>2872</v>
      </c>
      <c r="I157" s="849">
        <v>21.229999542236328</v>
      </c>
      <c r="J157" s="849">
        <v>20</v>
      </c>
      <c r="K157" s="850">
        <v>424.60000610351562</v>
      </c>
    </row>
    <row r="158" spans="1:11" ht="14.4" customHeight="1" x14ac:dyDescent="0.3">
      <c r="A158" s="831" t="s">
        <v>577</v>
      </c>
      <c r="B158" s="832" t="s">
        <v>578</v>
      </c>
      <c r="C158" s="835" t="s">
        <v>598</v>
      </c>
      <c r="D158" s="863" t="s">
        <v>599</v>
      </c>
      <c r="E158" s="835" t="s">
        <v>2808</v>
      </c>
      <c r="F158" s="863" t="s">
        <v>2809</v>
      </c>
      <c r="G158" s="835" t="s">
        <v>2873</v>
      </c>
      <c r="H158" s="835" t="s">
        <v>2874</v>
      </c>
      <c r="I158" s="849">
        <v>1.9833333492279053</v>
      </c>
      <c r="J158" s="849">
        <v>150</v>
      </c>
      <c r="K158" s="850">
        <v>297.5</v>
      </c>
    </row>
    <row r="159" spans="1:11" ht="14.4" customHeight="1" x14ac:dyDescent="0.3">
      <c r="A159" s="831" t="s">
        <v>577</v>
      </c>
      <c r="B159" s="832" t="s">
        <v>578</v>
      </c>
      <c r="C159" s="835" t="s">
        <v>598</v>
      </c>
      <c r="D159" s="863" t="s">
        <v>599</v>
      </c>
      <c r="E159" s="835" t="s">
        <v>2808</v>
      </c>
      <c r="F159" s="863" t="s">
        <v>2809</v>
      </c>
      <c r="G159" s="835" t="s">
        <v>2875</v>
      </c>
      <c r="H159" s="835" t="s">
        <v>2876</v>
      </c>
      <c r="I159" s="849">
        <v>2.0433332920074463</v>
      </c>
      <c r="J159" s="849">
        <v>150</v>
      </c>
      <c r="K159" s="850">
        <v>306.5</v>
      </c>
    </row>
    <row r="160" spans="1:11" ht="14.4" customHeight="1" x14ac:dyDescent="0.3">
      <c r="A160" s="831" t="s">
        <v>577</v>
      </c>
      <c r="B160" s="832" t="s">
        <v>578</v>
      </c>
      <c r="C160" s="835" t="s">
        <v>598</v>
      </c>
      <c r="D160" s="863" t="s">
        <v>599</v>
      </c>
      <c r="E160" s="835" t="s">
        <v>2808</v>
      </c>
      <c r="F160" s="863" t="s">
        <v>2809</v>
      </c>
      <c r="G160" s="835" t="s">
        <v>2985</v>
      </c>
      <c r="H160" s="835" t="s">
        <v>2986</v>
      </c>
      <c r="I160" s="849">
        <v>3.0719999313354491</v>
      </c>
      <c r="J160" s="849">
        <v>250</v>
      </c>
      <c r="K160" s="850">
        <v>768</v>
      </c>
    </row>
    <row r="161" spans="1:11" ht="14.4" customHeight="1" x14ac:dyDescent="0.3">
      <c r="A161" s="831" t="s">
        <v>577</v>
      </c>
      <c r="B161" s="832" t="s">
        <v>578</v>
      </c>
      <c r="C161" s="835" t="s">
        <v>598</v>
      </c>
      <c r="D161" s="863" t="s">
        <v>599</v>
      </c>
      <c r="E161" s="835" t="s">
        <v>2808</v>
      </c>
      <c r="F161" s="863" t="s">
        <v>2809</v>
      </c>
      <c r="G161" s="835" t="s">
        <v>2883</v>
      </c>
      <c r="H161" s="835" t="s">
        <v>2884</v>
      </c>
      <c r="I161" s="849">
        <v>2.1666667461395264</v>
      </c>
      <c r="J161" s="849">
        <v>150</v>
      </c>
      <c r="K161" s="850">
        <v>325</v>
      </c>
    </row>
    <row r="162" spans="1:11" ht="14.4" customHeight="1" x14ac:dyDescent="0.3">
      <c r="A162" s="831" t="s">
        <v>577</v>
      </c>
      <c r="B162" s="832" t="s">
        <v>578</v>
      </c>
      <c r="C162" s="835" t="s">
        <v>598</v>
      </c>
      <c r="D162" s="863" t="s">
        <v>599</v>
      </c>
      <c r="E162" s="835" t="s">
        <v>2808</v>
      </c>
      <c r="F162" s="863" t="s">
        <v>2809</v>
      </c>
      <c r="G162" s="835" t="s">
        <v>2883</v>
      </c>
      <c r="H162" s="835" t="s">
        <v>2885</v>
      </c>
      <c r="I162" s="849">
        <v>2.1700000762939453</v>
      </c>
      <c r="J162" s="849">
        <v>100</v>
      </c>
      <c r="K162" s="850">
        <v>217</v>
      </c>
    </row>
    <row r="163" spans="1:11" ht="14.4" customHeight="1" x14ac:dyDescent="0.3">
      <c r="A163" s="831" t="s">
        <v>577</v>
      </c>
      <c r="B163" s="832" t="s">
        <v>578</v>
      </c>
      <c r="C163" s="835" t="s">
        <v>598</v>
      </c>
      <c r="D163" s="863" t="s">
        <v>599</v>
      </c>
      <c r="E163" s="835" t="s">
        <v>2808</v>
      </c>
      <c r="F163" s="863" t="s">
        <v>2809</v>
      </c>
      <c r="G163" s="835" t="s">
        <v>2987</v>
      </c>
      <c r="H163" s="835" t="s">
        <v>2988</v>
      </c>
      <c r="I163" s="849">
        <v>4.7349998950958252</v>
      </c>
      <c r="J163" s="849">
        <v>40</v>
      </c>
      <c r="K163" s="850">
        <v>189.40000152587891</v>
      </c>
    </row>
    <row r="164" spans="1:11" ht="14.4" customHeight="1" x14ac:dyDescent="0.3">
      <c r="A164" s="831" t="s">
        <v>577</v>
      </c>
      <c r="B164" s="832" t="s">
        <v>578</v>
      </c>
      <c r="C164" s="835" t="s">
        <v>598</v>
      </c>
      <c r="D164" s="863" t="s">
        <v>599</v>
      </c>
      <c r="E164" s="835" t="s">
        <v>2808</v>
      </c>
      <c r="F164" s="863" t="s">
        <v>2809</v>
      </c>
      <c r="G164" s="835" t="s">
        <v>2871</v>
      </c>
      <c r="H164" s="835" t="s">
        <v>2989</v>
      </c>
      <c r="I164" s="849">
        <v>21.239999771118164</v>
      </c>
      <c r="J164" s="849">
        <v>10</v>
      </c>
      <c r="K164" s="850">
        <v>212.39999389648437</v>
      </c>
    </row>
    <row r="165" spans="1:11" ht="14.4" customHeight="1" x14ac:dyDescent="0.3">
      <c r="A165" s="831" t="s">
        <v>577</v>
      </c>
      <c r="B165" s="832" t="s">
        <v>578</v>
      </c>
      <c r="C165" s="835" t="s">
        <v>598</v>
      </c>
      <c r="D165" s="863" t="s">
        <v>599</v>
      </c>
      <c r="E165" s="835" t="s">
        <v>2808</v>
      </c>
      <c r="F165" s="863" t="s">
        <v>2809</v>
      </c>
      <c r="G165" s="835" t="s">
        <v>2888</v>
      </c>
      <c r="H165" s="835" t="s">
        <v>2889</v>
      </c>
      <c r="I165" s="849">
        <v>2.5199999809265137</v>
      </c>
      <c r="J165" s="849">
        <v>50</v>
      </c>
      <c r="K165" s="850">
        <v>126</v>
      </c>
    </row>
    <row r="166" spans="1:11" ht="14.4" customHeight="1" x14ac:dyDescent="0.3">
      <c r="A166" s="831" t="s">
        <v>577</v>
      </c>
      <c r="B166" s="832" t="s">
        <v>578</v>
      </c>
      <c r="C166" s="835" t="s">
        <v>598</v>
      </c>
      <c r="D166" s="863" t="s">
        <v>599</v>
      </c>
      <c r="E166" s="835" t="s">
        <v>2808</v>
      </c>
      <c r="F166" s="863" t="s">
        <v>2809</v>
      </c>
      <c r="G166" s="835" t="s">
        <v>2890</v>
      </c>
      <c r="H166" s="835" t="s">
        <v>2891</v>
      </c>
      <c r="I166" s="849">
        <v>21.234999656677246</v>
      </c>
      <c r="J166" s="849">
        <v>14</v>
      </c>
      <c r="K166" s="850">
        <v>297.29999542236328</v>
      </c>
    </row>
    <row r="167" spans="1:11" ht="14.4" customHeight="1" x14ac:dyDescent="0.3">
      <c r="A167" s="831" t="s">
        <v>577</v>
      </c>
      <c r="B167" s="832" t="s">
        <v>578</v>
      </c>
      <c r="C167" s="835" t="s">
        <v>598</v>
      </c>
      <c r="D167" s="863" t="s">
        <v>599</v>
      </c>
      <c r="E167" s="835" t="s">
        <v>2808</v>
      </c>
      <c r="F167" s="863" t="s">
        <v>2809</v>
      </c>
      <c r="G167" s="835" t="s">
        <v>2890</v>
      </c>
      <c r="H167" s="835" t="s">
        <v>2892</v>
      </c>
      <c r="I167" s="849">
        <v>21.239999771118164</v>
      </c>
      <c r="J167" s="849">
        <v>13</v>
      </c>
      <c r="K167" s="850">
        <v>276.1199951171875</v>
      </c>
    </row>
    <row r="168" spans="1:11" ht="14.4" customHeight="1" x14ac:dyDescent="0.3">
      <c r="A168" s="831" t="s">
        <v>577</v>
      </c>
      <c r="B168" s="832" t="s">
        <v>578</v>
      </c>
      <c r="C168" s="835" t="s">
        <v>598</v>
      </c>
      <c r="D168" s="863" t="s">
        <v>599</v>
      </c>
      <c r="E168" s="835" t="s">
        <v>2893</v>
      </c>
      <c r="F168" s="863" t="s">
        <v>2894</v>
      </c>
      <c r="G168" s="835" t="s">
        <v>2895</v>
      </c>
      <c r="H168" s="835" t="s">
        <v>2896</v>
      </c>
      <c r="I168" s="849">
        <v>10.495714596339635</v>
      </c>
      <c r="J168" s="849">
        <v>640</v>
      </c>
      <c r="K168" s="850">
        <v>6693.5999755859375</v>
      </c>
    </row>
    <row r="169" spans="1:11" ht="14.4" customHeight="1" x14ac:dyDescent="0.3">
      <c r="A169" s="831" t="s">
        <v>577</v>
      </c>
      <c r="B169" s="832" t="s">
        <v>578</v>
      </c>
      <c r="C169" s="835" t="s">
        <v>598</v>
      </c>
      <c r="D169" s="863" t="s">
        <v>599</v>
      </c>
      <c r="E169" s="835" t="s">
        <v>2897</v>
      </c>
      <c r="F169" s="863" t="s">
        <v>2898</v>
      </c>
      <c r="G169" s="835" t="s">
        <v>2899</v>
      </c>
      <c r="H169" s="835" t="s">
        <v>2900</v>
      </c>
      <c r="I169" s="849">
        <v>0.30142857772963388</v>
      </c>
      <c r="J169" s="849">
        <v>900</v>
      </c>
      <c r="K169" s="850">
        <v>268</v>
      </c>
    </row>
    <row r="170" spans="1:11" ht="14.4" customHeight="1" x14ac:dyDescent="0.3">
      <c r="A170" s="831" t="s">
        <v>577</v>
      </c>
      <c r="B170" s="832" t="s">
        <v>578</v>
      </c>
      <c r="C170" s="835" t="s">
        <v>598</v>
      </c>
      <c r="D170" s="863" t="s">
        <v>599</v>
      </c>
      <c r="E170" s="835" t="s">
        <v>2897</v>
      </c>
      <c r="F170" s="863" t="s">
        <v>2898</v>
      </c>
      <c r="G170" s="835" t="s">
        <v>2901</v>
      </c>
      <c r="H170" s="835" t="s">
        <v>2902</v>
      </c>
      <c r="I170" s="849">
        <v>0.29714286327362061</v>
      </c>
      <c r="J170" s="849">
        <v>1500</v>
      </c>
      <c r="K170" s="850">
        <v>440</v>
      </c>
    </row>
    <row r="171" spans="1:11" ht="14.4" customHeight="1" x14ac:dyDescent="0.3">
      <c r="A171" s="831" t="s">
        <v>577</v>
      </c>
      <c r="B171" s="832" t="s">
        <v>578</v>
      </c>
      <c r="C171" s="835" t="s">
        <v>598</v>
      </c>
      <c r="D171" s="863" t="s">
        <v>599</v>
      </c>
      <c r="E171" s="835" t="s">
        <v>2897</v>
      </c>
      <c r="F171" s="863" t="s">
        <v>2898</v>
      </c>
      <c r="G171" s="835" t="s">
        <v>2907</v>
      </c>
      <c r="H171" s="835" t="s">
        <v>2908</v>
      </c>
      <c r="I171" s="849">
        <v>0.53777779142061866</v>
      </c>
      <c r="J171" s="849">
        <v>1800</v>
      </c>
      <c r="K171" s="850">
        <v>961</v>
      </c>
    </row>
    <row r="172" spans="1:11" ht="14.4" customHeight="1" x14ac:dyDescent="0.3">
      <c r="A172" s="831" t="s">
        <v>577</v>
      </c>
      <c r="B172" s="832" t="s">
        <v>578</v>
      </c>
      <c r="C172" s="835" t="s">
        <v>598</v>
      </c>
      <c r="D172" s="863" t="s">
        <v>599</v>
      </c>
      <c r="E172" s="835" t="s">
        <v>2897</v>
      </c>
      <c r="F172" s="863" t="s">
        <v>2898</v>
      </c>
      <c r="G172" s="835" t="s">
        <v>2990</v>
      </c>
      <c r="H172" s="835" t="s">
        <v>2991</v>
      </c>
      <c r="I172" s="849">
        <v>0.82800002098083492</v>
      </c>
      <c r="J172" s="849">
        <v>500</v>
      </c>
      <c r="K172" s="850">
        <v>414</v>
      </c>
    </row>
    <row r="173" spans="1:11" ht="14.4" customHeight="1" x14ac:dyDescent="0.3">
      <c r="A173" s="831" t="s">
        <v>577</v>
      </c>
      <c r="B173" s="832" t="s">
        <v>578</v>
      </c>
      <c r="C173" s="835" t="s">
        <v>598</v>
      </c>
      <c r="D173" s="863" t="s">
        <v>599</v>
      </c>
      <c r="E173" s="835" t="s">
        <v>2897</v>
      </c>
      <c r="F173" s="863" t="s">
        <v>2898</v>
      </c>
      <c r="G173" s="835" t="s">
        <v>2909</v>
      </c>
      <c r="H173" s="835" t="s">
        <v>2910</v>
      </c>
      <c r="I173" s="849">
        <v>1.7999999523162842</v>
      </c>
      <c r="J173" s="849">
        <v>400</v>
      </c>
      <c r="K173" s="850">
        <v>720</v>
      </c>
    </row>
    <row r="174" spans="1:11" ht="14.4" customHeight="1" x14ac:dyDescent="0.3">
      <c r="A174" s="831" t="s">
        <v>577</v>
      </c>
      <c r="B174" s="832" t="s">
        <v>578</v>
      </c>
      <c r="C174" s="835" t="s">
        <v>598</v>
      </c>
      <c r="D174" s="863" t="s">
        <v>599</v>
      </c>
      <c r="E174" s="835" t="s">
        <v>2897</v>
      </c>
      <c r="F174" s="863" t="s">
        <v>2898</v>
      </c>
      <c r="G174" s="835" t="s">
        <v>2911</v>
      </c>
      <c r="H174" s="835" t="s">
        <v>2912</v>
      </c>
      <c r="I174" s="849">
        <v>1.7999999523162842</v>
      </c>
      <c r="J174" s="849">
        <v>100</v>
      </c>
      <c r="K174" s="850">
        <v>180</v>
      </c>
    </row>
    <row r="175" spans="1:11" ht="14.4" customHeight="1" x14ac:dyDescent="0.3">
      <c r="A175" s="831" t="s">
        <v>577</v>
      </c>
      <c r="B175" s="832" t="s">
        <v>578</v>
      </c>
      <c r="C175" s="835" t="s">
        <v>598</v>
      </c>
      <c r="D175" s="863" t="s">
        <v>599</v>
      </c>
      <c r="E175" s="835" t="s">
        <v>2913</v>
      </c>
      <c r="F175" s="863" t="s">
        <v>2914</v>
      </c>
      <c r="G175" s="835" t="s">
        <v>2915</v>
      </c>
      <c r="H175" s="835" t="s">
        <v>2916</v>
      </c>
      <c r="I175" s="849">
        <v>0.68999999761581421</v>
      </c>
      <c r="J175" s="849">
        <v>1000</v>
      </c>
      <c r="K175" s="850">
        <v>690</v>
      </c>
    </row>
    <row r="176" spans="1:11" ht="14.4" customHeight="1" x14ac:dyDescent="0.3">
      <c r="A176" s="831" t="s">
        <v>577</v>
      </c>
      <c r="B176" s="832" t="s">
        <v>578</v>
      </c>
      <c r="C176" s="835" t="s">
        <v>598</v>
      </c>
      <c r="D176" s="863" t="s">
        <v>599</v>
      </c>
      <c r="E176" s="835" t="s">
        <v>2913</v>
      </c>
      <c r="F176" s="863" t="s">
        <v>2914</v>
      </c>
      <c r="G176" s="835" t="s">
        <v>2917</v>
      </c>
      <c r="H176" s="835" t="s">
        <v>2918</v>
      </c>
      <c r="I176" s="849">
        <v>0.68999999761581421</v>
      </c>
      <c r="J176" s="849">
        <v>18000</v>
      </c>
      <c r="K176" s="850">
        <v>12420</v>
      </c>
    </row>
    <row r="177" spans="1:11" ht="14.4" customHeight="1" x14ac:dyDescent="0.3">
      <c r="A177" s="831" t="s">
        <v>577</v>
      </c>
      <c r="B177" s="832" t="s">
        <v>578</v>
      </c>
      <c r="C177" s="835" t="s">
        <v>598</v>
      </c>
      <c r="D177" s="863" t="s">
        <v>599</v>
      </c>
      <c r="E177" s="835" t="s">
        <v>2913</v>
      </c>
      <c r="F177" s="863" t="s">
        <v>2914</v>
      </c>
      <c r="G177" s="835" t="s">
        <v>2992</v>
      </c>
      <c r="H177" s="835" t="s">
        <v>2993</v>
      </c>
      <c r="I177" s="849">
        <v>12.579999923706055</v>
      </c>
      <c r="J177" s="849">
        <v>125</v>
      </c>
      <c r="K177" s="850">
        <v>1572.25</v>
      </c>
    </row>
    <row r="178" spans="1:11" ht="14.4" customHeight="1" x14ac:dyDescent="0.3">
      <c r="A178" s="831" t="s">
        <v>577</v>
      </c>
      <c r="B178" s="832" t="s">
        <v>578</v>
      </c>
      <c r="C178" s="835" t="s">
        <v>598</v>
      </c>
      <c r="D178" s="863" t="s">
        <v>599</v>
      </c>
      <c r="E178" s="835" t="s">
        <v>2913</v>
      </c>
      <c r="F178" s="863" t="s">
        <v>2914</v>
      </c>
      <c r="G178" s="835" t="s">
        <v>2994</v>
      </c>
      <c r="H178" s="835" t="s">
        <v>2995</v>
      </c>
      <c r="I178" s="849">
        <v>6.2399997711181641</v>
      </c>
      <c r="J178" s="849">
        <v>140</v>
      </c>
      <c r="K178" s="850">
        <v>873.5999755859375</v>
      </c>
    </row>
    <row r="179" spans="1:11" ht="14.4" customHeight="1" x14ac:dyDescent="0.3">
      <c r="A179" s="831" t="s">
        <v>577</v>
      </c>
      <c r="B179" s="832" t="s">
        <v>578</v>
      </c>
      <c r="C179" s="835" t="s">
        <v>598</v>
      </c>
      <c r="D179" s="863" t="s">
        <v>599</v>
      </c>
      <c r="E179" s="835" t="s">
        <v>2923</v>
      </c>
      <c r="F179" s="863" t="s">
        <v>2924</v>
      </c>
      <c r="G179" s="835" t="s">
        <v>2927</v>
      </c>
      <c r="H179" s="835" t="s">
        <v>2928</v>
      </c>
      <c r="I179" s="849">
        <v>15.609999656677246</v>
      </c>
      <c r="J179" s="849">
        <v>60</v>
      </c>
      <c r="K179" s="850">
        <v>936.60003662109375</v>
      </c>
    </row>
    <row r="180" spans="1:11" ht="14.4" customHeight="1" x14ac:dyDescent="0.3">
      <c r="A180" s="831" t="s">
        <v>577</v>
      </c>
      <c r="B180" s="832" t="s">
        <v>578</v>
      </c>
      <c r="C180" s="835" t="s">
        <v>601</v>
      </c>
      <c r="D180" s="863" t="s">
        <v>602</v>
      </c>
      <c r="E180" s="835" t="s">
        <v>2747</v>
      </c>
      <c r="F180" s="863" t="s">
        <v>2748</v>
      </c>
      <c r="G180" s="835" t="s">
        <v>2996</v>
      </c>
      <c r="H180" s="835" t="s">
        <v>2997</v>
      </c>
      <c r="I180" s="849">
        <v>0.87999999523162842</v>
      </c>
      <c r="J180" s="849">
        <v>1900</v>
      </c>
      <c r="K180" s="850">
        <v>1672</v>
      </c>
    </row>
    <row r="181" spans="1:11" ht="14.4" customHeight="1" x14ac:dyDescent="0.3">
      <c r="A181" s="831" t="s">
        <v>577</v>
      </c>
      <c r="B181" s="832" t="s">
        <v>578</v>
      </c>
      <c r="C181" s="835" t="s">
        <v>601</v>
      </c>
      <c r="D181" s="863" t="s">
        <v>602</v>
      </c>
      <c r="E181" s="835" t="s">
        <v>2747</v>
      </c>
      <c r="F181" s="863" t="s">
        <v>2748</v>
      </c>
      <c r="G181" s="835" t="s">
        <v>2998</v>
      </c>
      <c r="H181" s="835" t="s">
        <v>2999</v>
      </c>
      <c r="I181" s="849">
        <v>3.0099999904632568</v>
      </c>
      <c r="J181" s="849">
        <v>40</v>
      </c>
      <c r="K181" s="850">
        <v>120.40000152587891</v>
      </c>
    </row>
    <row r="182" spans="1:11" ht="14.4" customHeight="1" x14ac:dyDescent="0.3">
      <c r="A182" s="831" t="s">
        <v>577</v>
      </c>
      <c r="B182" s="832" t="s">
        <v>578</v>
      </c>
      <c r="C182" s="835" t="s">
        <v>601</v>
      </c>
      <c r="D182" s="863" t="s">
        <v>602</v>
      </c>
      <c r="E182" s="835" t="s">
        <v>2747</v>
      </c>
      <c r="F182" s="863" t="s">
        <v>2748</v>
      </c>
      <c r="G182" s="835" t="s">
        <v>2752</v>
      </c>
      <c r="H182" s="835" t="s">
        <v>2753</v>
      </c>
      <c r="I182" s="849">
        <v>1.2899999618530273</v>
      </c>
      <c r="J182" s="849">
        <v>100</v>
      </c>
      <c r="K182" s="850">
        <v>129</v>
      </c>
    </row>
    <row r="183" spans="1:11" ht="14.4" customHeight="1" x14ac:dyDescent="0.3">
      <c r="A183" s="831" t="s">
        <v>577</v>
      </c>
      <c r="B183" s="832" t="s">
        <v>578</v>
      </c>
      <c r="C183" s="835" t="s">
        <v>601</v>
      </c>
      <c r="D183" s="863" t="s">
        <v>602</v>
      </c>
      <c r="E183" s="835" t="s">
        <v>2747</v>
      </c>
      <c r="F183" s="863" t="s">
        <v>2748</v>
      </c>
      <c r="G183" s="835" t="s">
        <v>3000</v>
      </c>
      <c r="H183" s="835" t="s">
        <v>3001</v>
      </c>
      <c r="I183" s="849">
        <v>1.1699999570846558</v>
      </c>
      <c r="J183" s="849">
        <v>2</v>
      </c>
      <c r="K183" s="850">
        <v>2.3399999141693115</v>
      </c>
    </row>
    <row r="184" spans="1:11" ht="14.4" customHeight="1" x14ac:dyDescent="0.3">
      <c r="A184" s="831" t="s">
        <v>577</v>
      </c>
      <c r="B184" s="832" t="s">
        <v>578</v>
      </c>
      <c r="C184" s="835" t="s">
        <v>601</v>
      </c>
      <c r="D184" s="863" t="s">
        <v>602</v>
      </c>
      <c r="E184" s="835" t="s">
        <v>2747</v>
      </c>
      <c r="F184" s="863" t="s">
        <v>2748</v>
      </c>
      <c r="G184" s="835" t="s">
        <v>3002</v>
      </c>
      <c r="H184" s="835" t="s">
        <v>3003</v>
      </c>
      <c r="I184" s="849">
        <v>22.149999618530273</v>
      </c>
      <c r="J184" s="849">
        <v>25</v>
      </c>
      <c r="K184" s="850">
        <v>553.75</v>
      </c>
    </row>
    <row r="185" spans="1:11" ht="14.4" customHeight="1" x14ac:dyDescent="0.3">
      <c r="A185" s="831" t="s">
        <v>577</v>
      </c>
      <c r="B185" s="832" t="s">
        <v>578</v>
      </c>
      <c r="C185" s="835" t="s">
        <v>601</v>
      </c>
      <c r="D185" s="863" t="s">
        <v>602</v>
      </c>
      <c r="E185" s="835" t="s">
        <v>2747</v>
      </c>
      <c r="F185" s="863" t="s">
        <v>2748</v>
      </c>
      <c r="G185" s="835" t="s">
        <v>2944</v>
      </c>
      <c r="H185" s="835" t="s">
        <v>2945</v>
      </c>
      <c r="I185" s="849">
        <v>0.86000001430511475</v>
      </c>
      <c r="J185" s="849">
        <v>200</v>
      </c>
      <c r="K185" s="850">
        <v>172</v>
      </c>
    </row>
    <row r="186" spans="1:11" ht="14.4" customHeight="1" x14ac:dyDescent="0.3">
      <c r="A186" s="831" t="s">
        <v>577</v>
      </c>
      <c r="B186" s="832" t="s">
        <v>578</v>
      </c>
      <c r="C186" s="835" t="s">
        <v>601</v>
      </c>
      <c r="D186" s="863" t="s">
        <v>602</v>
      </c>
      <c r="E186" s="835" t="s">
        <v>2747</v>
      </c>
      <c r="F186" s="863" t="s">
        <v>2748</v>
      </c>
      <c r="G186" s="835" t="s">
        <v>2762</v>
      </c>
      <c r="H186" s="835" t="s">
        <v>2763</v>
      </c>
      <c r="I186" s="849">
        <v>1.5199999809265137</v>
      </c>
      <c r="J186" s="849">
        <v>100</v>
      </c>
      <c r="K186" s="850">
        <v>152</v>
      </c>
    </row>
    <row r="187" spans="1:11" ht="14.4" customHeight="1" x14ac:dyDescent="0.3">
      <c r="A187" s="831" t="s">
        <v>577</v>
      </c>
      <c r="B187" s="832" t="s">
        <v>578</v>
      </c>
      <c r="C187" s="835" t="s">
        <v>601</v>
      </c>
      <c r="D187" s="863" t="s">
        <v>602</v>
      </c>
      <c r="E187" s="835" t="s">
        <v>2747</v>
      </c>
      <c r="F187" s="863" t="s">
        <v>2748</v>
      </c>
      <c r="G187" s="835" t="s">
        <v>2764</v>
      </c>
      <c r="H187" s="835" t="s">
        <v>2765</v>
      </c>
      <c r="I187" s="849">
        <v>2.0699999332427979</v>
      </c>
      <c r="J187" s="849">
        <v>50</v>
      </c>
      <c r="K187" s="850">
        <v>103.5</v>
      </c>
    </row>
    <row r="188" spans="1:11" ht="14.4" customHeight="1" x14ac:dyDescent="0.3">
      <c r="A188" s="831" t="s">
        <v>577</v>
      </c>
      <c r="B188" s="832" t="s">
        <v>578</v>
      </c>
      <c r="C188" s="835" t="s">
        <v>601</v>
      </c>
      <c r="D188" s="863" t="s">
        <v>602</v>
      </c>
      <c r="E188" s="835" t="s">
        <v>2747</v>
      </c>
      <c r="F188" s="863" t="s">
        <v>2748</v>
      </c>
      <c r="G188" s="835" t="s">
        <v>2766</v>
      </c>
      <c r="H188" s="835" t="s">
        <v>2767</v>
      </c>
      <c r="I188" s="849">
        <v>3.369999885559082</v>
      </c>
      <c r="J188" s="849">
        <v>100</v>
      </c>
      <c r="K188" s="850">
        <v>337</v>
      </c>
    </row>
    <row r="189" spans="1:11" ht="14.4" customHeight="1" x14ac:dyDescent="0.3">
      <c r="A189" s="831" t="s">
        <v>577</v>
      </c>
      <c r="B189" s="832" t="s">
        <v>578</v>
      </c>
      <c r="C189" s="835" t="s">
        <v>601</v>
      </c>
      <c r="D189" s="863" t="s">
        <v>602</v>
      </c>
      <c r="E189" s="835" t="s">
        <v>2747</v>
      </c>
      <c r="F189" s="863" t="s">
        <v>2748</v>
      </c>
      <c r="G189" s="835" t="s">
        <v>2948</v>
      </c>
      <c r="H189" s="835" t="s">
        <v>2949</v>
      </c>
      <c r="I189" s="849">
        <v>0.37999999523162842</v>
      </c>
      <c r="J189" s="849">
        <v>100</v>
      </c>
      <c r="K189" s="850">
        <v>38</v>
      </c>
    </row>
    <row r="190" spans="1:11" ht="14.4" customHeight="1" x14ac:dyDescent="0.3">
      <c r="A190" s="831" t="s">
        <v>577</v>
      </c>
      <c r="B190" s="832" t="s">
        <v>578</v>
      </c>
      <c r="C190" s="835" t="s">
        <v>601</v>
      </c>
      <c r="D190" s="863" t="s">
        <v>602</v>
      </c>
      <c r="E190" s="835" t="s">
        <v>2747</v>
      </c>
      <c r="F190" s="863" t="s">
        <v>2748</v>
      </c>
      <c r="G190" s="835" t="s">
        <v>3004</v>
      </c>
      <c r="H190" s="835" t="s">
        <v>3005</v>
      </c>
      <c r="I190" s="849">
        <v>7.5900001525878906</v>
      </c>
      <c r="J190" s="849">
        <v>10</v>
      </c>
      <c r="K190" s="850">
        <v>75.900001525878906</v>
      </c>
    </row>
    <row r="191" spans="1:11" ht="14.4" customHeight="1" x14ac:dyDescent="0.3">
      <c r="A191" s="831" t="s">
        <v>577</v>
      </c>
      <c r="B191" s="832" t="s">
        <v>578</v>
      </c>
      <c r="C191" s="835" t="s">
        <v>601</v>
      </c>
      <c r="D191" s="863" t="s">
        <v>602</v>
      </c>
      <c r="E191" s="835" t="s">
        <v>2747</v>
      </c>
      <c r="F191" s="863" t="s">
        <v>2748</v>
      </c>
      <c r="G191" s="835" t="s">
        <v>2784</v>
      </c>
      <c r="H191" s="835" t="s">
        <v>2785</v>
      </c>
      <c r="I191" s="849">
        <v>6.929999828338623</v>
      </c>
      <c r="J191" s="849">
        <v>2</v>
      </c>
      <c r="K191" s="850">
        <v>13.859999656677246</v>
      </c>
    </row>
    <row r="192" spans="1:11" ht="14.4" customHeight="1" x14ac:dyDescent="0.3">
      <c r="A192" s="831" t="s">
        <v>577</v>
      </c>
      <c r="B192" s="832" t="s">
        <v>578</v>
      </c>
      <c r="C192" s="835" t="s">
        <v>601</v>
      </c>
      <c r="D192" s="863" t="s">
        <v>602</v>
      </c>
      <c r="E192" s="835" t="s">
        <v>2747</v>
      </c>
      <c r="F192" s="863" t="s">
        <v>2748</v>
      </c>
      <c r="G192" s="835" t="s">
        <v>3006</v>
      </c>
      <c r="H192" s="835" t="s">
        <v>3007</v>
      </c>
      <c r="I192" s="849">
        <v>8.1700000762939453</v>
      </c>
      <c r="J192" s="849">
        <v>3</v>
      </c>
      <c r="K192" s="850">
        <v>24.5</v>
      </c>
    </row>
    <row r="193" spans="1:11" ht="14.4" customHeight="1" x14ac:dyDescent="0.3">
      <c r="A193" s="831" t="s">
        <v>577</v>
      </c>
      <c r="B193" s="832" t="s">
        <v>578</v>
      </c>
      <c r="C193" s="835" t="s">
        <v>601</v>
      </c>
      <c r="D193" s="863" t="s">
        <v>602</v>
      </c>
      <c r="E193" s="835" t="s">
        <v>2747</v>
      </c>
      <c r="F193" s="863" t="s">
        <v>2748</v>
      </c>
      <c r="G193" s="835" t="s">
        <v>3008</v>
      </c>
      <c r="H193" s="835" t="s">
        <v>3009</v>
      </c>
      <c r="I193" s="849">
        <v>9.380000114440918</v>
      </c>
      <c r="J193" s="849">
        <v>1</v>
      </c>
      <c r="K193" s="850">
        <v>9.380000114440918</v>
      </c>
    </row>
    <row r="194" spans="1:11" ht="14.4" customHeight="1" x14ac:dyDescent="0.3">
      <c r="A194" s="831" t="s">
        <v>577</v>
      </c>
      <c r="B194" s="832" t="s">
        <v>578</v>
      </c>
      <c r="C194" s="835" t="s">
        <v>601</v>
      </c>
      <c r="D194" s="863" t="s">
        <v>602</v>
      </c>
      <c r="E194" s="835" t="s">
        <v>2747</v>
      </c>
      <c r="F194" s="863" t="s">
        <v>2748</v>
      </c>
      <c r="G194" s="835" t="s">
        <v>3010</v>
      </c>
      <c r="H194" s="835" t="s">
        <v>3011</v>
      </c>
      <c r="I194" s="849">
        <v>72.220001220703125</v>
      </c>
      <c r="J194" s="849">
        <v>3</v>
      </c>
      <c r="K194" s="850">
        <v>216.66000366210937</v>
      </c>
    </row>
    <row r="195" spans="1:11" ht="14.4" customHeight="1" x14ac:dyDescent="0.3">
      <c r="A195" s="831" t="s">
        <v>577</v>
      </c>
      <c r="B195" s="832" t="s">
        <v>578</v>
      </c>
      <c r="C195" s="835" t="s">
        <v>601</v>
      </c>
      <c r="D195" s="863" t="s">
        <v>602</v>
      </c>
      <c r="E195" s="835" t="s">
        <v>2747</v>
      </c>
      <c r="F195" s="863" t="s">
        <v>2748</v>
      </c>
      <c r="G195" s="835" t="s">
        <v>2790</v>
      </c>
      <c r="H195" s="835" t="s">
        <v>2791</v>
      </c>
      <c r="I195" s="849">
        <v>17.620000839233398</v>
      </c>
      <c r="J195" s="849">
        <v>1</v>
      </c>
      <c r="K195" s="850">
        <v>17.620000839233398</v>
      </c>
    </row>
    <row r="196" spans="1:11" ht="14.4" customHeight="1" x14ac:dyDescent="0.3">
      <c r="A196" s="831" t="s">
        <v>577</v>
      </c>
      <c r="B196" s="832" t="s">
        <v>578</v>
      </c>
      <c r="C196" s="835" t="s">
        <v>601</v>
      </c>
      <c r="D196" s="863" t="s">
        <v>602</v>
      </c>
      <c r="E196" s="835" t="s">
        <v>2747</v>
      </c>
      <c r="F196" s="863" t="s">
        <v>2748</v>
      </c>
      <c r="G196" s="835" t="s">
        <v>2800</v>
      </c>
      <c r="H196" s="835" t="s">
        <v>2801</v>
      </c>
      <c r="I196" s="849">
        <v>0.67000001668930054</v>
      </c>
      <c r="J196" s="849">
        <v>720</v>
      </c>
      <c r="K196" s="850">
        <v>482.40000152587891</v>
      </c>
    </row>
    <row r="197" spans="1:11" ht="14.4" customHeight="1" x14ac:dyDescent="0.3">
      <c r="A197" s="831" t="s">
        <v>577</v>
      </c>
      <c r="B197" s="832" t="s">
        <v>578</v>
      </c>
      <c r="C197" s="835" t="s">
        <v>601</v>
      </c>
      <c r="D197" s="863" t="s">
        <v>602</v>
      </c>
      <c r="E197" s="835" t="s">
        <v>2747</v>
      </c>
      <c r="F197" s="863" t="s">
        <v>2748</v>
      </c>
      <c r="G197" s="835" t="s">
        <v>2802</v>
      </c>
      <c r="H197" s="835" t="s">
        <v>2803</v>
      </c>
      <c r="I197" s="849">
        <v>27.870000839233398</v>
      </c>
      <c r="J197" s="849">
        <v>1</v>
      </c>
      <c r="K197" s="850">
        <v>27.870000839233398</v>
      </c>
    </row>
    <row r="198" spans="1:11" ht="14.4" customHeight="1" x14ac:dyDescent="0.3">
      <c r="A198" s="831" t="s">
        <v>577</v>
      </c>
      <c r="B198" s="832" t="s">
        <v>578</v>
      </c>
      <c r="C198" s="835" t="s">
        <v>601</v>
      </c>
      <c r="D198" s="863" t="s">
        <v>602</v>
      </c>
      <c r="E198" s="835" t="s">
        <v>2808</v>
      </c>
      <c r="F198" s="863" t="s">
        <v>2809</v>
      </c>
      <c r="G198" s="835" t="s">
        <v>2810</v>
      </c>
      <c r="H198" s="835" t="s">
        <v>2811</v>
      </c>
      <c r="I198" s="849">
        <v>9.9999997764825821E-3</v>
      </c>
      <c r="J198" s="849">
        <v>60</v>
      </c>
      <c r="K198" s="850">
        <v>0.60000002384185791</v>
      </c>
    </row>
    <row r="199" spans="1:11" ht="14.4" customHeight="1" x14ac:dyDescent="0.3">
      <c r="A199" s="831" t="s">
        <v>577</v>
      </c>
      <c r="B199" s="832" t="s">
        <v>578</v>
      </c>
      <c r="C199" s="835" t="s">
        <v>601</v>
      </c>
      <c r="D199" s="863" t="s">
        <v>602</v>
      </c>
      <c r="E199" s="835" t="s">
        <v>2808</v>
      </c>
      <c r="F199" s="863" t="s">
        <v>2809</v>
      </c>
      <c r="G199" s="835" t="s">
        <v>2812</v>
      </c>
      <c r="H199" s="835" t="s">
        <v>2813</v>
      </c>
      <c r="I199" s="849">
        <v>3.4450000524520874</v>
      </c>
      <c r="J199" s="849">
        <v>80</v>
      </c>
      <c r="K199" s="850">
        <v>275.59999084472656</v>
      </c>
    </row>
    <row r="200" spans="1:11" ht="14.4" customHeight="1" x14ac:dyDescent="0.3">
      <c r="A200" s="831" t="s">
        <v>577</v>
      </c>
      <c r="B200" s="832" t="s">
        <v>578</v>
      </c>
      <c r="C200" s="835" t="s">
        <v>601</v>
      </c>
      <c r="D200" s="863" t="s">
        <v>602</v>
      </c>
      <c r="E200" s="835" t="s">
        <v>2808</v>
      </c>
      <c r="F200" s="863" t="s">
        <v>2809</v>
      </c>
      <c r="G200" s="835" t="s">
        <v>2834</v>
      </c>
      <c r="H200" s="835" t="s">
        <v>2835</v>
      </c>
      <c r="I200" s="849">
        <v>11.734999656677246</v>
      </c>
      <c r="J200" s="849">
        <v>13</v>
      </c>
      <c r="K200" s="850">
        <v>152.53999710083008</v>
      </c>
    </row>
    <row r="201" spans="1:11" ht="14.4" customHeight="1" x14ac:dyDescent="0.3">
      <c r="A201" s="831" t="s">
        <v>577</v>
      </c>
      <c r="B201" s="832" t="s">
        <v>578</v>
      </c>
      <c r="C201" s="835" t="s">
        <v>601</v>
      </c>
      <c r="D201" s="863" t="s">
        <v>602</v>
      </c>
      <c r="E201" s="835" t="s">
        <v>2808</v>
      </c>
      <c r="F201" s="863" t="s">
        <v>2809</v>
      </c>
      <c r="G201" s="835" t="s">
        <v>2836</v>
      </c>
      <c r="H201" s="835" t="s">
        <v>2837</v>
      </c>
      <c r="I201" s="849">
        <v>2.2833333015441895</v>
      </c>
      <c r="J201" s="849">
        <v>125</v>
      </c>
      <c r="K201" s="850">
        <v>285.5</v>
      </c>
    </row>
    <row r="202" spans="1:11" ht="14.4" customHeight="1" x14ac:dyDescent="0.3">
      <c r="A202" s="831" t="s">
        <v>577</v>
      </c>
      <c r="B202" s="832" t="s">
        <v>578</v>
      </c>
      <c r="C202" s="835" t="s">
        <v>601</v>
      </c>
      <c r="D202" s="863" t="s">
        <v>602</v>
      </c>
      <c r="E202" s="835" t="s">
        <v>2808</v>
      </c>
      <c r="F202" s="863" t="s">
        <v>2809</v>
      </c>
      <c r="G202" s="835" t="s">
        <v>2976</v>
      </c>
      <c r="H202" s="835" t="s">
        <v>2977</v>
      </c>
      <c r="I202" s="849">
        <v>5.3299999237060547</v>
      </c>
      <c r="J202" s="849">
        <v>100</v>
      </c>
      <c r="K202" s="850">
        <v>533</v>
      </c>
    </row>
    <row r="203" spans="1:11" ht="14.4" customHeight="1" x14ac:dyDescent="0.3">
      <c r="A203" s="831" t="s">
        <v>577</v>
      </c>
      <c r="B203" s="832" t="s">
        <v>578</v>
      </c>
      <c r="C203" s="835" t="s">
        <v>601</v>
      </c>
      <c r="D203" s="863" t="s">
        <v>602</v>
      </c>
      <c r="E203" s="835" t="s">
        <v>2808</v>
      </c>
      <c r="F203" s="863" t="s">
        <v>2809</v>
      </c>
      <c r="G203" s="835" t="s">
        <v>2842</v>
      </c>
      <c r="H203" s="835" t="s">
        <v>2843</v>
      </c>
      <c r="I203" s="849">
        <v>62.779998779296875</v>
      </c>
      <c r="J203" s="849">
        <v>6</v>
      </c>
      <c r="K203" s="850">
        <v>376.67999267578125</v>
      </c>
    </row>
    <row r="204" spans="1:11" ht="14.4" customHeight="1" x14ac:dyDescent="0.3">
      <c r="A204" s="831" t="s">
        <v>577</v>
      </c>
      <c r="B204" s="832" t="s">
        <v>578</v>
      </c>
      <c r="C204" s="835" t="s">
        <v>601</v>
      </c>
      <c r="D204" s="863" t="s">
        <v>602</v>
      </c>
      <c r="E204" s="835" t="s">
        <v>2808</v>
      </c>
      <c r="F204" s="863" t="s">
        <v>2809</v>
      </c>
      <c r="G204" s="835" t="s">
        <v>3012</v>
      </c>
      <c r="H204" s="835" t="s">
        <v>3013</v>
      </c>
      <c r="I204" s="849">
        <v>2.4200000762939453</v>
      </c>
      <c r="J204" s="849">
        <v>2</v>
      </c>
      <c r="K204" s="850">
        <v>4.8400001525878906</v>
      </c>
    </row>
    <row r="205" spans="1:11" ht="14.4" customHeight="1" x14ac:dyDescent="0.3">
      <c r="A205" s="831" t="s">
        <v>577</v>
      </c>
      <c r="B205" s="832" t="s">
        <v>578</v>
      </c>
      <c r="C205" s="835" t="s">
        <v>601</v>
      </c>
      <c r="D205" s="863" t="s">
        <v>602</v>
      </c>
      <c r="E205" s="835" t="s">
        <v>2808</v>
      </c>
      <c r="F205" s="863" t="s">
        <v>2809</v>
      </c>
      <c r="G205" s="835" t="s">
        <v>2854</v>
      </c>
      <c r="H205" s="835" t="s">
        <v>2855</v>
      </c>
      <c r="I205" s="849">
        <v>1.0900000333786011</v>
      </c>
      <c r="J205" s="849">
        <v>200</v>
      </c>
      <c r="K205" s="850">
        <v>218</v>
      </c>
    </row>
    <row r="206" spans="1:11" ht="14.4" customHeight="1" x14ac:dyDescent="0.3">
      <c r="A206" s="831" t="s">
        <v>577</v>
      </c>
      <c r="B206" s="832" t="s">
        <v>578</v>
      </c>
      <c r="C206" s="835" t="s">
        <v>601</v>
      </c>
      <c r="D206" s="863" t="s">
        <v>602</v>
      </c>
      <c r="E206" s="835" t="s">
        <v>2808</v>
      </c>
      <c r="F206" s="863" t="s">
        <v>2809</v>
      </c>
      <c r="G206" s="835" t="s">
        <v>2858</v>
      </c>
      <c r="H206" s="835" t="s">
        <v>2859</v>
      </c>
      <c r="I206" s="849">
        <v>1.6699999570846558</v>
      </c>
      <c r="J206" s="849">
        <v>200</v>
      </c>
      <c r="K206" s="850">
        <v>334</v>
      </c>
    </row>
    <row r="207" spans="1:11" ht="14.4" customHeight="1" x14ac:dyDescent="0.3">
      <c r="A207" s="831" t="s">
        <v>577</v>
      </c>
      <c r="B207" s="832" t="s">
        <v>578</v>
      </c>
      <c r="C207" s="835" t="s">
        <v>601</v>
      </c>
      <c r="D207" s="863" t="s">
        <v>602</v>
      </c>
      <c r="E207" s="835" t="s">
        <v>2808</v>
      </c>
      <c r="F207" s="863" t="s">
        <v>2809</v>
      </c>
      <c r="G207" s="835" t="s">
        <v>2873</v>
      </c>
      <c r="H207" s="835" t="s">
        <v>2874</v>
      </c>
      <c r="I207" s="849">
        <v>1.9900000095367432</v>
      </c>
      <c r="J207" s="849">
        <v>25</v>
      </c>
      <c r="K207" s="850">
        <v>49.75</v>
      </c>
    </row>
    <row r="208" spans="1:11" ht="14.4" customHeight="1" x14ac:dyDescent="0.3">
      <c r="A208" s="831" t="s">
        <v>577</v>
      </c>
      <c r="B208" s="832" t="s">
        <v>578</v>
      </c>
      <c r="C208" s="835" t="s">
        <v>601</v>
      </c>
      <c r="D208" s="863" t="s">
        <v>602</v>
      </c>
      <c r="E208" s="835" t="s">
        <v>2808</v>
      </c>
      <c r="F208" s="863" t="s">
        <v>2809</v>
      </c>
      <c r="G208" s="835" t="s">
        <v>2985</v>
      </c>
      <c r="H208" s="835" t="s">
        <v>2986</v>
      </c>
      <c r="I208" s="849">
        <v>3.0749999284744263</v>
      </c>
      <c r="J208" s="849">
        <v>50</v>
      </c>
      <c r="K208" s="850">
        <v>153.69999694824219</v>
      </c>
    </row>
    <row r="209" spans="1:11" ht="14.4" customHeight="1" x14ac:dyDescent="0.3">
      <c r="A209" s="831" t="s">
        <v>577</v>
      </c>
      <c r="B209" s="832" t="s">
        <v>578</v>
      </c>
      <c r="C209" s="835" t="s">
        <v>601</v>
      </c>
      <c r="D209" s="863" t="s">
        <v>602</v>
      </c>
      <c r="E209" s="835" t="s">
        <v>2808</v>
      </c>
      <c r="F209" s="863" t="s">
        <v>2809</v>
      </c>
      <c r="G209" s="835" t="s">
        <v>2883</v>
      </c>
      <c r="H209" s="835" t="s">
        <v>2884</v>
      </c>
      <c r="I209" s="849">
        <v>2.1600000858306885</v>
      </c>
      <c r="J209" s="849">
        <v>15</v>
      </c>
      <c r="K209" s="850">
        <v>32.40000057220459</v>
      </c>
    </row>
    <row r="210" spans="1:11" ht="14.4" customHeight="1" x14ac:dyDescent="0.3">
      <c r="A210" s="831" t="s">
        <v>577</v>
      </c>
      <c r="B210" s="832" t="s">
        <v>578</v>
      </c>
      <c r="C210" s="835" t="s">
        <v>601</v>
      </c>
      <c r="D210" s="863" t="s">
        <v>602</v>
      </c>
      <c r="E210" s="835" t="s">
        <v>2808</v>
      </c>
      <c r="F210" s="863" t="s">
        <v>2809</v>
      </c>
      <c r="G210" s="835" t="s">
        <v>2883</v>
      </c>
      <c r="H210" s="835" t="s">
        <v>2885</v>
      </c>
      <c r="I210" s="849">
        <v>2.1700000762939453</v>
      </c>
      <c r="J210" s="849">
        <v>25</v>
      </c>
      <c r="K210" s="850">
        <v>54.25</v>
      </c>
    </row>
    <row r="211" spans="1:11" ht="14.4" customHeight="1" x14ac:dyDescent="0.3">
      <c r="A211" s="831" t="s">
        <v>577</v>
      </c>
      <c r="B211" s="832" t="s">
        <v>578</v>
      </c>
      <c r="C211" s="835" t="s">
        <v>601</v>
      </c>
      <c r="D211" s="863" t="s">
        <v>602</v>
      </c>
      <c r="E211" s="835" t="s">
        <v>2808</v>
      </c>
      <c r="F211" s="863" t="s">
        <v>2809</v>
      </c>
      <c r="G211" s="835" t="s">
        <v>2888</v>
      </c>
      <c r="H211" s="835" t="s">
        <v>2889</v>
      </c>
      <c r="I211" s="849">
        <v>2.5099999904632568</v>
      </c>
      <c r="J211" s="849">
        <v>100</v>
      </c>
      <c r="K211" s="850">
        <v>251</v>
      </c>
    </row>
    <row r="212" spans="1:11" ht="14.4" customHeight="1" x14ac:dyDescent="0.3">
      <c r="A212" s="831" t="s">
        <v>577</v>
      </c>
      <c r="B212" s="832" t="s">
        <v>578</v>
      </c>
      <c r="C212" s="835" t="s">
        <v>601</v>
      </c>
      <c r="D212" s="863" t="s">
        <v>602</v>
      </c>
      <c r="E212" s="835" t="s">
        <v>2897</v>
      </c>
      <c r="F212" s="863" t="s">
        <v>2898</v>
      </c>
      <c r="G212" s="835" t="s">
        <v>2901</v>
      </c>
      <c r="H212" s="835" t="s">
        <v>2902</v>
      </c>
      <c r="I212" s="849">
        <v>0.30000001192092896</v>
      </c>
      <c r="J212" s="849">
        <v>200</v>
      </c>
      <c r="K212" s="850">
        <v>60</v>
      </c>
    </row>
    <row r="213" spans="1:11" ht="14.4" customHeight="1" x14ac:dyDescent="0.3">
      <c r="A213" s="831" t="s">
        <v>577</v>
      </c>
      <c r="B213" s="832" t="s">
        <v>578</v>
      </c>
      <c r="C213" s="835" t="s">
        <v>601</v>
      </c>
      <c r="D213" s="863" t="s">
        <v>602</v>
      </c>
      <c r="E213" s="835" t="s">
        <v>2897</v>
      </c>
      <c r="F213" s="863" t="s">
        <v>2898</v>
      </c>
      <c r="G213" s="835" t="s">
        <v>2907</v>
      </c>
      <c r="H213" s="835" t="s">
        <v>2908</v>
      </c>
      <c r="I213" s="849">
        <v>0.52666668097178138</v>
      </c>
      <c r="J213" s="849">
        <v>300</v>
      </c>
      <c r="K213" s="850">
        <v>158</v>
      </c>
    </row>
    <row r="214" spans="1:11" ht="14.4" customHeight="1" x14ac:dyDescent="0.3">
      <c r="A214" s="831" t="s">
        <v>577</v>
      </c>
      <c r="B214" s="832" t="s">
        <v>578</v>
      </c>
      <c r="C214" s="835" t="s">
        <v>601</v>
      </c>
      <c r="D214" s="863" t="s">
        <v>602</v>
      </c>
      <c r="E214" s="835" t="s">
        <v>2897</v>
      </c>
      <c r="F214" s="863" t="s">
        <v>2898</v>
      </c>
      <c r="G214" s="835" t="s">
        <v>2909</v>
      </c>
      <c r="H214" s="835" t="s">
        <v>2910</v>
      </c>
      <c r="I214" s="849">
        <v>1.809999942779541</v>
      </c>
      <c r="J214" s="849">
        <v>150</v>
      </c>
      <c r="K214" s="850">
        <v>271.5</v>
      </c>
    </row>
    <row r="215" spans="1:11" ht="14.4" customHeight="1" x14ac:dyDescent="0.3">
      <c r="A215" s="831" t="s">
        <v>577</v>
      </c>
      <c r="B215" s="832" t="s">
        <v>578</v>
      </c>
      <c r="C215" s="835" t="s">
        <v>601</v>
      </c>
      <c r="D215" s="863" t="s">
        <v>602</v>
      </c>
      <c r="E215" s="835" t="s">
        <v>2913</v>
      </c>
      <c r="F215" s="863" t="s">
        <v>2914</v>
      </c>
      <c r="G215" s="835" t="s">
        <v>2917</v>
      </c>
      <c r="H215" s="835" t="s">
        <v>2918</v>
      </c>
      <c r="I215" s="849">
        <v>0.68999999761581421</v>
      </c>
      <c r="J215" s="849">
        <v>3200</v>
      </c>
      <c r="K215" s="850">
        <v>2208</v>
      </c>
    </row>
    <row r="216" spans="1:11" ht="14.4" customHeight="1" x14ac:dyDescent="0.3">
      <c r="A216" s="831" t="s">
        <v>577</v>
      </c>
      <c r="B216" s="832" t="s">
        <v>578</v>
      </c>
      <c r="C216" s="835" t="s">
        <v>601</v>
      </c>
      <c r="D216" s="863" t="s">
        <v>602</v>
      </c>
      <c r="E216" s="835" t="s">
        <v>2913</v>
      </c>
      <c r="F216" s="863" t="s">
        <v>2914</v>
      </c>
      <c r="G216" s="835" t="s">
        <v>2992</v>
      </c>
      <c r="H216" s="835" t="s">
        <v>2993</v>
      </c>
      <c r="I216" s="849">
        <v>12.430000305175781</v>
      </c>
      <c r="J216" s="849">
        <v>50</v>
      </c>
      <c r="K216" s="850">
        <v>621.5</v>
      </c>
    </row>
    <row r="217" spans="1:11" ht="14.4" customHeight="1" x14ac:dyDescent="0.3">
      <c r="A217" s="831" t="s">
        <v>577</v>
      </c>
      <c r="B217" s="832" t="s">
        <v>578</v>
      </c>
      <c r="C217" s="835" t="s">
        <v>601</v>
      </c>
      <c r="D217" s="863" t="s">
        <v>602</v>
      </c>
      <c r="E217" s="835" t="s">
        <v>2913</v>
      </c>
      <c r="F217" s="863" t="s">
        <v>2914</v>
      </c>
      <c r="G217" s="835" t="s">
        <v>3014</v>
      </c>
      <c r="H217" s="835" t="s">
        <v>3015</v>
      </c>
      <c r="I217" s="849">
        <v>16.209999084472656</v>
      </c>
      <c r="J217" s="849">
        <v>50</v>
      </c>
      <c r="K217" s="850">
        <v>810.70001220703125</v>
      </c>
    </row>
    <row r="218" spans="1:11" ht="14.4" customHeight="1" x14ac:dyDescent="0.3">
      <c r="A218" s="831" t="s">
        <v>577</v>
      </c>
      <c r="B218" s="832" t="s">
        <v>578</v>
      </c>
      <c r="C218" s="835" t="s">
        <v>604</v>
      </c>
      <c r="D218" s="863" t="s">
        <v>605</v>
      </c>
      <c r="E218" s="835" t="s">
        <v>2929</v>
      </c>
      <c r="F218" s="863" t="s">
        <v>2930</v>
      </c>
      <c r="G218" s="835" t="s">
        <v>3016</v>
      </c>
      <c r="H218" s="835" t="s">
        <v>3017</v>
      </c>
      <c r="I218" s="849">
        <v>147.18809945242745</v>
      </c>
      <c r="J218" s="849">
        <v>44</v>
      </c>
      <c r="K218" s="850">
        <v>6476.3701171875</v>
      </c>
    </row>
    <row r="219" spans="1:11" ht="14.4" customHeight="1" x14ac:dyDescent="0.3">
      <c r="A219" s="831" t="s">
        <v>577</v>
      </c>
      <c r="B219" s="832" t="s">
        <v>578</v>
      </c>
      <c r="C219" s="835" t="s">
        <v>604</v>
      </c>
      <c r="D219" s="863" t="s">
        <v>605</v>
      </c>
      <c r="E219" s="835" t="s">
        <v>2929</v>
      </c>
      <c r="F219" s="863" t="s">
        <v>2930</v>
      </c>
      <c r="G219" s="835" t="s">
        <v>3018</v>
      </c>
      <c r="H219" s="835" t="s">
        <v>3019</v>
      </c>
      <c r="I219" s="849">
        <v>147.17285592215401</v>
      </c>
      <c r="J219" s="849">
        <v>44</v>
      </c>
      <c r="K219" s="850">
        <v>6475.570068359375</v>
      </c>
    </row>
    <row r="220" spans="1:11" ht="14.4" customHeight="1" x14ac:dyDescent="0.3">
      <c r="A220" s="831" t="s">
        <v>577</v>
      </c>
      <c r="B220" s="832" t="s">
        <v>578</v>
      </c>
      <c r="C220" s="835" t="s">
        <v>604</v>
      </c>
      <c r="D220" s="863" t="s">
        <v>605</v>
      </c>
      <c r="E220" s="835" t="s">
        <v>2929</v>
      </c>
      <c r="F220" s="863" t="s">
        <v>2930</v>
      </c>
      <c r="G220" s="835" t="s">
        <v>2931</v>
      </c>
      <c r="H220" s="835" t="s">
        <v>2932</v>
      </c>
      <c r="I220" s="849">
        <v>152.46000671386719</v>
      </c>
      <c r="J220" s="849">
        <v>14</v>
      </c>
      <c r="K220" s="850">
        <v>2134.4400939941406</v>
      </c>
    </row>
    <row r="221" spans="1:11" ht="14.4" customHeight="1" x14ac:dyDescent="0.3">
      <c r="A221" s="831" t="s">
        <v>577</v>
      </c>
      <c r="B221" s="832" t="s">
        <v>578</v>
      </c>
      <c r="C221" s="835" t="s">
        <v>604</v>
      </c>
      <c r="D221" s="863" t="s">
        <v>605</v>
      </c>
      <c r="E221" s="835" t="s">
        <v>2747</v>
      </c>
      <c r="F221" s="863" t="s">
        <v>2748</v>
      </c>
      <c r="G221" s="835" t="s">
        <v>3020</v>
      </c>
      <c r="H221" s="835" t="s">
        <v>3021</v>
      </c>
      <c r="I221" s="849">
        <v>0.49000000953674316</v>
      </c>
      <c r="J221" s="849">
        <v>4000</v>
      </c>
      <c r="K221" s="850">
        <v>1966</v>
      </c>
    </row>
    <row r="222" spans="1:11" ht="14.4" customHeight="1" x14ac:dyDescent="0.3">
      <c r="A222" s="831" t="s">
        <v>577</v>
      </c>
      <c r="B222" s="832" t="s">
        <v>578</v>
      </c>
      <c r="C222" s="835" t="s">
        <v>604</v>
      </c>
      <c r="D222" s="863" t="s">
        <v>605</v>
      </c>
      <c r="E222" s="835" t="s">
        <v>2747</v>
      </c>
      <c r="F222" s="863" t="s">
        <v>2748</v>
      </c>
      <c r="G222" s="835" t="s">
        <v>3022</v>
      </c>
      <c r="H222" s="835" t="s">
        <v>3023</v>
      </c>
      <c r="I222" s="849">
        <v>713.55999755859375</v>
      </c>
      <c r="J222" s="849">
        <v>4</v>
      </c>
      <c r="K222" s="850">
        <v>2854.239990234375</v>
      </c>
    </row>
    <row r="223" spans="1:11" ht="14.4" customHeight="1" x14ac:dyDescent="0.3">
      <c r="A223" s="831" t="s">
        <v>577</v>
      </c>
      <c r="B223" s="832" t="s">
        <v>578</v>
      </c>
      <c r="C223" s="835" t="s">
        <v>604</v>
      </c>
      <c r="D223" s="863" t="s">
        <v>605</v>
      </c>
      <c r="E223" s="835" t="s">
        <v>2747</v>
      </c>
      <c r="F223" s="863" t="s">
        <v>2748</v>
      </c>
      <c r="G223" s="835" t="s">
        <v>3024</v>
      </c>
      <c r="H223" s="835" t="s">
        <v>3025</v>
      </c>
      <c r="I223" s="849">
        <v>749.27001953125</v>
      </c>
      <c r="J223" s="849">
        <v>1</v>
      </c>
      <c r="K223" s="850">
        <v>749.27001953125</v>
      </c>
    </row>
    <row r="224" spans="1:11" ht="14.4" customHeight="1" x14ac:dyDescent="0.3">
      <c r="A224" s="831" t="s">
        <v>577</v>
      </c>
      <c r="B224" s="832" t="s">
        <v>578</v>
      </c>
      <c r="C224" s="835" t="s">
        <v>604</v>
      </c>
      <c r="D224" s="863" t="s">
        <v>605</v>
      </c>
      <c r="E224" s="835" t="s">
        <v>2747</v>
      </c>
      <c r="F224" s="863" t="s">
        <v>2748</v>
      </c>
      <c r="G224" s="835" t="s">
        <v>2749</v>
      </c>
      <c r="H224" s="835" t="s">
        <v>2750</v>
      </c>
      <c r="I224" s="849">
        <v>6.2433331807454424</v>
      </c>
      <c r="J224" s="849">
        <v>1300</v>
      </c>
      <c r="K224" s="850">
        <v>8117</v>
      </c>
    </row>
    <row r="225" spans="1:11" ht="14.4" customHeight="1" x14ac:dyDescent="0.3">
      <c r="A225" s="831" t="s">
        <v>577</v>
      </c>
      <c r="B225" s="832" t="s">
        <v>578</v>
      </c>
      <c r="C225" s="835" t="s">
        <v>604</v>
      </c>
      <c r="D225" s="863" t="s">
        <v>605</v>
      </c>
      <c r="E225" s="835" t="s">
        <v>2747</v>
      </c>
      <c r="F225" s="863" t="s">
        <v>2748</v>
      </c>
      <c r="G225" s="835" t="s">
        <v>2749</v>
      </c>
      <c r="H225" s="835" t="s">
        <v>2751</v>
      </c>
      <c r="I225" s="849">
        <v>6.25</v>
      </c>
      <c r="J225" s="849">
        <v>200</v>
      </c>
      <c r="K225" s="850">
        <v>1250</v>
      </c>
    </row>
    <row r="226" spans="1:11" ht="14.4" customHeight="1" x14ac:dyDescent="0.3">
      <c r="A226" s="831" t="s">
        <v>577</v>
      </c>
      <c r="B226" s="832" t="s">
        <v>578</v>
      </c>
      <c r="C226" s="835" t="s">
        <v>604</v>
      </c>
      <c r="D226" s="863" t="s">
        <v>605</v>
      </c>
      <c r="E226" s="835" t="s">
        <v>2747</v>
      </c>
      <c r="F226" s="863" t="s">
        <v>2748</v>
      </c>
      <c r="G226" s="835" t="s">
        <v>3026</v>
      </c>
      <c r="H226" s="835" t="s">
        <v>3027</v>
      </c>
      <c r="I226" s="849">
        <v>0.62666666507720947</v>
      </c>
      <c r="J226" s="849">
        <v>11000</v>
      </c>
      <c r="K226" s="850">
        <v>6890</v>
      </c>
    </row>
    <row r="227" spans="1:11" ht="14.4" customHeight="1" x14ac:dyDescent="0.3">
      <c r="A227" s="831" t="s">
        <v>577</v>
      </c>
      <c r="B227" s="832" t="s">
        <v>578</v>
      </c>
      <c r="C227" s="835" t="s">
        <v>604</v>
      </c>
      <c r="D227" s="863" t="s">
        <v>605</v>
      </c>
      <c r="E227" s="835" t="s">
        <v>2747</v>
      </c>
      <c r="F227" s="863" t="s">
        <v>2748</v>
      </c>
      <c r="G227" s="835" t="s">
        <v>2752</v>
      </c>
      <c r="H227" s="835" t="s">
        <v>2753</v>
      </c>
      <c r="I227" s="849">
        <v>1.2899999618530273</v>
      </c>
      <c r="J227" s="849">
        <v>7500</v>
      </c>
      <c r="K227" s="850">
        <v>9675</v>
      </c>
    </row>
    <row r="228" spans="1:11" ht="14.4" customHeight="1" x14ac:dyDescent="0.3">
      <c r="A228" s="831" t="s">
        <v>577</v>
      </c>
      <c r="B228" s="832" t="s">
        <v>578</v>
      </c>
      <c r="C228" s="835" t="s">
        <v>604</v>
      </c>
      <c r="D228" s="863" t="s">
        <v>605</v>
      </c>
      <c r="E228" s="835" t="s">
        <v>2747</v>
      </c>
      <c r="F228" s="863" t="s">
        <v>2748</v>
      </c>
      <c r="G228" s="835" t="s">
        <v>2754</v>
      </c>
      <c r="H228" s="835" t="s">
        <v>2755</v>
      </c>
      <c r="I228" s="849">
        <v>0.43999999761581421</v>
      </c>
      <c r="J228" s="849">
        <v>47000</v>
      </c>
      <c r="K228" s="850">
        <v>20680</v>
      </c>
    </row>
    <row r="229" spans="1:11" ht="14.4" customHeight="1" x14ac:dyDescent="0.3">
      <c r="A229" s="831" t="s">
        <v>577</v>
      </c>
      <c r="B229" s="832" t="s">
        <v>578</v>
      </c>
      <c r="C229" s="835" t="s">
        <v>604</v>
      </c>
      <c r="D229" s="863" t="s">
        <v>605</v>
      </c>
      <c r="E229" s="835" t="s">
        <v>2747</v>
      </c>
      <c r="F229" s="863" t="s">
        <v>2748</v>
      </c>
      <c r="G229" s="835" t="s">
        <v>2756</v>
      </c>
      <c r="H229" s="835" t="s">
        <v>2757</v>
      </c>
      <c r="I229" s="849">
        <v>111.55000305175781</v>
      </c>
      <c r="J229" s="849">
        <v>5</v>
      </c>
      <c r="K229" s="850">
        <v>557.75</v>
      </c>
    </row>
    <row r="230" spans="1:11" ht="14.4" customHeight="1" x14ac:dyDescent="0.3">
      <c r="A230" s="831" t="s">
        <v>577</v>
      </c>
      <c r="B230" s="832" t="s">
        <v>578</v>
      </c>
      <c r="C230" s="835" t="s">
        <v>604</v>
      </c>
      <c r="D230" s="863" t="s">
        <v>605</v>
      </c>
      <c r="E230" s="835" t="s">
        <v>2747</v>
      </c>
      <c r="F230" s="863" t="s">
        <v>2748</v>
      </c>
      <c r="G230" s="835" t="s">
        <v>3028</v>
      </c>
      <c r="H230" s="835" t="s">
        <v>3029</v>
      </c>
      <c r="I230" s="849">
        <v>790.8800048828125</v>
      </c>
      <c r="J230" s="849">
        <v>4</v>
      </c>
      <c r="K230" s="850">
        <v>3163.52001953125</v>
      </c>
    </row>
    <row r="231" spans="1:11" ht="14.4" customHeight="1" x14ac:dyDescent="0.3">
      <c r="A231" s="831" t="s">
        <v>577</v>
      </c>
      <c r="B231" s="832" t="s">
        <v>578</v>
      </c>
      <c r="C231" s="835" t="s">
        <v>604</v>
      </c>
      <c r="D231" s="863" t="s">
        <v>605</v>
      </c>
      <c r="E231" s="835" t="s">
        <v>2747</v>
      </c>
      <c r="F231" s="863" t="s">
        <v>2748</v>
      </c>
      <c r="G231" s="835" t="s">
        <v>2935</v>
      </c>
      <c r="H231" s="835" t="s">
        <v>2936</v>
      </c>
      <c r="I231" s="849">
        <v>355.35000610351562</v>
      </c>
      <c r="J231" s="849">
        <v>37</v>
      </c>
      <c r="K231" s="850">
        <v>13147.950073242188</v>
      </c>
    </row>
    <row r="232" spans="1:11" ht="14.4" customHeight="1" x14ac:dyDescent="0.3">
      <c r="A232" s="831" t="s">
        <v>577</v>
      </c>
      <c r="B232" s="832" t="s">
        <v>578</v>
      </c>
      <c r="C232" s="835" t="s">
        <v>604</v>
      </c>
      <c r="D232" s="863" t="s">
        <v>605</v>
      </c>
      <c r="E232" s="835" t="s">
        <v>2747</v>
      </c>
      <c r="F232" s="863" t="s">
        <v>2748</v>
      </c>
      <c r="G232" s="835" t="s">
        <v>2937</v>
      </c>
      <c r="H232" s="835" t="s">
        <v>2938</v>
      </c>
      <c r="I232" s="849">
        <v>30.177500247955322</v>
      </c>
      <c r="J232" s="849">
        <v>195</v>
      </c>
      <c r="K232" s="850">
        <v>5884.6000366210937</v>
      </c>
    </row>
    <row r="233" spans="1:11" ht="14.4" customHeight="1" x14ac:dyDescent="0.3">
      <c r="A233" s="831" t="s">
        <v>577</v>
      </c>
      <c r="B233" s="832" t="s">
        <v>578</v>
      </c>
      <c r="C233" s="835" t="s">
        <v>604</v>
      </c>
      <c r="D233" s="863" t="s">
        <v>605</v>
      </c>
      <c r="E233" s="835" t="s">
        <v>2747</v>
      </c>
      <c r="F233" s="863" t="s">
        <v>2748</v>
      </c>
      <c r="G233" s="835" t="s">
        <v>2758</v>
      </c>
      <c r="H233" s="835" t="s">
        <v>2759</v>
      </c>
      <c r="I233" s="849">
        <v>13.039999961853027</v>
      </c>
      <c r="J233" s="849">
        <v>130</v>
      </c>
      <c r="K233" s="850">
        <v>1695.3799743652344</v>
      </c>
    </row>
    <row r="234" spans="1:11" ht="14.4" customHeight="1" x14ac:dyDescent="0.3">
      <c r="A234" s="831" t="s">
        <v>577</v>
      </c>
      <c r="B234" s="832" t="s">
        <v>578</v>
      </c>
      <c r="C234" s="835" t="s">
        <v>604</v>
      </c>
      <c r="D234" s="863" t="s">
        <v>605</v>
      </c>
      <c r="E234" s="835" t="s">
        <v>2747</v>
      </c>
      <c r="F234" s="863" t="s">
        <v>2748</v>
      </c>
      <c r="G234" s="835" t="s">
        <v>3030</v>
      </c>
      <c r="H234" s="835" t="s">
        <v>3031</v>
      </c>
      <c r="I234" s="849">
        <v>218.5</v>
      </c>
      <c r="J234" s="849">
        <v>5</v>
      </c>
      <c r="K234" s="850">
        <v>1092.5</v>
      </c>
    </row>
    <row r="235" spans="1:11" ht="14.4" customHeight="1" x14ac:dyDescent="0.3">
      <c r="A235" s="831" t="s">
        <v>577</v>
      </c>
      <c r="B235" s="832" t="s">
        <v>578</v>
      </c>
      <c r="C235" s="835" t="s">
        <v>604</v>
      </c>
      <c r="D235" s="863" t="s">
        <v>605</v>
      </c>
      <c r="E235" s="835" t="s">
        <v>2747</v>
      </c>
      <c r="F235" s="863" t="s">
        <v>2748</v>
      </c>
      <c r="G235" s="835" t="s">
        <v>3032</v>
      </c>
      <c r="H235" s="835" t="s">
        <v>3033</v>
      </c>
      <c r="I235" s="849">
        <v>322</v>
      </c>
      <c r="J235" s="849">
        <v>15</v>
      </c>
      <c r="K235" s="850">
        <v>4830</v>
      </c>
    </row>
    <row r="236" spans="1:11" ht="14.4" customHeight="1" x14ac:dyDescent="0.3">
      <c r="A236" s="831" t="s">
        <v>577</v>
      </c>
      <c r="B236" s="832" t="s">
        <v>578</v>
      </c>
      <c r="C236" s="835" t="s">
        <v>604</v>
      </c>
      <c r="D236" s="863" t="s">
        <v>605</v>
      </c>
      <c r="E236" s="835" t="s">
        <v>2747</v>
      </c>
      <c r="F236" s="863" t="s">
        <v>2748</v>
      </c>
      <c r="G236" s="835" t="s">
        <v>3034</v>
      </c>
      <c r="H236" s="835" t="s">
        <v>3035</v>
      </c>
      <c r="I236" s="849">
        <v>92</v>
      </c>
      <c r="J236" s="849">
        <v>5</v>
      </c>
      <c r="K236" s="850">
        <v>460</v>
      </c>
    </row>
    <row r="237" spans="1:11" ht="14.4" customHeight="1" x14ac:dyDescent="0.3">
      <c r="A237" s="831" t="s">
        <v>577</v>
      </c>
      <c r="B237" s="832" t="s">
        <v>578</v>
      </c>
      <c r="C237" s="835" t="s">
        <v>604</v>
      </c>
      <c r="D237" s="863" t="s">
        <v>605</v>
      </c>
      <c r="E237" s="835" t="s">
        <v>2747</v>
      </c>
      <c r="F237" s="863" t="s">
        <v>2748</v>
      </c>
      <c r="G237" s="835" t="s">
        <v>3036</v>
      </c>
      <c r="H237" s="835" t="s">
        <v>3037</v>
      </c>
      <c r="I237" s="849">
        <v>293.25</v>
      </c>
      <c r="J237" s="849">
        <v>10</v>
      </c>
      <c r="K237" s="850">
        <v>2932.5</v>
      </c>
    </row>
    <row r="238" spans="1:11" ht="14.4" customHeight="1" x14ac:dyDescent="0.3">
      <c r="A238" s="831" t="s">
        <v>577</v>
      </c>
      <c r="B238" s="832" t="s">
        <v>578</v>
      </c>
      <c r="C238" s="835" t="s">
        <v>604</v>
      </c>
      <c r="D238" s="863" t="s">
        <v>605</v>
      </c>
      <c r="E238" s="835" t="s">
        <v>2747</v>
      </c>
      <c r="F238" s="863" t="s">
        <v>2748</v>
      </c>
      <c r="G238" s="835" t="s">
        <v>3038</v>
      </c>
      <c r="H238" s="835" t="s">
        <v>3039</v>
      </c>
      <c r="I238" s="849">
        <v>129.25999450683594</v>
      </c>
      <c r="J238" s="849">
        <v>60</v>
      </c>
      <c r="K238" s="850">
        <v>7755.599853515625</v>
      </c>
    </row>
    <row r="239" spans="1:11" ht="14.4" customHeight="1" x14ac:dyDescent="0.3">
      <c r="A239" s="831" t="s">
        <v>577</v>
      </c>
      <c r="B239" s="832" t="s">
        <v>578</v>
      </c>
      <c r="C239" s="835" t="s">
        <v>604</v>
      </c>
      <c r="D239" s="863" t="s">
        <v>605</v>
      </c>
      <c r="E239" s="835" t="s">
        <v>2747</v>
      </c>
      <c r="F239" s="863" t="s">
        <v>2748</v>
      </c>
      <c r="G239" s="835" t="s">
        <v>3040</v>
      </c>
      <c r="H239" s="835" t="s">
        <v>3041</v>
      </c>
      <c r="I239" s="849">
        <v>283.01799316406249</v>
      </c>
      <c r="J239" s="849">
        <v>55</v>
      </c>
      <c r="K239" s="850">
        <v>15565.779663085937</v>
      </c>
    </row>
    <row r="240" spans="1:11" ht="14.4" customHeight="1" x14ac:dyDescent="0.3">
      <c r="A240" s="831" t="s">
        <v>577</v>
      </c>
      <c r="B240" s="832" t="s">
        <v>578</v>
      </c>
      <c r="C240" s="835" t="s">
        <v>604</v>
      </c>
      <c r="D240" s="863" t="s">
        <v>605</v>
      </c>
      <c r="E240" s="835" t="s">
        <v>2747</v>
      </c>
      <c r="F240" s="863" t="s">
        <v>2748</v>
      </c>
      <c r="G240" s="835" t="s">
        <v>3042</v>
      </c>
      <c r="H240" s="835" t="s">
        <v>3043</v>
      </c>
      <c r="I240" s="849">
        <v>380.8800048828125</v>
      </c>
      <c r="J240" s="849">
        <v>20</v>
      </c>
      <c r="K240" s="850">
        <v>7617.60009765625</v>
      </c>
    </row>
    <row r="241" spans="1:11" ht="14.4" customHeight="1" x14ac:dyDescent="0.3">
      <c r="A241" s="831" t="s">
        <v>577</v>
      </c>
      <c r="B241" s="832" t="s">
        <v>578</v>
      </c>
      <c r="C241" s="835" t="s">
        <v>604</v>
      </c>
      <c r="D241" s="863" t="s">
        <v>605</v>
      </c>
      <c r="E241" s="835" t="s">
        <v>2747</v>
      </c>
      <c r="F241" s="863" t="s">
        <v>2748</v>
      </c>
      <c r="G241" s="835" t="s">
        <v>3044</v>
      </c>
      <c r="H241" s="835" t="s">
        <v>3045</v>
      </c>
      <c r="I241" s="849">
        <v>120.69000244140625</v>
      </c>
      <c r="J241" s="849">
        <v>5</v>
      </c>
      <c r="K241" s="850">
        <v>603.46002197265625</v>
      </c>
    </row>
    <row r="242" spans="1:11" ht="14.4" customHeight="1" x14ac:dyDescent="0.3">
      <c r="A242" s="831" t="s">
        <v>577</v>
      </c>
      <c r="B242" s="832" t="s">
        <v>578</v>
      </c>
      <c r="C242" s="835" t="s">
        <v>604</v>
      </c>
      <c r="D242" s="863" t="s">
        <v>605</v>
      </c>
      <c r="E242" s="835" t="s">
        <v>2747</v>
      </c>
      <c r="F242" s="863" t="s">
        <v>2748</v>
      </c>
      <c r="G242" s="835" t="s">
        <v>3046</v>
      </c>
      <c r="H242" s="835" t="s">
        <v>3047</v>
      </c>
      <c r="I242" s="849">
        <v>123.05000305175781</v>
      </c>
      <c r="J242" s="849">
        <v>10</v>
      </c>
      <c r="K242" s="850">
        <v>1230.5</v>
      </c>
    </row>
    <row r="243" spans="1:11" ht="14.4" customHeight="1" x14ac:dyDescent="0.3">
      <c r="A243" s="831" t="s">
        <v>577</v>
      </c>
      <c r="B243" s="832" t="s">
        <v>578</v>
      </c>
      <c r="C243" s="835" t="s">
        <v>604</v>
      </c>
      <c r="D243" s="863" t="s">
        <v>605</v>
      </c>
      <c r="E243" s="835" t="s">
        <v>2747</v>
      </c>
      <c r="F243" s="863" t="s">
        <v>2748</v>
      </c>
      <c r="G243" s="835" t="s">
        <v>3048</v>
      </c>
      <c r="H243" s="835" t="s">
        <v>3049</v>
      </c>
      <c r="I243" s="849">
        <v>690.489990234375</v>
      </c>
      <c r="J243" s="849">
        <v>6</v>
      </c>
      <c r="K243" s="850">
        <v>4142.93994140625</v>
      </c>
    </row>
    <row r="244" spans="1:11" ht="14.4" customHeight="1" x14ac:dyDescent="0.3">
      <c r="A244" s="831" t="s">
        <v>577</v>
      </c>
      <c r="B244" s="832" t="s">
        <v>578</v>
      </c>
      <c r="C244" s="835" t="s">
        <v>604</v>
      </c>
      <c r="D244" s="863" t="s">
        <v>605</v>
      </c>
      <c r="E244" s="835" t="s">
        <v>2747</v>
      </c>
      <c r="F244" s="863" t="s">
        <v>2748</v>
      </c>
      <c r="G244" s="835" t="s">
        <v>3050</v>
      </c>
      <c r="H244" s="835" t="s">
        <v>3051</v>
      </c>
      <c r="I244" s="849">
        <v>573.8499755859375</v>
      </c>
      <c r="J244" s="849">
        <v>26</v>
      </c>
      <c r="K244" s="850">
        <v>14920.099853515625</v>
      </c>
    </row>
    <row r="245" spans="1:11" ht="14.4" customHeight="1" x14ac:dyDescent="0.3">
      <c r="A245" s="831" t="s">
        <v>577</v>
      </c>
      <c r="B245" s="832" t="s">
        <v>578</v>
      </c>
      <c r="C245" s="835" t="s">
        <v>604</v>
      </c>
      <c r="D245" s="863" t="s">
        <v>605</v>
      </c>
      <c r="E245" s="835" t="s">
        <v>2747</v>
      </c>
      <c r="F245" s="863" t="s">
        <v>2748</v>
      </c>
      <c r="G245" s="835" t="s">
        <v>3052</v>
      </c>
      <c r="H245" s="835" t="s">
        <v>3053</v>
      </c>
      <c r="I245" s="849">
        <v>5.5999999046325684</v>
      </c>
      <c r="J245" s="849">
        <v>600</v>
      </c>
      <c r="K245" s="850">
        <v>3362.43994140625</v>
      </c>
    </row>
    <row r="246" spans="1:11" ht="14.4" customHeight="1" x14ac:dyDescent="0.3">
      <c r="A246" s="831" t="s">
        <v>577</v>
      </c>
      <c r="B246" s="832" t="s">
        <v>578</v>
      </c>
      <c r="C246" s="835" t="s">
        <v>604</v>
      </c>
      <c r="D246" s="863" t="s">
        <v>605</v>
      </c>
      <c r="E246" s="835" t="s">
        <v>2747</v>
      </c>
      <c r="F246" s="863" t="s">
        <v>2748</v>
      </c>
      <c r="G246" s="835" t="s">
        <v>3054</v>
      </c>
      <c r="H246" s="835" t="s">
        <v>3055</v>
      </c>
      <c r="I246" s="849">
        <v>217.80999755859375</v>
      </c>
      <c r="J246" s="849">
        <v>350</v>
      </c>
      <c r="K246" s="850">
        <v>76233.5</v>
      </c>
    </row>
    <row r="247" spans="1:11" ht="14.4" customHeight="1" x14ac:dyDescent="0.3">
      <c r="A247" s="831" t="s">
        <v>577</v>
      </c>
      <c r="B247" s="832" t="s">
        <v>578</v>
      </c>
      <c r="C247" s="835" t="s">
        <v>604</v>
      </c>
      <c r="D247" s="863" t="s">
        <v>605</v>
      </c>
      <c r="E247" s="835" t="s">
        <v>2747</v>
      </c>
      <c r="F247" s="863" t="s">
        <v>2748</v>
      </c>
      <c r="G247" s="835" t="s">
        <v>2760</v>
      </c>
      <c r="H247" s="835" t="s">
        <v>2761</v>
      </c>
      <c r="I247" s="849">
        <v>1.3799999952316284</v>
      </c>
      <c r="J247" s="849">
        <v>1200</v>
      </c>
      <c r="K247" s="850">
        <v>1656</v>
      </c>
    </row>
    <row r="248" spans="1:11" ht="14.4" customHeight="1" x14ac:dyDescent="0.3">
      <c r="A248" s="831" t="s">
        <v>577</v>
      </c>
      <c r="B248" s="832" t="s">
        <v>578</v>
      </c>
      <c r="C248" s="835" t="s">
        <v>604</v>
      </c>
      <c r="D248" s="863" t="s">
        <v>605</v>
      </c>
      <c r="E248" s="835" t="s">
        <v>2747</v>
      </c>
      <c r="F248" s="863" t="s">
        <v>2748</v>
      </c>
      <c r="G248" s="835" t="s">
        <v>2944</v>
      </c>
      <c r="H248" s="835" t="s">
        <v>2945</v>
      </c>
      <c r="I248" s="849">
        <v>0.85375002026557922</v>
      </c>
      <c r="J248" s="849">
        <v>800</v>
      </c>
      <c r="K248" s="850">
        <v>683</v>
      </c>
    </row>
    <row r="249" spans="1:11" ht="14.4" customHeight="1" x14ac:dyDescent="0.3">
      <c r="A249" s="831" t="s">
        <v>577</v>
      </c>
      <c r="B249" s="832" t="s">
        <v>578</v>
      </c>
      <c r="C249" s="835" t="s">
        <v>604</v>
      </c>
      <c r="D249" s="863" t="s">
        <v>605</v>
      </c>
      <c r="E249" s="835" t="s">
        <v>2747</v>
      </c>
      <c r="F249" s="863" t="s">
        <v>2748</v>
      </c>
      <c r="G249" s="835" t="s">
        <v>2762</v>
      </c>
      <c r="H249" s="835" t="s">
        <v>2763</v>
      </c>
      <c r="I249" s="849">
        <v>1.5199999809265137</v>
      </c>
      <c r="J249" s="849">
        <v>400</v>
      </c>
      <c r="K249" s="850">
        <v>608</v>
      </c>
    </row>
    <row r="250" spans="1:11" ht="14.4" customHeight="1" x14ac:dyDescent="0.3">
      <c r="A250" s="831" t="s">
        <v>577</v>
      </c>
      <c r="B250" s="832" t="s">
        <v>578</v>
      </c>
      <c r="C250" s="835" t="s">
        <v>604</v>
      </c>
      <c r="D250" s="863" t="s">
        <v>605</v>
      </c>
      <c r="E250" s="835" t="s">
        <v>2747</v>
      </c>
      <c r="F250" s="863" t="s">
        <v>2748</v>
      </c>
      <c r="G250" s="835" t="s">
        <v>2764</v>
      </c>
      <c r="H250" s="835" t="s">
        <v>2765</v>
      </c>
      <c r="I250" s="849">
        <v>2.0624999403953552</v>
      </c>
      <c r="J250" s="849">
        <v>400</v>
      </c>
      <c r="K250" s="850">
        <v>825</v>
      </c>
    </row>
    <row r="251" spans="1:11" ht="14.4" customHeight="1" x14ac:dyDescent="0.3">
      <c r="A251" s="831" t="s">
        <v>577</v>
      </c>
      <c r="B251" s="832" t="s">
        <v>578</v>
      </c>
      <c r="C251" s="835" t="s">
        <v>604</v>
      </c>
      <c r="D251" s="863" t="s">
        <v>605</v>
      </c>
      <c r="E251" s="835" t="s">
        <v>2747</v>
      </c>
      <c r="F251" s="863" t="s">
        <v>2748</v>
      </c>
      <c r="G251" s="835" t="s">
        <v>3056</v>
      </c>
      <c r="H251" s="835" t="s">
        <v>3057</v>
      </c>
      <c r="I251" s="849">
        <v>9.2937500476837158</v>
      </c>
      <c r="J251" s="849">
        <v>650</v>
      </c>
      <c r="K251" s="850">
        <v>6040.6799926757812</v>
      </c>
    </row>
    <row r="252" spans="1:11" ht="14.4" customHeight="1" x14ac:dyDescent="0.3">
      <c r="A252" s="831" t="s">
        <v>577</v>
      </c>
      <c r="B252" s="832" t="s">
        <v>578</v>
      </c>
      <c r="C252" s="835" t="s">
        <v>604</v>
      </c>
      <c r="D252" s="863" t="s">
        <v>605</v>
      </c>
      <c r="E252" s="835" t="s">
        <v>2747</v>
      </c>
      <c r="F252" s="863" t="s">
        <v>2748</v>
      </c>
      <c r="G252" s="835" t="s">
        <v>2768</v>
      </c>
      <c r="H252" s="835" t="s">
        <v>2769</v>
      </c>
      <c r="I252" s="849">
        <v>7.5150001049041748</v>
      </c>
      <c r="J252" s="849">
        <v>296</v>
      </c>
      <c r="K252" s="850">
        <v>2224.4400024414062</v>
      </c>
    </row>
    <row r="253" spans="1:11" ht="14.4" customHeight="1" x14ac:dyDescent="0.3">
      <c r="A253" s="831" t="s">
        <v>577</v>
      </c>
      <c r="B253" s="832" t="s">
        <v>578</v>
      </c>
      <c r="C253" s="835" t="s">
        <v>604</v>
      </c>
      <c r="D253" s="863" t="s">
        <v>605</v>
      </c>
      <c r="E253" s="835" t="s">
        <v>2747</v>
      </c>
      <c r="F253" s="863" t="s">
        <v>2748</v>
      </c>
      <c r="G253" s="835" t="s">
        <v>3058</v>
      </c>
      <c r="H253" s="835" t="s">
        <v>3059</v>
      </c>
      <c r="I253" s="849">
        <v>46</v>
      </c>
      <c r="J253" s="849">
        <v>4</v>
      </c>
      <c r="K253" s="850">
        <v>184</v>
      </c>
    </row>
    <row r="254" spans="1:11" ht="14.4" customHeight="1" x14ac:dyDescent="0.3">
      <c r="A254" s="831" t="s">
        <v>577</v>
      </c>
      <c r="B254" s="832" t="s">
        <v>578</v>
      </c>
      <c r="C254" s="835" t="s">
        <v>604</v>
      </c>
      <c r="D254" s="863" t="s">
        <v>605</v>
      </c>
      <c r="E254" s="835" t="s">
        <v>2747</v>
      </c>
      <c r="F254" s="863" t="s">
        <v>2748</v>
      </c>
      <c r="G254" s="835" t="s">
        <v>3060</v>
      </c>
      <c r="H254" s="835" t="s">
        <v>3061</v>
      </c>
      <c r="I254" s="849">
        <v>61.204999923706055</v>
      </c>
      <c r="J254" s="849">
        <v>4</v>
      </c>
      <c r="K254" s="850">
        <v>244.81999969482422</v>
      </c>
    </row>
    <row r="255" spans="1:11" ht="14.4" customHeight="1" x14ac:dyDescent="0.3">
      <c r="A255" s="831" t="s">
        <v>577</v>
      </c>
      <c r="B255" s="832" t="s">
        <v>578</v>
      </c>
      <c r="C255" s="835" t="s">
        <v>604</v>
      </c>
      <c r="D255" s="863" t="s">
        <v>605</v>
      </c>
      <c r="E255" s="835" t="s">
        <v>2747</v>
      </c>
      <c r="F255" s="863" t="s">
        <v>2748</v>
      </c>
      <c r="G255" s="835" t="s">
        <v>3062</v>
      </c>
      <c r="H255" s="835" t="s">
        <v>3063</v>
      </c>
      <c r="I255" s="849">
        <v>98.374000549316406</v>
      </c>
      <c r="J255" s="849">
        <v>36</v>
      </c>
      <c r="K255" s="850">
        <v>3541.469970703125</v>
      </c>
    </row>
    <row r="256" spans="1:11" ht="14.4" customHeight="1" x14ac:dyDescent="0.3">
      <c r="A256" s="831" t="s">
        <v>577</v>
      </c>
      <c r="B256" s="832" t="s">
        <v>578</v>
      </c>
      <c r="C256" s="835" t="s">
        <v>604</v>
      </c>
      <c r="D256" s="863" t="s">
        <v>605</v>
      </c>
      <c r="E256" s="835" t="s">
        <v>2747</v>
      </c>
      <c r="F256" s="863" t="s">
        <v>2748</v>
      </c>
      <c r="G256" s="835" t="s">
        <v>2948</v>
      </c>
      <c r="H256" s="835" t="s">
        <v>2949</v>
      </c>
      <c r="I256" s="849">
        <v>0.37999999523162842</v>
      </c>
      <c r="J256" s="849">
        <v>15</v>
      </c>
      <c r="K256" s="850">
        <v>5.6999998092651367</v>
      </c>
    </row>
    <row r="257" spans="1:11" ht="14.4" customHeight="1" x14ac:dyDescent="0.3">
      <c r="A257" s="831" t="s">
        <v>577</v>
      </c>
      <c r="B257" s="832" t="s">
        <v>578</v>
      </c>
      <c r="C257" s="835" t="s">
        <v>604</v>
      </c>
      <c r="D257" s="863" t="s">
        <v>605</v>
      </c>
      <c r="E257" s="835" t="s">
        <v>2747</v>
      </c>
      <c r="F257" s="863" t="s">
        <v>2748</v>
      </c>
      <c r="G257" s="835" t="s">
        <v>3064</v>
      </c>
      <c r="H257" s="835" t="s">
        <v>3065</v>
      </c>
      <c r="I257" s="849">
        <v>112.08999633789062</v>
      </c>
      <c r="J257" s="849">
        <v>24</v>
      </c>
      <c r="K257" s="850">
        <v>2690.1300048828125</v>
      </c>
    </row>
    <row r="258" spans="1:11" ht="14.4" customHeight="1" x14ac:dyDescent="0.3">
      <c r="A258" s="831" t="s">
        <v>577</v>
      </c>
      <c r="B258" s="832" t="s">
        <v>578</v>
      </c>
      <c r="C258" s="835" t="s">
        <v>604</v>
      </c>
      <c r="D258" s="863" t="s">
        <v>605</v>
      </c>
      <c r="E258" s="835" t="s">
        <v>2747</v>
      </c>
      <c r="F258" s="863" t="s">
        <v>2748</v>
      </c>
      <c r="G258" s="835" t="s">
        <v>2772</v>
      </c>
      <c r="H258" s="835" t="s">
        <v>2773</v>
      </c>
      <c r="I258" s="849">
        <v>8.5799999237060547</v>
      </c>
      <c r="J258" s="849">
        <v>432</v>
      </c>
      <c r="K258" s="850">
        <v>3706.56005859375</v>
      </c>
    </row>
    <row r="259" spans="1:11" ht="14.4" customHeight="1" x14ac:dyDescent="0.3">
      <c r="A259" s="831" t="s">
        <v>577</v>
      </c>
      <c r="B259" s="832" t="s">
        <v>578</v>
      </c>
      <c r="C259" s="835" t="s">
        <v>604</v>
      </c>
      <c r="D259" s="863" t="s">
        <v>605</v>
      </c>
      <c r="E259" s="835" t="s">
        <v>2747</v>
      </c>
      <c r="F259" s="863" t="s">
        <v>2748</v>
      </c>
      <c r="G259" s="835" t="s">
        <v>3066</v>
      </c>
      <c r="H259" s="835" t="s">
        <v>3067</v>
      </c>
      <c r="I259" s="849">
        <v>22.989999771118164</v>
      </c>
      <c r="J259" s="849">
        <v>144</v>
      </c>
      <c r="K259" s="850">
        <v>3310.56005859375</v>
      </c>
    </row>
    <row r="260" spans="1:11" ht="14.4" customHeight="1" x14ac:dyDescent="0.3">
      <c r="A260" s="831" t="s">
        <v>577</v>
      </c>
      <c r="B260" s="832" t="s">
        <v>578</v>
      </c>
      <c r="C260" s="835" t="s">
        <v>604</v>
      </c>
      <c r="D260" s="863" t="s">
        <v>605</v>
      </c>
      <c r="E260" s="835" t="s">
        <v>2747</v>
      </c>
      <c r="F260" s="863" t="s">
        <v>2748</v>
      </c>
      <c r="G260" s="835" t="s">
        <v>3068</v>
      </c>
      <c r="H260" s="835" t="s">
        <v>3069</v>
      </c>
      <c r="I260" s="849">
        <v>26.233332951863606</v>
      </c>
      <c r="J260" s="849">
        <v>144</v>
      </c>
      <c r="K260" s="850">
        <v>3777.5800170898437</v>
      </c>
    </row>
    <row r="261" spans="1:11" ht="14.4" customHeight="1" x14ac:dyDescent="0.3">
      <c r="A261" s="831" t="s">
        <v>577</v>
      </c>
      <c r="B261" s="832" t="s">
        <v>578</v>
      </c>
      <c r="C261" s="835" t="s">
        <v>604</v>
      </c>
      <c r="D261" s="863" t="s">
        <v>605</v>
      </c>
      <c r="E261" s="835" t="s">
        <v>2747</v>
      </c>
      <c r="F261" s="863" t="s">
        <v>2748</v>
      </c>
      <c r="G261" s="835" t="s">
        <v>2774</v>
      </c>
      <c r="H261" s="835" t="s">
        <v>2775</v>
      </c>
      <c r="I261" s="849">
        <v>10.520000457763672</v>
      </c>
      <c r="J261" s="849">
        <v>230</v>
      </c>
      <c r="K261" s="850">
        <v>2419.6000061035156</v>
      </c>
    </row>
    <row r="262" spans="1:11" ht="14.4" customHeight="1" x14ac:dyDescent="0.3">
      <c r="A262" s="831" t="s">
        <v>577</v>
      </c>
      <c r="B262" s="832" t="s">
        <v>578</v>
      </c>
      <c r="C262" s="835" t="s">
        <v>604</v>
      </c>
      <c r="D262" s="863" t="s">
        <v>605</v>
      </c>
      <c r="E262" s="835" t="s">
        <v>2747</v>
      </c>
      <c r="F262" s="863" t="s">
        <v>2748</v>
      </c>
      <c r="G262" s="835" t="s">
        <v>2776</v>
      </c>
      <c r="H262" s="835" t="s">
        <v>2777</v>
      </c>
      <c r="I262" s="849">
        <v>13.22599983215332</v>
      </c>
      <c r="J262" s="849">
        <v>260</v>
      </c>
      <c r="K262" s="850">
        <v>3438.2999877929687</v>
      </c>
    </row>
    <row r="263" spans="1:11" ht="14.4" customHeight="1" x14ac:dyDescent="0.3">
      <c r="A263" s="831" t="s">
        <v>577</v>
      </c>
      <c r="B263" s="832" t="s">
        <v>578</v>
      </c>
      <c r="C263" s="835" t="s">
        <v>604</v>
      </c>
      <c r="D263" s="863" t="s">
        <v>605</v>
      </c>
      <c r="E263" s="835" t="s">
        <v>2747</v>
      </c>
      <c r="F263" s="863" t="s">
        <v>2748</v>
      </c>
      <c r="G263" s="835" t="s">
        <v>2950</v>
      </c>
      <c r="H263" s="835" t="s">
        <v>2951</v>
      </c>
      <c r="I263" s="849">
        <v>3.5669999361038207</v>
      </c>
      <c r="J263" s="849">
        <v>610</v>
      </c>
      <c r="K263" s="850">
        <v>2175.6999969482422</v>
      </c>
    </row>
    <row r="264" spans="1:11" ht="14.4" customHeight="1" x14ac:dyDescent="0.3">
      <c r="A264" s="831" t="s">
        <v>577</v>
      </c>
      <c r="B264" s="832" t="s">
        <v>578</v>
      </c>
      <c r="C264" s="835" t="s">
        <v>604</v>
      </c>
      <c r="D264" s="863" t="s">
        <v>605</v>
      </c>
      <c r="E264" s="835" t="s">
        <v>2747</v>
      </c>
      <c r="F264" s="863" t="s">
        <v>2748</v>
      </c>
      <c r="G264" s="835" t="s">
        <v>2952</v>
      </c>
      <c r="H264" s="835" t="s">
        <v>2953</v>
      </c>
      <c r="I264" s="849">
        <v>15.640000343322754</v>
      </c>
      <c r="J264" s="849">
        <v>90</v>
      </c>
      <c r="K264" s="850">
        <v>1407.5999755859375</v>
      </c>
    </row>
    <row r="265" spans="1:11" ht="14.4" customHeight="1" x14ac:dyDescent="0.3">
      <c r="A265" s="831" t="s">
        <v>577</v>
      </c>
      <c r="B265" s="832" t="s">
        <v>578</v>
      </c>
      <c r="C265" s="835" t="s">
        <v>604</v>
      </c>
      <c r="D265" s="863" t="s">
        <v>605</v>
      </c>
      <c r="E265" s="835" t="s">
        <v>2747</v>
      </c>
      <c r="F265" s="863" t="s">
        <v>2748</v>
      </c>
      <c r="G265" s="835" t="s">
        <v>3070</v>
      </c>
      <c r="H265" s="835" t="s">
        <v>3071</v>
      </c>
      <c r="I265" s="849">
        <v>17.137499570846558</v>
      </c>
      <c r="J265" s="849">
        <v>430</v>
      </c>
      <c r="K265" s="850">
        <v>7368.4000701904297</v>
      </c>
    </row>
    <row r="266" spans="1:11" ht="14.4" customHeight="1" x14ac:dyDescent="0.3">
      <c r="A266" s="831" t="s">
        <v>577</v>
      </c>
      <c r="B266" s="832" t="s">
        <v>578</v>
      </c>
      <c r="C266" s="835" t="s">
        <v>604</v>
      </c>
      <c r="D266" s="863" t="s">
        <v>605</v>
      </c>
      <c r="E266" s="835" t="s">
        <v>2747</v>
      </c>
      <c r="F266" s="863" t="s">
        <v>2748</v>
      </c>
      <c r="G266" s="835" t="s">
        <v>3072</v>
      </c>
      <c r="H266" s="835" t="s">
        <v>3073</v>
      </c>
      <c r="I266" s="849">
        <v>12.649999618530273</v>
      </c>
      <c r="J266" s="849">
        <v>105</v>
      </c>
      <c r="K266" s="850">
        <v>1328.25</v>
      </c>
    </row>
    <row r="267" spans="1:11" ht="14.4" customHeight="1" x14ac:dyDescent="0.3">
      <c r="A267" s="831" t="s">
        <v>577</v>
      </c>
      <c r="B267" s="832" t="s">
        <v>578</v>
      </c>
      <c r="C267" s="835" t="s">
        <v>604</v>
      </c>
      <c r="D267" s="863" t="s">
        <v>605</v>
      </c>
      <c r="E267" s="835" t="s">
        <v>2747</v>
      </c>
      <c r="F267" s="863" t="s">
        <v>2748</v>
      </c>
      <c r="G267" s="835" t="s">
        <v>2786</v>
      </c>
      <c r="H267" s="835" t="s">
        <v>2787</v>
      </c>
      <c r="I267" s="849">
        <v>166.73600158691406</v>
      </c>
      <c r="J267" s="849">
        <v>14</v>
      </c>
      <c r="K267" s="850">
        <v>2334.3099975585937</v>
      </c>
    </row>
    <row r="268" spans="1:11" ht="14.4" customHeight="1" x14ac:dyDescent="0.3">
      <c r="A268" s="831" t="s">
        <v>577</v>
      </c>
      <c r="B268" s="832" t="s">
        <v>578</v>
      </c>
      <c r="C268" s="835" t="s">
        <v>604</v>
      </c>
      <c r="D268" s="863" t="s">
        <v>605</v>
      </c>
      <c r="E268" s="835" t="s">
        <v>2747</v>
      </c>
      <c r="F268" s="863" t="s">
        <v>2748</v>
      </c>
      <c r="G268" s="835" t="s">
        <v>2790</v>
      </c>
      <c r="H268" s="835" t="s">
        <v>2791</v>
      </c>
      <c r="I268" s="849">
        <v>17.620000839233398</v>
      </c>
      <c r="J268" s="849">
        <v>1</v>
      </c>
      <c r="K268" s="850">
        <v>17.620000839233398</v>
      </c>
    </row>
    <row r="269" spans="1:11" ht="14.4" customHeight="1" x14ac:dyDescent="0.3">
      <c r="A269" s="831" t="s">
        <v>577</v>
      </c>
      <c r="B269" s="832" t="s">
        <v>578</v>
      </c>
      <c r="C269" s="835" t="s">
        <v>604</v>
      </c>
      <c r="D269" s="863" t="s">
        <v>605</v>
      </c>
      <c r="E269" s="835" t="s">
        <v>2747</v>
      </c>
      <c r="F269" s="863" t="s">
        <v>2748</v>
      </c>
      <c r="G269" s="835" t="s">
        <v>2792</v>
      </c>
      <c r="H269" s="835" t="s">
        <v>2793</v>
      </c>
      <c r="I269" s="849">
        <v>22.309999465942383</v>
      </c>
      <c r="J269" s="849">
        <v>1</v>
      </c>
      <c r="K269" s="850">
        <v>22.309999465942383</v>
      </c>
    </row>
    <row r="270" spans="1:11" ht="14.4" customHeight="1" x14ac:dyDescent="0.3">
      <c r="A270" s="831" t="s">
        <v>577</v>
      </c>
      <c r="B270" s="832" t="s">
        <v>578</v>
      </c>
      <c r="C270" s="835" t="s">
        <v>604</v>
      </c>
      <c r="D270" s="863" t="s">
        <v>605</v>
      </c>
      <c r="E270" s="835" t="s">
        <v>2747</v>
      </c>
      <c r="F270" s="863" t="s">
        <v>2748</v>
      </c>
      <c r="G270" s="835" t="s">
        <v>3074</v>
      </c>
      <c r="H270" s="835" t="s">
        <v>3075</v>
      </c>
      <c r="I270" s="849">
        <v>685.04998779296875</v>
      </c>
      <c r="J270" s="849">
        <v>3</v>
      </c>
      <c r="K270" s="850">
        <v>2055.14990234375</v>
      </c>
    </row>
    <row r="271" spans="1:11" ht="14.4" customHeight="1" x14ac:dyDescent="0.3">
      <c r="A271" s="831" t="s">
        <v>577</v>
      </c>
      <c r="B271" s="832" t="s">
        <v>578</v>
      </c>
      <c r="C271" s="835" t="s">
        <v>604</v>
      </c>
      <c r="D271" s="863" t="s">
        <v>605</v>
      </c>
      <c r="E271" s="835" t="s">
        <v>2747</v>
      </c>
      <c r="F271" s="863" t="s">
        <v>2748</v>
      </c>
      <c r="G271" s="835" t="s">
        <v>3076</v>
      </c>
      <c r="H271" s="835" t="s">
        <v>3077</v>
      </c>
      <c r="I271" s="849">
        <v>899.84500122070312</v>
      </c>
      <c r="J271" s="849">
        <v>2</v>
      </c>
      <c r="K271" s="850">
        <v>1799.6900024414062</v>
      </c>
    </row>
    <row r="272" spans="1:11" ht="14.4" customHeight="1" x14ac:dyDescent="0.3">
      <c r="A272" s="831" t="s">
        <v>577</v>
      </c>
      <c r="B272" s="832" t="s">
        <v>578</v>
      </c>
      <c r="C272" s="835" t="s">
        <v>604</v>
      </c>
      <c r="D272" s="863" t="s">
        <v>605</v>
      </c>
      <c r="E272" s="835" t="s">
        <v>2747</v>
      </c>
      <c r="F272" s="863" t="s">
        <v>2748</v>
      </c>
      <c r="G272" s="835" t="s">
        <v>3078</v>
      </c>
      <c r="H272" s="835" t="s">
        <v>3079</v>
      </c>
      <c r="I272" s="849">
        <v>1083.8900146484375</v>
      </c>
      <c r="J272" s="849">
        <v>1</v>
      </c>
      <c r="K272" s="850">
        <v>1083.8900146484375</v>
      </c>
    </row>
    <row r="273" spans="1:11" ht="14.4" customHeight="1" x14ac:dyDescent="0.3">
      <c r="A273" s="831" t="s">
        <v>577</v>
      </c>
      <c r="B273" s="832" t="s">
        <v>578</v>
      </c>
      <c r="C273" s="835" t="s">
        <v>604</v>
      </c>
      <c r="D273" s="863" t="s">
        <v>605</v>
      </c>
      <c r="E273" s="835" t="s">
        <v>2747</v>
      </c>
      <c r="F273" s="863" t="s">
        <v>2748</v>
      </c>
      <c r="G273" s="835" t="s">
        <v>2796</v>
      </c>
      <c r="H273" s="835" t="s">
        <v>2797</v>
      </c>
      <c r="I273" s="849">
        <v>2.7133333683013916</v>
      </c>
      <c r="J273" s="849">
        <v>29</v>
      </c>
      <c r="K273" s="850">
        <v>79.119999647140503</v>
      </c>
    </row>
    <row r="274" spans="1:11" ht="14.4" customHeight="1" x14ac:dyDescent="0.3">
      <c r="A274" s="831" t="s">
        <v>577</v>
      </c>
      <c r="B274" s="832" t="s">
        <v>578</v>
      </c>
      <c r="C274" s="835" t="s">
        <v>604</v>
      </c>
      <c r="D274" s="863" t="s">
        <v>605</v>
      </c>
      <c r="E274" s="835" t="s">
        <v>2747</v>
      </c>
      <c r="F274" s="863" t="s">
        <v>2748</v>
      </c>
      <c r="G274" s="835" t="s">
        <v>3080</v>
      </c>
      <c r="H274" s="835" t="s">
        <v>3081</v>
      </c>
      <c r="I274" s="849">
        <v>408.6400146484375</v>
      </c>
      <c r="J274" s="849">
        <v>210</v>
      </c>
      <c r="K274" s="850">
        <v>85814.652099609375</v>
      </c>
    </row>
    <row r="275" spans="1:11" ht="14.4" customHeight="1" x14ac:dyDescent="0.3">
      <c r="A275" s="831" t="s">
        <v>577</v>
      </c>
      <c r="B275" s="832" t="s">
        <v>578</v>
      </c>
      <c r="C275" s="835" t="s">
        <v>604</v>
      </c>
      <c r="D275" s="863" t="s">
        <v>605</v>
      </c>
      <c r="E275" s="835" t="s">
        <v>2747</v>
      </c>
      <c r="F275" s="863" t="s">
        <v>2748</v>
      </c>
      <c r="G275" s="835" t="s">
        <v>3082</v>
      </c>
      <c r="H275" s="835" t="s">
        <v>3083</v>
      </c>
      <c r="I275" s="849">
        <v>280.33999633789062</v>
      </c>
      <c r="J275" s="849">
        <v>18</v>
      </c>
      <c r="K275" s="850">
        <v>5046.0298461914062</v>
      </c>
    </row>
    <row r="276" spans="1:11" ht="14.4" customHeight="1" x14ac:dyDescent="0.3">
      <c r="A276" s="831" t="s">
        <v>577</v>
      </c>
      <c r="B276" s="832" t="s">
        <v>578</v>
      </c>
      <c r="C276" s="835" t="s">
        <v>604</v>
      </c>
      <c r="D276" s="863" t="s">
        <v>605</v>
      </c>
      <c r="E276" s="835" t="s">
        <v>2747</v>
      </c>
      <c r="F276" s="863" t="s">
        <v>2748</v>
      </c>
      <c r="G276" s="835" t="s">
        <v>3084</v>
      </c>
      <c r="H276" s="835" t="s">
        <v>3085</v>
      </c>
      <c r="I276" s="849">
        <v>7.9200000762939453</v>
      </c>
      <c r="J276" s="849">
        <v>50</v>
      </c>
      <c r="K276" s="850">
        <v>396.1300048828125</v>
      </c>
    </row>
    <row r="277" spans="1:11" ht="14.4" customHeight="1" x14ac:dyDescent="0.3">
      <c r="A277" s="831" t="s">
        <v>577</v>
      </c>
      <c r="B277" s="832" t="s">
        <v>578</v>
      </c>
      <c r="C277" s="835" t="s">
        <v>604</v>
      </c>
      <c r="D277" s="863" t="s">
        <v>605</v>
      </c>
      <c r="E277" s="835" t="s">
        <v>2747</v>
      </c>
      <c r="F277" s="863" t="s">
        <v>2748</v>
      </c>
      <c r="G277" s="835" t="s">
        <v>3086</v>
      </c>
      <c r="H277" s="835" t="s">
        <v>3087</v>
      </c>
      <c r="I277" s="849">
        <v>36.061817862770774</v>
      </c>
      <c r="J277" s="849">
        <v>375</v>
      </c>
      <c r="K277" s="850">
        <v>13548.690063476563</v>
      </c>
    </row>
    <row r="278" spans="1:11" ht="14.4" customHeight="1" x14ac:dyDescent="0.3">
      <c r="A278" s="831" t="s">
        <v>577</v>
      </c>
      <c r="B278" s="832" t="s">
        <v>578</v>
      </c>
      <c r="C278" s="835" t="s">
        <v>604</v>
      </c>
      <c r="D278" s="863" t="s">
        <v>605</v>
      </c>
      <c r="E278" s="835" t="s">
        <v>2747</v>
      </c>
      <c r="F278" s="863" t="s">
        <v>2748</v>
      </c>
      <c r="G278" s="835" t="s">
        <v>3088</v>
      </c>
      <c r="H278" s="835" t="s">
        <v>3089</v>
      </c>
      <c r="I278" s="849">
        <v>0.4299999897678693</v>
      </c>
      <c r="J278" s="849">
        <v>35000</v>
      </c>
      <c r="K278" s="850">
        <v>15340</v>
      </c>
    </row>
    <row r="279" spans="1:11" ht="14.4" customHeight="1" x14ac:dyDescent="0.3">
      <c r="A279" s="831" t="s">
        <v>577</v>
      </c>
      <c r="B279" s="832" t="s">
        <v>578</v>
      </c>
      <c r="C279" s="835" t="s">
        <v>604</v>
      </c>
      <c r="D279" s="863" t="s">
        <v>605</v>
      </c>
      <c r="E279" s="835" t="s">
        <v>2747</v>
      </c>
      <c r="F279" s="863" t="s">
        <v>2748</v>
      </c>
      <c r="G279" s="835" t="s">
        <v>3090</v>
      </c>
      <c r="H279" s="835" t="s">
        <v>3091</v>
      </c>
      <c r="I279" s="849">
        <v>0.80000001192092896</v>
      </c>
      <c r="J279" s="849">
        <v>1200</v>
      </c>
      <c r="K279" s="850">
        <v>964.6300048828125</v>
      </c>
    </row>
    <row r="280" spans="1:11" ht="14.4" customHeight="1" x14ac:dyDescent="0.3">
      <c r="A280" s="831" t="s">
        <v>577</v>
      </c>
      <c r="B280" s="832" t="s">
        <v>578</v>
      </c>
      <c r="C280" s="835" t="s">
        <v>604</v>
      </c>
      <c r="D280" s="863" t="s">
        <v>605</v>
      </c>
      <c r="E280" s="835" t="s">
        <v>2747</v>
      </c>
      <c r="F280" s="863" t="s">
        <v>2748</v>
      </c>
      <c r="G280" s="835" t="s">
        <v>2800</v>
      </c>
      <c r="H280" s="835" t="s">
        <v>2801</v>
      </c>
      <c r="I280" s="849">
        <v>0.67000001668930054</v>
      </c>
      <c r="J280" s="849">
        <v>7500</v>
      </c>
      <c r="K280" s="850">
        <v>5025</v>
      </c>
    </row>
    <row r="281" spans="1:11" ht="14.4" customHeight="1" x14ac:dyDescent="0.3">
      <c r="A281" s="831" t="s">
        <v>577</v>
      </c>
      <c r="B281" s="832" t="s">
        <v>578</v>
      </c>
      <c r="C281" s="835" t="s">
        <v>604</v>
      </c>
      <c r="D281" s="863" t="s">
        <v>605</v>
      </c>
      <c r="E281" s="835" t="s">
        <v>2747</v>
      </c>
      <c r="F281" s="863" t="s">
        <v>2748</v>
      </c>
      <c r="G281" s="835" t="s">
        <v>3092</v>
      </c>
      <c r="H281" s="835" t="s">
        <v>3093</v>
      </c>
      <c r="I281" s="849">
        <v>0.86000001430511475</v>
      </c>
      <c r="J281" s="849">
        <v>500</v>
      </c>
      <c r="K281" s="850">
        <v>432.39999389648437</v>
      </c>
    </row>
    <row r="282" spans="1:11" ht="14.4" customHeight="1" x14ac:dyDescent="0.3">
      <c r="A282" s="831" t="s">
        <v>577</v>
      </c>
      <c r="B282" s="832" t="s">
        <v>578</v>
      </c>
      <c r="C282" s="835" t="s">
        <v>604</v>
      </c>
      <c r="D282" s="863" t="s">
        <v>605</v>
      </c>
      <c r="E282" s="835" t="s">
        <v>2747</v>
      </c>
      <c r="F282" s="863" t="s">
        <v>2748</v>
      </c>
      <c r="G282" s="835" t="s">
        <v>3094</v>
      </c>
      <c r="H282" s="835" t="s">
        <v>3095</v>
      </c>
      <c r="I282" s="849">
        <v>3.9463636875152588</v>
      </c>
      <c r="J282" s="849">
        <v>7250</v>
      </c>
      <c r="K282" s="850">
        <v>28615.199829101563</v>
      </c>
    </row>
    <row r="283" spans="1:11" ht="14.4" customHeight="1" x14ac:dyDescent="0.3">
      <c r="A283" s="831" t="s">
        <v>577</v>
      </c>
      <c r="B283" s="832" t="s">
        <v>578</v>
      </c>
      <c r="C283" s="835" t="s">
        <v>604</v>
      </c>
      <c r="D283" s="863" t="s">
        <v>605</v>
      </c>
      <c r="E283" s="835" t="s">
        <v>2747</v>
      </c>
      <c r="F283" s="863" t="s">
        <v>2748</v>
      </c>
      <c r="G283" s="835" t="s">
        <v>3096</v>
      </c>
      <c r="H283" s="835" t="s">
        <v>3097</v>
      </c>
      <c r="I283" s="849">
        <v>0.14250000193715096</v>
      </c>
      <c r="J283" s="849">
        <v>500</v>
      </c>
      <c r="K283" s="850">
        <v>71</v>
      </c>
    </row>
    <row r="284" spans="1:11" ht="14.4" customHeight="1" x14ac:dyDescent="0.3">
      <c r="A284" s="831" t="s">
        <v>577</v>
      </c>
      <c r="B284" s="832" t="s">
        <v>578</v>
      </c>
      <c r="C284" s="835" t="s">
        <v>604</v>
      </c>
      <c r="D284" s="863" t="s">
        <v>605</v>
      </c>
      <c r="E284" s="835" t="s">
        <v>2747</v>
      </c>
      <c r="F284" s="863" t="s">
        <v>2748</v>
      </c>
      <c r="G284" s="835" t="s">
        <v>2802</v>
      </c>
      <c r="H284" s="835" t="s">
        <v>2803</v>
      </c>
      <c r="I284" s="849">
        <v>27.877272345803</v>
      </c>
      <c r="J284" s="849">
        <v>21</v>
      </c>
      <c r="K284" s="850">
        <v>585.42999076843262</v>
      </c>
    </row>
    <row r="285" spans="1:11" ht="14.4" customHeight="1" x14ac:dyDescent="0.3">
      <c r="A285" s="831" t="s">
        <v>577</v>
      </c>
      <c r="B285" s="832" t="s">
        <v>578</v>
      </c>
      <c r="C285" s="835" t="s">
        <v>604</v>
      </c>
      <c r="D285" s="863" t="s">
        <v>605</v>
      </c>
      <c r="E285" s="835" t="s">
        <v>2747</v>
      </c>
      <c r="F285" s="863" t="s">
        <v>2748</v>
      </c>
      <c r="G285" s="835" t="s">
        <v>2804</v>
      </c>
      <c r="H285" s="835" t="s">
        <v>2805</v>
      </c>
      <c r="I285" s="849">
        <v>28.732499599456787</v>
      </c>
      <c r="J285" s="849">
        <v>348</v>
      </c>
      <c r="K285" s="850">
        <v>9998.520263671875</v>
      </c>
    </row>
    <row r="286" spans="1:11" ht="14.4" customHeight="1" x14ac:dyDescent="0.3">
      <c r="A286" s="831" t="s">
        <v>577</v>
      </c>
      <c r="B286" s="832" t="s">
        <v>578</v>
      </c>
      <c r="C286" s="835" t="s">
        <v>604</v>
      </c>
      <c r="D286" s="863" t="s">
        <v>605</v>
      </c>
      <c r="E286" s="835" t="s">
        <v>2747</v>
      </c>
      <c r="F286" s="863" t="s">
        <v>2748</v>
      </c>
      <c r="G286" s="835" t="s">
        <v>2806</v>
      </c>
      <c r="H286" s="835" t="s">
        <v>2807</v>
      </c>
      <c r="I286" s="849">
        <v>9.3299999237060547</v>
      </c>
      <c r="J286" s="849">
        <v>1</v>
      </c>
      <c r="K286" s="850">
        <v>9.3299999237060547</v>
      </c>
    </row>
    <row r="287" spans="1:11" ht="14.4" customHeight="1" x14ac:dyDescent="0.3">
      <c r="A287" s="831" t="s">
        <v>577</v>
      </c>
      <c r="B287" s="832" t="s">
        <v>578</v>
      </c>
      <c r="C287" s="835" t="s">
        <v>604</v>
      </c>
      <c r="D287" s="863" t="s">
        <v>605</v>
      </c>
      <c r="E287" s="835" t="s">
        <v>2808</v>
      </c>
      <c r="F287" s="863" t="s">
        <v>2809</v>
      </c>
      <c r="G287" s="835" t="s">
        <v>3098</v>
      </c>
      <c r="H287" s="835" t="s">
        <v>3099</v>
      </c>
      <c r="I287" s="849">
        <v>524.780029296875</v>
      </c>
      <c r="J287" s="849">
        <v>160</v>
      </c>
      <c r="K287" s="850">
        <v>83964.3203125</v>
      </c>
    </row>
    <row r="288" spans="1:11" ht="14.4" customHeight="1" x14ac:dyDescent="0.3">
      <c r="A288" s="831" t="s">
        <v>577</v>
      </c>
      <c r="B288" s="832" t="s">
        <v>578</v>
      </c>
      <c r="C288" s="835" t="s">
        <v>604</v>
      </c>
      <c r="D288" s="863" t="s">
        <v>605</v>
      </c>
      <c r="E288" s="835" t="s">
        <v>2808</v>
      </c>
      <c r="F288" s="863" t="s">
        <v>2809</v>
      </c>
      <c r="G288" s="835" t="s">
        <v>3100</v>
      </c>
      <c r="H288" s="835" t="s">
        <v>3101</v>
      </c>
      <c r="I288" s="849">
        <v>25.709999084472656</v>
      </c>
      <c r="J288" s="849">
        <v>50</v>
      </c>
      <c r="K288" s="850">
        <v>1285.6199951171875</v>
      </c>
    </row>
    <row r="289" spans="1:11" ht="14.4" customHeight="1" x14ac:dyDescent="0.3">
      <c r="A289" s="831" t="s">
        <v>577</v>
      </c>
      <c r="B289" s="832" t="s">
        <v>578</v>
      </c>
      <c r="C289" s="835" t="s">
        <v>604</v>
      </c>
      <c r="D289" s="863" t="s">
        <v>605</v>
      </c>
      <c r="E289" s="835" t="s">
        <v>2808</v>
      </c>
      <c r="F289" s="863" t="s">
        <v>2809</v>
      </c>
      <c r="G289" s="835" t="s">
        <v>3102</v>
      </c>
      <c r="H289" s="835" t="s">
        <v>3103</v>
      </c>
      <c r="I289" s="849">
        <v>2.9033334255218506</v>
      </c>
      <c r="J289" s="849">
        <v>2500</v>
      </c>
      <c r="K289" s="850">
        <v>7258</v>
      </c>
    </row>
    <row r="290" spans="1:11" ht="14.4" customHeight="1" x14ac:dyDescent="0.3">
      <c r="A290" s="831" t="s">
        <v>577</v>
      </c>
      <c r="B290" s="832" t="s">
        <v>578</v>
      </c>
      <c r="C290" s="835" t="s">
        <v>604</v>
      </c>
      <c r="D290" s="863" t="s">
        <v>605</v>
      </c>
      <c r="E290" s="835" t="s">
        <v>2808</v>
      </c>
      <c r="F290" s="863" t="s">
        <v>2809</v>
      </c>
      <c r="G290" s="835" t="s">
        <v>3104</v>
      </c>
      <c r="H290" s="835" t="s">
        <v>3105</v>
      </c>
      <c r="I290" s="849">
        <v>2.9000000953674316</v>
      </c>
      <c r="J290" s="849">
        <v>3000</v>
      </c>
      <c r="K290" s="850">
        <v>8700</v>
      </c>
    </row>
    <row r="291" spans="1:11" ht="14.4" customHeight="1" x14ac:dyDescent="0.3">
      <c r="A291" s="831" t="s">
        <v>577</v>
      </c>
      <c r="B291" s="832" t="s">
        <v>578</v>
      </c>
      <c r="C291" s="835" t="s">
        <v>604</v>
      </c>
      <c r="D291" s="863" t="s">
        <v>605</v>
      </c>
      <c r="E291" s="835" t="s">
        <v>2808</v>
      </c>
      <c r="F291" s="863" t="s">
        <v>2809</v>
      </c>
      <c r="G291" s="835" t="s">
        <v>3106</v>
      </c>
      <c r="H291" s="835" t="s">
        <v>3107</v>
      </c>
      <c r="I291" s="849">
        <v>2.9040000915527342</v>
      </c>
      <c r="J291" s="849">
        <v>3300</v>
      </c>
      <c r="K291" s="850">
        <v>9582</v>
      </c>
    </row>
    <row r="292" spans="1:11" ht="14.4" customHeight="1" x14ac:dyDescent="0.3">
      <c r="A292" s="831" t="s">
        <v>577</v>
      </c>
      <c r="B292" s="832" t="s">
        <v>578</v>
      </c>
      <c r="C292" s="835" t="s">
        <v>604</v>
      </c>
      <c r="D292" s="863" t="s">
        <v>605</v>
      </c>
      <c r="E292" s="835" t="s">
        <v>2808</v>
      </c>
      <c r="F292" s="863" t="s">
        <v>2809</v>
      </c>
      <c r="G292" s="835" t="s">
        <v>3108</v>
      </c>
      <c r="H292" s="835" t="s">
        <v>3109</v>
      </c>
      <c r="I292" s="849">
        <v>2.9000000953674316</v>
      </c>
      <c r="J292" s="849">
        <v>100</v>
      </c>
      <c r="K292" s="850">
        <v>290</v>
      </c>
    </row>
    <row r="293" spans="1:11" ht="14.4" customHeight="1" x14ac:dyDescent="0.3">
      <c r="A293" s="831" t="s">
        <v>577</v>
      </c>
      <c r="B293" s="832" t="s">
        <v>578</v>
      </c>
      <c r="C293" s="835" t="s">
        <v>604</v>
      </c>
      <c r="D293" s="863" t="s">
        <v>605</v>
      </c>
      <c r="E293" s="835" t="s">
        <v>2808</v>
      </c>
      <c r="F293" s="863" t="s">
        <v>2809</v>
      </c>
      <c r="G293" s="835" t="s">
        <v>3110</v>
      </c>
      <c r="H293" s="835" t="s">
        <v>3111</v>
      </c>
      <c r="I293" s="849">
        <v>636.46002197265625</v>
      </c>
      <c r="J293" s="849">
        <v>220</v>
      </c>
      <c r="K293" s="850">
        <v>140021.20263671875</v>
      </c>
    </row>
    <row r="294" spans="1:11" ht="14.4" customHeight="1" x14ac:dyDescent="0.3">
      <c r="A294" s="831" t="s">
        <v>577</v>
      </c>
      <c r="B294" s="832" t="s">
        <v>578</v>
      </c>
      <c r="C294" s="835" t="s">
        <v>604</v>
      </c>
      <c r="D294" s="863" t="s">
        <v>605</v>
      </c>
      <c r="E294" s="835" t="s">
        <v>2808</v>
      </c>
      <c r="F294" s="863" t="s">
        <v>2809</v>
      </c>
      <c r="G294" s="835" t="s">
        <v>3112</v>
      </c>
      <c r="H294" s="835" t="s">
        <v>3113</v>
      </c>
      <c r="I294" s="849">
        <v>907.5</v>
      </c>
      <c r="J294" s="849">
        <v>360</v>
      </c>
      <c r="K294" s="850">
        <v>326700</v>
      </c>
    </row>
    <row r="295" spans="1:11" ht="14.4" customHeight="1" x14ac:dyDescent="0.3">
      <c r="A295" s="831" t="s">
        <v>577</v>
      </c>
      <c r="B295" s="832" t="s">
        <v>578</v>
      </c>
      <c r="C295" s="835" t="s">
        <v>604</v>
      </c>
      <c r="D295" s="863" t="s">
        <v>605</v>
      </c>
      <c r="E295" s="835" t="s">
        <v>2808</v>
      </c>
      <c r="F295" s="863" t="s">
        <v>2809</v>
      </c>
      <c r="G295" s="835" t="s">
        <v>2810</v>
      </c>
      <c r="H295" s="835" t="s">
        <v>2811</v>
      </c>
      <c r="I295" s="849">
        <v>9.9999997764825821E-3</v>
      </c>
      <c r="J295" s="849">
        <v>2200</v>
      </c>
      <c r="K295" s="850">
        <v>22</v>
      </c>
    </row>
    <row r="296" spans="1:11" ht="14.4" customHeight="1" x14ac:dyDescent="0.3">
      <c r="A296" s="831" t="s">
        <v>577</v>
      </c>
      <c r="B296" s="832" t="s">
        <v>578</v>
      </c>
      <c r="C296" s="835" t="s">
        <v>604</v>
      </c>
      <c r="D296" s="863" t="s">
        <v>605</v>
      </c>
      <c r="E296" s="835" t="s">
        <v>2808</v>
      </c>
      <c r="F296" s="863" t="s">
        <v>2809</v>
      </c>
      <c r="G296" s="835" t="s">
        <v>3114</v>
      </c>
      <c r="H296" s="835" t="s">
        <v>3115</v>
      </c>
      <c r="I296" s="849">
        <v>6.0500001907348633</v>
      </c>
      <c r="J296" s="849">
        <v>200</v>
      </c>
      <c r="K296" s="850">
        <v>1210</v>
      </c>
    </row>
    <row r="297" spans="1:11" ht="14.4" customHeight="1" x14ac:dyDescent="0.3">
      <c r="A297" s="831" t="s">
        <v>577</v>
      </c>
      <c r="B297" s="832" t="s">
        <v>578</v>
      </c>
      <c r="C297" s="835" t="s">
        <v>604</v>
      </c>
      <c r="D297" s="863" t="s">
        <v>605</v>
      </c>
      <c r="E297" s="835" t="s">
        <v>2808</v>
      </c>
      <c r="F297" s="863" t="s">
        <v>2809</v>
      </c>
      <c r="G297" s="835" t="s">
        <v>3116</v>
      </c>
      <c r="H297" s="835" t="s">
        <v>3117</v>
      </c>
      <c r="I297" s="849">
        <v>2.7833333015441895</v>
      </c>
      <c r="J297" s="849">
        <v>3900</v>
      </c>
      <c r="K297" s="850">
        <v>10856.399993896484</v>
      </c>
    </row>
    <row r="298" spans="1:11" ht="14.4" customHeight="1" x14ac:dyDescent="0.3">
      <c r="A298" s="831" t="s">
        <v>577</v>
      </c>
      <c r="B298" s="832" t="s">
        <v>578</v>
      </c>
      <c r="C298" s="835" t="s">
        <v>604</v>
      </c>
      <c r="D298" s="863" t="s">
        <v>605</v>
      </c>
      <c r="E298" s="835" t="s">
        <v>2808</v>
      </c>
      <c r="F298" s="863" t="s">
        <v>2809</v>
      </c>
      <c r="G298" s="835" t="s">
        <v>3118</v>
      </c>
      <c r="H298" s="835" t="s">
        <v>3119</v>
      </c>
      <c r="I298" s="849">
        <v>33.880001068115234</v>
      </c>
      <c r="J298" s="849">
        <v>5</v>
      </c>
      <c r="K298" s="850">
        <v>169.39999389648437</v>
      </c>
    </row>
    <row r="299" spans="1:11" ht="14.4" customHeight="1" x14ac:dyDescent="0.3">
      <c r="A299" s="831" t="s">
        <v>577</v>
      </c>
      <c r="B299" s="832" t="s">
        <v>578</v>
      </c>
      <c r="C299" s="835" t="s">
        <v>604</v>
      </c>
      <c r="D299" s="863" t="s">
        <v>605</v>
      </c>
      <c r="E299" s="835" t="s">
        <v>2808</v>
      </c>
      <c r="F299" s="863" t="s">
        <v>2809</v>
      </c>
      <c r="G299" s="835" t="s">
        <v>3120</v>
      </c>
      <c r="H299" s="835" t="s">
        <v>3121</v>
      </c>
      <c r="I299" s="849">
        <v>45.497778150770401</v>
      </c>
      <c r="J299" s="849">
        <v>440</v>
      </c>
      <c r="K299" s="850">
        <v>20017.819946289063</v>
      </c>
    </row>
    <row r="300" spans="1:11" ht="14.4" customHeight="1" x14ac:dyDescent="0.3">
      <c r="A300" s="831" t="s">
        <v>577</v>
      </c>
      <c r="B300" s="832" t="s">
        <v>578</v>
      </c>
      <c r="C300" s="835" t="s">
        <v>604</v>
      </c>
      <c r="D300" s="863" t="s">
        <v>605</v>
      </c>
      <c r="E300" s="835" t="s">
        <v>2808</v>
      </c>
      <c r="F300" s="863" t="s">
        <v>2809</v>
      </c>
      <c r="G300" s="835" t="s">
        <v>3122</v>
      </c>
      <c r="H300" s="835" t="s">
        <v>3123</v>
      </c>
      <c r="I300" s="849">
        <v>15.922222349378798</v>
      </c>
      <c r="J300" s="849">
        <v>1600</v>
      </c>
      <c r="K300" s="850">
        <v>25475</v>
      </c>
    </row>
    <row r="301" spans="1:11" ht="14.4" customHeight="1" x14ac:dyDescent="0.3">
      <c r="A301" s="831" t="s">
        <v>577</v>
      </c>
      <c r="B301" s="832" t="s">
        <v>578</v>
      </c>
      <c r="C301" s="835" t="s">
        <v>604</v>
      </c>
      <c r="D301" s="863" t="s">
        <v>605</v>
      </c>
      <c r="E301" s="835" t="s">
        <v>2808</v>
      </c>
      <c r="F301" s="863" t="s">
        <v>2809</v>
      </c>
      <c r="G301" s="835" t="s">
        <v>3124</v>
      </c>
      <c r="H301" s="835" t="s">
        <v>3125</v>
      </c>
      <c r="I301" s="849">
        <v>25.989999771118164</v>
      </c>
      <c r="J301" s="849">
        <v>150</v>
      </c>
      <c r="K301" s="850">
        <v>3898.6199951171875</v>
      </c>
    </row>
    <row r="302" spans="1:11" ht="14.4" customHeight="1" x14ac:dyDescent="0.3">
      <c r="A302" s="831" t="s">
        <v>577</v>
      </c>
      <c r="B302" s="832" t="s">
        <v>578</v>
      </c>
      <c r="C302" s="835" t="s">
        <v>604</v>
      </c>
      <c r="D302" s="863" t="s">
        <v>605</v>
      </c>
      <c r="E302" s="835" t="s">
        <v>2808</v>
      </c>
      <c r="F302" s="863" t="s">
        <v>2809</v>
      </c>
      <c r="G302" s="835" t="s">
        <v>3126</v>
      </c>
      <c r="H302" s="835" t="s">
        <v>3127</v>
      </c>
      <c r="I302" s="849">
        <v>508.20001220703125</v>
      </c>
      <c r="J302" s="849">
        <v>5</v>
      </c>
      <c r="K302" s="850">
        <v>2541</v>
      </c>
    </row>
    <row r="303" spans="1:11" ht="14.4" customHeight="1" x14ac:dyDescent="0.3">
      <c r="A303" s="831" t="s">
        <v>577</v>
      </c>
      <c r="B303" s="832" t="s">
        <v>578</v>
      </c>
      <c r="C303" s="835" t="s">
        <v>604</v>
      </c>
      <c r="D303" s="863" t="s">
        <v>605</v>
      </c>
      <c r="E303" s="835" t="s">
        <v>2808</v>
      </c>
      <c r="F303" s="863" t="s">
        <v>2809</v>
      </c>
      <c r="G303" s="835" t="s">
        <v>3128</v>
      </c>
      <c r="H303" s="835" t="s">
        <v>3129</v>
      </c>
      <c r="I303" s="849">
        <v>27.840000152587891</v>
      </c>
      <c r="J303" s="849">
        <v>50</v>
      </c>
      <c r="K303" s="850">
        <v>1392.1099853515625</v>
      </c>
    </row>
    <row r="304" spans="1:11" ht="14.4" customHeight="1" x14ac:dyDescent="0.3">
      <c r="A304" s="831" t="s">
        <v>577</v>
      </c>
      <c r="B304" s="832" t="s">
        <v>578</v>
      </c>
      <c r="C304" s="835" t="s">
        <v>604</v>
      </c>
      <c r="D304" s="863" t="s">
        <v>605</v>
      </c>
      <c r="E304" s="835" t="s">
        <v>2808</v>
      </c>
      <c r="F304" s="863" t="s">
        <v>2809</v>
      </c>
      <c r="G304" s="835" t="s">
        <v>3130</v>
      </c>
      <c r="H304" s="835" t="s">
        <v>3131</v>
      </c>
      <c r="I304" s="849">
        <v>6.1342857224600653</v>
      </c>
      <c r="J304" s="849">
        <v>1500</v>
      </c>
      <c r="K304" s="850">
        <v>9206</v>
      </c>
    </row>
    <row r="305" spans="1:11" ht="14.4" customHeight="1" x14ac:dyDescent="0.3">
      <c r="A305" s="831" t="s">
        <v>577</v>
      </c>
      <c r="B305" s="832" t="s">
        <v>578</v>
      </c>
      <c r="C305" s="835" t="s">
        <v>604</v>
      </c>
      <c r="D305" s="863" t="s">
        <v>605</v>
      </c>
      <c r="E305" s="835" t="s">
        <v>2808</v>
      </c>
      <c r="F305" s="863" t="s">
        <v>2809</v>
      </c>
      <c r="G305" s="835" t="s">
        <v>2812</v>
      </c>
      <c r="H305" s="835" t="s">
        <v>2813</v>
      </c>
      <c r="I305" s="849">
        <v>3.4500000476837158</v>
      </c>
      <c r="J305" s="849">
        <v>2200</v>
      </c>
      <c r="K305" s="850">
        <v>7598</v>
      </c>
    </row>
    <row r="306" spans="1:11" ht="14.4" customHeight="1" x14ac:dyDescent="0.3">
      <c r="A306" s="831" t="s">
        <v>577</v>
      </c>
      <c r="B306" s="832" t="s">
        <v>578</v>
      </c>
      <c r="C306" s="835" t="s">
        <v>604</v>
      </c>
      <c r="D306" s="863" t="s">
        <v>605</v>
      </c>
      <c r="E306" s="835" t="s">
        <v>2808</v>
      </c>
      <c r="F306" s="863" t="s">
        <v>2809</v>
      </c>
      <c r="G306" s="835" t="s">
        <v>3132</v>
      </c>
      <c r="H306" s="835" t="s">
        <v>3133</v>
      </c>
      <c r="I306" s="849">
        <v>1328.5799560546875</v>
      </c>
      <c r="J306" s="849">
        <v>4</v>
      </c>
      <c r="K306" s="850">
        <v>5314.31982421875</v>
      </c>
    </row>
    <row r="307" spans="1:11" ht="14.4" customHeight="1" x14ac:dyDescent="0.3">
      <c r="A307" s="831" t="s">
        <v>577</v>
      </c>
      <c r="B307" s="832" t="s">
        <v>578</v>
      </c>
      <c r="C307" s="835" t="s">
        <v>604</v>
      </c>
      <c r="D307" s="863" t="s">
        <v>605</v>
      </c>
      <c r="E307" s="835" t="s">
        <v>2808</v>
      </c>
      <c r="F307" s="863" t="s">
        <v>2809</v>
      </c>
      <c r="G307" s="835" t="s">
        <v>2960</v>
      </c>
      <c r="H307" s="835" t="s">
        <v>2961</v>
      </c>
      <c r="I307" s="849">
        <v>21.899999618530273</v>
      </c>
      <c r="J307" s="849">
        <v>650</v>
      </c>
      <c r="K307" s="850">
        <v>14235.550415039063</v>
      </c>
    </row>
    <row r="308" spans="1:11" ht="14.4" customHeight="1" x14ac:dyDescent="0.3">
      <c r="A308" s="831" t="s">
        <v>577</v>
      </c>
      <c r="B308" s="832" t="s">
        <v>578</v>
      </c>
      <c r="C308" s="835" t="s">
        <v>604</v>
      </c>
      <c r="D308" s="863" t="s">
        <v>605</v>
      </c>
      <c r="E308" s="835" t="s">
        <v>2808</v>
      </c>
      <c r="F308" s="863" t="s">
        <v>2809</v>
      </c>
      <c r="G308" s="835" t="s">
        <v>2962</v>
      </c>
      <c r="H308" s="835" t="s">
        <v>2963</v>
      </c>
      <c r="I308" s="849">
        <v>21.899999618530273</v>
      </c>
      <c r="J308" s="849">
        <v>650</v>
      </c>
      <c r="K308" s="850">
        <v>14235.700561523438</v>
      </c>
    </row>
    <row r="309" spans="1:11" ht="14.4" customHeight="1" x14ac:dyDescent="0.3">
      <c r="A309" s="831" t="s">
        <v>577</v>
      </c>
      <c r="B309" s="832" t="s">
        <v>578</v>
      </c>
      <c r="C309" s="835" t="s">
        <v>604</v>
      </c>
      <c r="D309" s="863" t="s">
        <v>605</v>
      </c>
      <c r="E309" s="835" t="s">
        <v>2808</v>
      </c>
      <c r="F309" s="863" t="s">
        <v>2809</v>
      </c>
      <c r="G309" s="835" t="s">
        <v>3134</v>
      </c>
      <c r="H309" s="835" t="s">
        <v>3135</v>
      </c>
      <c r="I309" s="849">
        <v>484.04000854492187</v>
      </c>
      <c r="J309" s="849">
        <v>2</v>
      </c>
      <c r="K309" s="850">
        <v>968.08001708984375</v>
      </c>
    </row>
    <row r="310" spans="1:11" ht="14.4" customHeight="1" x14ac:dyDescent="0.3">
      <c r="A310" s="831" t="s">
        <v>577</v>
      </c>
      <c r="B310" s="832" t="s">
        <v>578</v>
      </c>
      <c r="C310" s="835" t="s">
        <v>604</v>
      </c>
      <c r="D310" s="863" t="s">
        <v>605</v>
      </c>
      <c r="E310" s="835" t="s">
        <v>2808</v>
      </c>
      <c r="F310" s="863" t="s">
        <v>2809</v>
      </c>
      <c r="G310" s="835" t="s">
        <v>3136</v>
      </c>
      <c r="H310" s="835" t="s">
        <v>3137</v>
      </c>
      <c r="I310" s="849">
        <v>646.75</v>
      </c>
      <c r="J310" s="849">
        <v>4</v>
      </c>
      <c r="K310" s="850">
        <v>2587</v>
      </c>
    </row>
    <row r="311" spans="1:11" ht="14.4" customHeight="1" x14ac:dyDescent="0.3">
      <c r="A311" s="831" t="s">
        <v>577</v>
      </c>
      <c r="B311" s="832" t="s">
        <v>578</v>
      </c>
      <c r="C311" s="835" t="s">
        <v>604</v>
      </c>
      <c r="D311" s="863" t="s">
        <v>605</v>
      </c>
      <c r="E311" s="835" t="s">
        <v>2808</v>
      </c>
      <c r="F311" s="863" t="s">
        <v>2809</v>
      </c>
      <c r="G311" s="835" t="s">
        <v>3138</v>
      </c>
      <c r="H311" s="835" t="s">
        <v>3139</v>
      </c>
      <c r="I311" s="849">
        <v>527.969970703125</v>
      </c>
      <c r="J311" s="849">
        <v>10</v>
      </c>
      <c r="K311" s="850">
        <v>5279.64990234375</v>
      </c>
    </row>
    <row r="312" spans="1:11" ht="14.4" customHeight="1" x14ac:dyDescent="0.3">
      <c r="A312" s="831" t="s">
        <v>577</v>
      </c>
      <c r="B312" s="832" t="s">
        <v>578</v>
      </c>
      <c r="C312" s="835" t="s">
        <v>604</v>
      </c>
      <c r="D312" s="863" t="s">
        <v>605</v>
      </c>
      <c r="E312" s="835" t="s">
        <v>2808</v>
      </c>
      <c r="F312" s="863" t="s">
        <v>2809</v>
      </c>
      <c r="G312" s="835" t="s">
        <v>2826</v>
      </c>
      <c r="H312" s="835" t="s">
        <v>2827</v>
      </c>
      <c r="I312" s="849">
        <v>22.989999771118164</v>
      </c>
      <c r="J312" s="849">
        <v>100</v>
      </c>
      <c r="K312" s="850">
        <v>2298.9999694824219</v>
      </c>
    </row>
    <row r="313" spans="1:11" ht="14.4" customHeight="1" x14ac:dyDescent="0.3">
      <c r="A313" s="831" t="s">
        <v>577</v>
      </c>
      <c r="B313" s="832" t="s">
        <v>578</v>
      </c>
      <c r="C313" s="835" t="s">
        <v>604</v>
      </c>
      <c r="D313" s="863" t="s">
        <v>605</v>
      </c>
      <c r="E313" s="835" t="s">
        <v>2808</v>
      </c>
      <c r="F313" s="863" t="s">
        <v>2809</v>
      </c>
      <c r="G313" s="835" t="s">
        <v>2964</v>
      </c>
      <c r="H313" s="835" t="s">
        <v>2965</v>
      </c>
      <c r="I313" s="849">
        <v>22.989999771118164</v>
      </c>
      <c r="J313" s="849">
        <v>110</v>
      </c>
      <c r="K313" s="850">
        <v>2528.8999328613281</v>
      </c>
    </row>
    <row r="314" spans="1:11" ht="14.4" customHeight="1" x14ac:dyDescent="0.3">
      <c r="A314" s="831" t="s">
        <v>577</v>
      </c>
      <c r="B314" s="832" t="s">
        <v>578</v>
      </c>
      <c r="C314" s="835" t="s">
        <v>604</v>
      </c>
      <c r="D314" s="863" t="s">
        <v>605</v>
      </c>
      <c r="E314" s="835" t="s">
        <v>2808</v>
      </c>
      <c r="F314" s="863" t="s">
        <v>2809</v>
      </c>
      <c r="G314" s="835" t="s">
        <v>3140</v>
      </c>
      <c r="H314" s="835" t="s">
        <v>3141</v>
      </c>
      <c r="I314" s="849">
        <v>22.989999771118164</v>
      </c>
      <c r="J314" s="849">
        <v>70</v>
      </c>
      <c r="K314" s="850">
        <v>1609.2999572753906</v>
      </c>
    </row>
    <row r="315" spans="1:11" ht="14.4" customHeight="1" x14ac:dyDescent="0.3">
      <c r="A315" s="831" t="s">
        <v>577</v>
      </c>
      <c r="B315" s="832" t="s">
        <v>578</v>
      </c>
      <c r="C315" s="835" t="s">
        <v>604</v>
      </c>
      <c r="D315" s="863" t="s">
        <v>605</v>
      </c>
      <c r="E315" s="835" t="s">
        <v>2808</v>
      </c>
      <c r="F315" s="863" t="s">
        <v>2809</v>
      </c>
      <c r="G315" s="835" t="s">
        <v>3142</v>
      </c>
      <c r="H315" s="835" t="s">
        <v>3143</v>
      </c>
      <c r="I315" s="849">
        <v>22.989999771118164</v>
      </c>
      <c r="J315" s="849">
        <v>90</v>
      </c>
      <c r="K315" s="850">
        <v>2069.0999450683594</v>
      </c>
    </row>
    <row r="316" spans="1:11" ht="14.4" customHeight="1" x14ac:dyDescent="0.3">
      <c r="A316" s="831" t="s">
        <v>577</v>
      </c>
      <c r="B316" s="832" t="s">
        <v>578</v>
      </c>
      <c r="C316" s="835" t="s">
        <v>604</v>
      </c>
      <c r="D316" s="863" t="s">
        <v>605</v>
      </c>
      <c r="E316" s="835" t="s">
        <v>2808</v>
      </c>
      <c r="F316" s="863" t="s">
        <v>2809</v>
      </c>
      <c r="G316" s="835" t="s">
        <v>3144</v>
      </c>
      <c r="H316" s="835" t="s">
        <v>3145</v>
      </c>
      <c r="I316" s="849">
        <v>4.0300002098083496</v>
      </c>
      <c r="J316" s="849">
        <v>200</v>
      </c>
      <c r="K316" s="850">
        <v>806</v>
      </c>
    </row>
    <row r="317" spans="1:11" ht="14.4" customHeight="1" x14ac:dyDescent="0.3">
      <c r="A317" s="831" t="s">
        <v>577</v>
      </c>
      <c r="B317" s="832" t="s">
        <v>578</v>
      </c>
      <c r="C317" s="835" t="s">
        <v>604</v>
      </c>
      <c r="D317" s="863" t="s">
        <v>605</v>
      </c>
      <c r="E317" s="835" t="s">
        <v>2808</v>
      </c>
      <c r="F317" s="863" t="s">
        <v>2809</v>
      </c>
      <c r="G317" s="835" t="s">
        <v>3146</v>
      </c>
      <c r="H317" s="835" t="s">
        <v>3147</v>
      </c>
      <c r="I317" s="849">
        <v>18.149999618530273</v>
      </c>
      <c r="J317" s="849">
        <v>700</v>
      </c>
      <c r="K317" s="850">
        <v>12705</v>
      </c>
    </row>
    <row r="318" spans="1:11" ht="14.4" customHeight="1" x14ac:dyDescent="0.3">
      <c r="A318" s="831" t="s">
        <v>577</v>
      </c>
      <c r="B318" s="832" t="s">
        <v>578</v>
      </c>
      <c r="C318" s="835" t="s">
        <v>604</v>
      </c>
      <c r="D318" s="863" t="s">
        <v>605</v>
      </c>
      <c r="E318" s="835" t="s">
        <v>2808</v>
      </c>
      <c r="F318" s="863" t="s">
        <v>2809</v>
      </c>
      <c r="G318" s="835" t="s">
        <v>3148</v>
      </c>
      <c r="H318" s="835" t="s">
        <v>3149</v>
      </c>
      <c r="I318" s="849">
        <v>15.729999542236328</v>
      </c>
      <c r="J318" s="849">
        <v>200</v>
      </c>
      <c r="K318" s="850">
        <v>3146</v>
      </c>
    </row>
    <row r="319" spans="1:11" ht="14.4" customHeight="1" x14ac:dyDescent="0.3">
      <c r="A319" s="831" t="s">
        <v>577</v>
      </c>
      <c r="B319" s="832" t="s">
        <v>578</v>
      </c>
      <c r="C319" s="835" t="s">
        <v>604</v>
      </c>
      <c r="D319" s="863" t="s">
        <v>605</v>
      </c>
      <c r="E319" s="835" t="s">
        <v>2808</v>
      </c>
      <c r="F319" s="863" t="s">
        <v>2809</v>
      </c>
      <c r="G319" s="835" t="s">
        <v>2830</v>
      </c>
      <c r="H319" s="835" t="s">
        <v>2831</v>
      </c>
      <c r="I319" s="849">
        <v>9.6800003051757812</v>
      </c>
      <c r="J319" s="849">
        <v>1200</v>
      </c>
      <c r="K319" s="850">
        <v>11616</v>
      </c>
    </row>
    <row r="320" spans="1:11" ht="14.4" customHeight="1" x14ac:dyDescent="0.3">
      <c r="A320" s="831" t="s">
        <v>577</v>
      </c>
      <c r="B320" s="832" t="s">
        <v>578</v>
      </c>
      <c r="C320" s="835" t="s">
        <v>604</v>
      </c>
      <c r="D320" s="863" t="s">
        <v>605</v>
      </c>
      <c r="E320" s="835" t="s">
        <v>2808</v>
      </c>
      <c r="F320" s="863" t="s">
        <v>2809</v>
      </c>
      <c r="G320" s="835" t="s">
        <v>3150</v>
      </c>
      <c r="H320" s="835" t="s">
        <v>3151</v>
      </c>
      <c r="I320" s="849">
        <v>4.625</v>
      </c>
      <c r="J320" s="849">
        <v>80</v>
      </c>
      <c r="K320" s="850">
        <v>370.10000610351562</v>
      </c>
    </row>
    <row r="321" spans="1:11" ht="14.4" customHeight="1" x14ac:dyDescent="0.3">
      <c r="A321" s="831" t="s">
        <v>577</v>
      </c>
      <c r="B321" s="832" t="s">
        <v>578</v>
      </c>
      <c r="C321" s="835" t="s">
        <v>604</v>
      </c>
      <c r="D321" s="863" t="s">
        <v>605</v>
      </c>
      <c r="E321" s="835" t="s">
        <v>2808</v>
      </c>
      <c r="F321" s="863" t="s">
        <v>2809</v>
      </c>
      <c r="G321" s="835" t="s">
        <v>3152</v>
      </c>
      <c r="H321" s="835" t="s">
        <v>3153</v>
      </c>
      <c r="I321" s="849">
        <v>3.1500000953674316</v>
      </c>
      <c r="J321" s="849">
        <v>230</v>
      </c>
      <c r="K321" s="850">
        <v>724.5</v>
      </c>
    </row>
    <row r="322" spans="1:11" ht="14.4" customHeight="1" x14ac:dyDescent="0.3">
      <c r="A322" s="831" t="s">
        <v>577</v>
      </c>
      <c r="B322" s="832" t="s">
        <v>578</v>
      </c>
      <c r="C322" s="835" t="s">
        <v>604</v>
      </c>
      <c r="D322" s="863" t="s">
        <v>605</v>
      </c>
      <c r="E322" s="835" t="s">
        <v>2808</v>
      </c>
      <c r="F322" s="863" t="s">
        <v>2809</v>
      </c>
      <c r="G322" s="835" t="s">
        <v>2968</v>
      </c>
      <c r="H322" s="835" t="s">
        <v>2969</v>
      </c>
      <c r="I322" s="849">
        <v>2.8299999237060547</v>
      </c>
      <c r="J322" s="849">
        <v>50</v>
      </c>
      <c r="K322" s="850">
        <v>141.5</v>
      </c>
    </row>
    <row r="323" spans="1:11" ht="14.4" customHeight="1" x14ac:dyDescent="0.3">
      <c r="A323" s="831" t="s">
        <v>577</v>
      </c>
      <c r="B323" s="832" t="s">
        <v>578</v>
      </c>
      <c r="C323" s="835" t="s">
        <v>604</v>
      </c>
      <c r="D323" s="863" t="s">
        <v>605</v>
      </c>
      <c r="E323" s="835" t="s">
        <v>2808</v>
      </c>
      <c r="F323" s="863" t="s">
        <v>2809</v>
      </c>
      <c r="G323" s="835" t="s">
        <v>3154</v>
      </c>
      <c r="H323" s="835" t="s">
        <v>3155</v>
      </c>
      <c r="I323" s="849">
        <v>3481.169921875</v>
      </c>
      <c r="J323" s="849">
        <v>7</v>
      </c>
      <c r="K323" s="850">
        <v>24368.189453125</v>
      </c>
    </row>
    <row r="324" spans="1:11" ht="14.4" customHeight="1" x14ac:dyDescent="0.3">
      <c r="A324" s="831" t="s">
        <v>577</v>
      </c>
      <c r="B324" s="832" t="s">
        <v>578</v>
      </c>
      <c r="C324" s="835" t="s">
        <v>604</v>
      </c>
      <c r="D324" s="863" t="s">
        <v>605</v>
      </c>
      <c r="E324" s="835" t="s">
        <v>2808</v>
      </c>
      <c r="F324" s="863" t="s">
        <v>2809</v>
      </c>
      <c r="G324" s="835" t="s">
        <v>3156</v>
      </c>
      <c r="H324" s="835" t="s">
        <v>3157</v>
      </c>
      <c r="I324" s="849">
        <v>80.571666717529297</v>
      </c>
      <c r="J324" s="849">
        <v>360</v>
      </c>
      <c r="K324" s="850">
        <v>29006.000244140625</v>
      </c>
    </row>
    <row r="325" spans="1:11" ht="14.4" customHeight="1" x14ac:dyDescent="0.3">
      <c r="A325" s="831" t="s">
        <v>577</v>
      </c>
      <c r="B325" s="832" t="s">
        <v>578</v>
      </c>
      <c r="C325" s="835" t="s">
        <v>604</v>
      </c>
      <c r="D325" s="863" t="s">
        <v>605</v>
      </c>
      <c r="E325" s="835" t="s">
        <v>2808</v>
      </c>
      <c r="F325" s="863" t="s">
        <v>2809</v>
      </c>
      <c r="G325" s="835" t="s">
        <v>3158</v>
      </c>
      <c r="H325" s="835" t="s">
        <v>3159</v>
      </c>
      <c r="I325" s="849">
        <v>0.25</v>
      </c>
      <c r="J325" s="849">
        <v>500</v>
      </c>
      <c r="K325" s="850">
        <v>125</v>
      </c>
    </row>
    <row r="326" spans="1:11" ht="14.4" customHeight="1" x14ac:dyDescent="0.3">
      <c r="A326" s="831" t="s">
        <v>577</v>
      </c>
      <c r="B326" s="832" t="s">
        <v>578</v>
      </c>
      <c r="C326" s="835" t="s">
        <v>604</v>
      </c>
      <c r="D326" s="863" t="s">
        <v>605</v>
      </c>
      <c r="E326" s="835" t="s">
        <v>2808</v>
      </c>
      <c r="F326" s="863" t="s">
        <v>2809</v>
      </c>
      <c r="G326" s="835" t="s">
        <v>3160</v>
      </c>
      <c r="H326" s="835" t="s">
        <v>3161</v>
      </c>
      <c r="I326" s="849">
        <v>1.0499999523162842</v>
      </c>
      <c r="J326" s="849">
        <v>500</v>
      </c>
      <c r="K326" s="850">
        <v>525</v>
      </c>
    </row>
    <row r="327" spans="1:11" ht="14.4" customHeight="1" x14ac:dyDescent="0.3">
      <c r="A327" s="831" t="s">
        <v>577</v>
      </c>
      <c r="B327" s="832" t="s">
        <v>578</v>
      </c>
      <c r="C327" s="835" t="s">
        <v>604</v>
      </c>
      <c r="D327" s="863" t="s">
        <v>605</v>
      </c>
      <c r="E327" s="835" t="s">
        <v>2808</v>
      </c>
      <c r="F327" s="863" t="s">
        <v>2809</v>
      </c>
      <c r="G327" s="835" t="s">
        <v>3162</v>
      </c>
      <c r="H327" s="835" t="s">
        <v>3163</v>
      </c>
      <c r="I327" s="849">
        <v>154</v>
      </c>
      <c r="J327" s="849">
        <v>10</v>
      </c>
      <c r="K327" s="850">
        <v>1539.9599609375</v>
      </c>
    </row>
    <row r="328" spans="1:11" ht="14.4" customHeight="1" x14ac:dyDescent="0.3">
      <c r="A328" s="831" t="s">
        <v>577</v>
      </c>
      <c r="B328" s="832" t="s">
        <v>578</v>
      </c>
      <c r="C328" s="835" t="s">
        <v>604</v>
      </c>
      <c r="D328" s="863" t="s">
        <v>605</v>
      </c>
      <c r="E328" s="835" t="s">
        <v>2808</v>
      </c>
      <c r="F328" s="863" t="s">
        <v>2809</v>
      </c>
      <c r="G328" s="835" t="s">
        <v>3164</v>
      </c>
      <c r="H328" s="835" t="s">
        <v>3165</v>
      </c>
      <c r="I328" s="849">
        <v>133.10000610351562</v>
      </c>
      <c r="J328" s="849">
        <v>10</v>
      </c>
      <c r="K328" s="850">
        <v>1331</v>
      </c>
    </row>
    <row r="329" spans="1:11" ht="14.4" customHeight="1" x14ac:dyDescent="0.3">
      <c r="A329" s="831" t="s">
        <v>577</v>
      </c>
      <c r="B329" s="832" t="s">
        <v>578</v>
      </c>
      <c r="C329" s="835" t="s">
        <v>604</v>
      </c>
      <c r="D329" s="863" t="s">
        <v>605</v>
      </c>
      <c r="E329" s="835" t="s">
        <v>2808</v>
      </c>
      <c r="F329" s="863" t="s">
        <v>2809</v>
      </c>
      <c r="G329" s="835" t="s">
        <v>3166</v>
      </c>
      <c r="H329" s="835" t="s">
        <v>3167</v>
      </c>
      <c r="I329" s="849">
        <v>154</v>
      </c>
      <c r="J329" s="849">
        <v>40</v>
      </c>
      <c r="K329" s="850">
        <v>6159.869873046875</v>
      </c>
    </row>
    <row r="330" spans="1:11" ht="14.4" customHeight="1" x14ac:dyDescent="0.3">
      <c r="A330" s="831" t="s">
        <v>577</v>
      </c>
      <c r="B330" s="832" t="s">
        <v>578</v>
      </c>
      <c r="C330" s="835" t="s">
        <v>604</v>
      </c>
      <c r="D330" s="863" t="s">
        <v>605</v>
      </c>
      <c r="E330" s="835" t="s">
        <v>2808</v>
      </c>
      <c r="F330" s="863" t="s">
        <v>2809</v>
      </c>
      <c r="G330" s="835" t="s">
        <v>3168</v>
      </c>
      <c r="H330" s="835" t="s">
        <v>3169</v>
      </c>
      <c r="I330" s="849">
        <v>406.55999755859375</v>
      </c>
      <c r="J330" s="849">
        <v>4</v>
      </c>
      <c r="K330" s="850">
        <v>1626.25</v>
      </c>
    </row>
    <row r="331" spans="1:11" ht="14.4" customHeight="1" x14ac:dyDescent="0.3">
      <c r="A331" s="831" t="s">
        <v>577</v>
      </c>
      <c r="B331" s="832" t="s">
        <v>578</v>
      </c>
      <c r="C331" s="835" t="s">
        <v>604</v>
      </c>
      <c r="D331" s="863" t="s">
        <v>605</v>
      </c>
      <c r="E331" s="835" t="s">
        <v>2808</v>
      </c>
      <c r="F331" s="863" t="s">
        <v>2809</v>
      </c>
      <c r="G331" s="835" t="s">
        <v>3170</v>
      </c>
      <c r="H331" s="835" t="s">
        <v>3171</v>
      </c>
      <c r="I331" s="849">
        <v>958.79998779296875</v>
      </c>
      <c r="J331" s="849">
        <v>15</v>
      </c>
      <c r="K331" s="850">
        <v>14382.06005859375</v>
      </c>
    </row>
    <row r="332" spans="1:11" ht="14.4" customHeight="1" x14ac:dyDescent="0.3">
      <c r="A332" s="831" t="s">
        <v>577</v>
      </c>
      <c r="B332" s="832" t="s">
        <v>578</v>
      </c>
      <c r="C332" s="835" t="s">
        <v>604</v>
      </c>
      <c r="D332" s="863" t="s">
        <v>605</v>
      </c>
      <c r="E332" s="835" t="s">
        <v>2808</v>
      </c>
      <c r="F332" s="863" t="s">
        <v>2809</v>
      </c>
      <c r="G332" s="835" t="s">
        <v>3172</v>
      </c>
      <c r="H332" s="835" t="s">
        <v>3173</v>
      </c>
      <c r="I332" s="849">
        <v>1672.22998046875</v>
      </c>
      <c r="J332" s="849">
        <v>2</v>
      </c>
      <c r="K332" s="850">
        <v>3344.449951171875</v>
      </c>
    </row>
    <row r="333" spans="1:11" ht="14.4" customHeight="1" x14ac:dyDescent="0.3">
      <c r="A333" s="831" t="s">
        <v>577</v>
      </c>
      <c r="B333" s="832" t="s">
        <v>578</v>
      </c>
      <c r="C333" s="835" t="s">
        <v>604</v>
      </c>
      <c r="D333" s="863" t="s">
        <v>605</v>
      </c>
      <c r="E333" s="835" t="s">
        <v>2808</v>
      </c>
      <c r="F333" s="863" t="s">
        <v>2809</v>
      </c>
      <c r="G333" s="835" t="s">
        <v>2834</v>
      </c>
      <c r="H333" s="835" t="s">
        <v>2835</v>
      </c>
      <c r="I333" s="849">
        <v>11.738181547685103</v>
      </c>
      <c r="J333" s="849">
        <v>250</v>
      </c>
      <c r="K333" s="850">
        <v>2934.5000534057617</v>
      </c>
    </row>
    <row r="334" spans="1:11" ht="14.4" customHeight="1" x14ac:dyDescent="0.3">
      <c r="A334" s="831" t="s">
        <v>577</v>
      </c>
      <c r="B334" s="832" t="s">
        <v>578</v>
      </c>
      <c r="C334" s="835" t="s">
        <v>604</v>
      </c>
      <c r="D334" s="863" t="s">
        <v>605</v>
      </c>
      <c r="E334" s="835" t="s">
        <v>2808</v>
      </c>
      <c r="F334" s="863" t="s">
        <v>2809</v>
      </c>
      <c r="G334" s="835" t="s">
        <v>2974</v>
      </c>
      <c r="H334" s="835" t="s">
        <v>2975</v>
      </c>
      <c r="I334" s="849">
        <v>13.310000419616699</v>
      </c>
      <c r="J334" s="849">
        <v>260</v>
      </c>
      <c r="K334" s="850">
        <v>3460.6000175476074</v>
      </c>
    </row>
    <row r="335" spans="1:11" ht="14.4" customHeight="1" x14ac:dyDescent="0.3">
      <c r="A335" s="831" t="s">
        <v>577</v>
      </c>
      <c r="B335" s="832" t="s">
        <v>578</v>
      </c>
      <c r="C335" s="835" t="s">
        <v>604</v>
      </c>
      <c r="D335" s="863" t="s">
        <v>605</v>
      </c>
      <c r="E335" s="835" t="s">
        <v>2808</v>
      </c>
      <c r="F335" s="863" t="s">
        <v>2809</v>
      </c>
      <c r="G335" s="835" t="s">
        <v>2976</v>
      </c>
      <c r="H335" s="835" t="s">
        <v>2977</v>
      </c>
      <c r="I335" s="849">
        <v>5.320000171661377</v>
      </c>
      <c r="J335" s="849">
        <v>100</v>
      </c>
      <c r="K335" s="850">
        <v>532</v>
      </c>
    </row>
    <row r="336" spans="1:11" ht="14.4" customHeight="1" x14ac:dyDescent="0.3">
      <c r="A336" s="831" t="s">
        <v>577</v>
      </c>
      <c r="B336" s="832" t="s">
        <v>578</v>
      </c>
      <c r="C336" s="835" t="s">
        <v>604</v>
      </c>
      <c r="D336" s="863" t="s">
        <v>605</v>
      </c>
      <c r="E336" s="835" t="s">
        <v>2808</v>
      </c>
      <c r="F336" s="863" t="s">
        <v>2809</v>
      </c>
      <c r="G336" s="835" t="s">
        <v>3174</v>
      </c>
      <c r="H336" s="835" t="s">
        <v>3175</v>
      </c>
      <c r="I336" s="849">
        <v>447.73001098632812</v>
      </c>
      <c r="J336" s="849">
        <v>5</v>
      </c>
      <c r="K336" s="850">
        <v>2238.64990234375</v>
      </c>
    </row>
    <row r="337" spans="1:11" ht="14.4" customHeight="1" x14ac:dyDescent="0.3">
      <c r="A337" s="831" t="s">
        <v>577</v>
      </c>
      <c r="B337" s="832" t="s">
        <v>578</v>
      </c>
      <c r="C337" s="835" t="s">
        <v>604</v>
      </c>
      <c r="D337" s="863" t="s">
        <v>605</v>
      </c>
      <c r="E337" s="835" t="s">
        <v>2808</v>
      </c>
      <c r="F337" s="863" t="s">
        <v>2809</v>
      </c>
      <c r="G337" s="835" t="s">
        <v>3176</v>
      </c>
      <c r="H337" s="835" t="s">
        <v>3177</v>
      </c>
      <c r="I337" s="849">
        <v>5808</v>
      </c>
      <c r="J337" s="849">
        <v>2</v>
      </c>
      <c r="K337" s="850">
        <v>11616</v>
      </c>
    </row>
    <row r="338" spans="1:11" ht="14.4" customHeight="1" x14ac:dyDescent="0.3">
      <c r="A338" s="831" t="s">
        <v>577</v>
      </c>
      <c r="B338" s="832" t="s">
        <v>578</v>
      </c>
      <c r="C338" s="835" t="s">
        <v>604</v>
      </c>
      <c r="D338" s="863" t="s">
        <v>605</v>
      </c>
      <c r="E338" s="835" t="s">
        <v>2808</v>
      </c>
      <c r="F338" s="863" t="s">
        <v>2809</v>
      </c>
      <c r="G338" s="835" t="s">
        <v>3178</v>
      </c>
      <c r="H338" s="835" t="s">
        <v>3179</v>
      </c>
      <c r="I338" s="849">
        <v>63.363333384195961</v>
      </c>
      <c r="J338" s="849">
        <v>200</v>
      </c>
      <c r="K338" s="850">
        <v>12672.920166015625</v>
      </c>
    </row>
    <row r="339" spans="1:11" ht="14.4" customHeight="1" x14ac:dyDescent="0.3">
      <c r="A339" s="831" t="s">
        <v>577</v>
      </c>
      <c r="B339" s="832" t="s">
        <v>578</v>
      </c>
      <c r="C339" s="835" t="s">
        <v>604</v>
      </c>
      <c r="D339" s="863" t="s">
        <v>605</v>
      </c>
      <c r="E339" s="835" t="s">
        <v>2808</v>
      </c>
      <c r="F339" s="863" t="s">
        <v>2809</v>
      </c>
      <c r="G339" s="835" t="s">
        <v>3180</v>
      </c>
      <c r="H339" s="835" t="s">
        <v>3181</v>
      </c>
      <c r="I339" s="849">
        <v>147.02000427246094</v>
      </c>
      <c r="J339" s="849">
        <v>6</v>
      </c>
      <c r="K339" s="850">
        <v>882.1099853515625</v>
      </c>
    </row>
    <row r="340" spans="1:11" ht="14.4" customHeight="1" x14ac:dyDescent="0.3">
      <c r="A340" s="831" t="s">
        <v>577</v>
      </c>
      <c r="B340" s="832" t="s">
        <v>578</v>
      </c>
      <c r="C340" s="835" t="s">
        <v>604</v>
      </c>
      <c r="D340" s="863" t="s">
        <v>605</v>
      </c>
      <c r="E340" s="835" t="s">
        <v>2808</v>
      </c>
      <c r="F340" s="863" t="s">
        <v>2809</v>
      </c>
      <c r="G340" s="835" t="s">
        <v>3182</v>
      </c>
      <c r="H340" s="835" t="s">
        <v>3183</v>
      </c>
      <c r="I340" s="849">
        <v>239.58000183105469</v>
      </c>
      <c r="J340" s="849">
        <v>6</v>
      </c>
      <c r="K340" s="850">
        <v>1437.47998046875</v>
      </c>
    </row>
    <row r="341" spans="1:11" ht="14.4" customHeight="1" x14ac:dyDescent="0.3">
      <c r="A341" s="831" t="s">
        <v>577</v>
      </c>
      <c r="B341" s="832" t="s">
        <v>578</v>
      </c>
      <c r="C341" s="835" t="s">
        <v>604</v>
      </c>
      <c r="D341" s="863" t="s">
        <v>605</v>
      </c>
      <c r="E341" s="835" t="s">
        <v>2808</v>
      </c>
      <c r="F341" s="863" t="s">
        <v>2809</v>
      </c>
      <c r="G341" s="835" t="s">
        <v>2846</v>
      </c>
      <c r="H341" s="835" t="s">
        <v>2847</v>
      </c>
      <c r="I341" s="849">
        <v>9.1999998092651367</v>
      </c>
      <c r="J341" s="849">
        <v>3100</v>
      </c>
      <c r="K341" s="850">
        <v>28520</v>
      </c>
    </row>
    <row r="342" spans="1:11" ht="14.4" customHeight="1" x14ac:dyDescent="0.3">
      <c r="A342" s="831" t="s">
        <v>577</v>
      </c>
      <c r="B342" s="832" t="s">
        <v>578</v>
      </c>
      <c r="C342" s="835" t="s">
        <v>604</v>
      </c>
      <c r="D342" s="863" t="s">
        <v>605</v>
      </c>
      <c r="E342" s="835" t="s">
        <v>2808</v>
      </c>
      <c r="F342" s="863" t="s">
        <v>2809</v>
      </c>
      <c r="G342" s="835" t="s">
        <v>3184</v>
      </c>
      <c r="H342" s="835" t="s">
        <v>3185</v>
      </c>
      <c r="I342" s="849">
        <v>2.0399999618530273</v>
      </c>
      <c r="J342" s="849">
        <v>1000</v>
      </c>
      <c r="K342" s="850">
        <v>2040</v>
      </c>
    </row>
    <row r="343" spans="1:11" ht="14.4" customHeight="1" x14ac:dyDescent="0.3">
      <c r="A343" s="831" t="s">
        <v>577</v>
      </c>
      <c r="B343" s="832" t="s">
        <v>578</v>
      </c>
      <c r="C343" s="835" t="s">
        <v>604</v>
      </c>
      <c r="D343" s="863" t="s">
        <v>605</v>
      </c>
      <c r="E343" s="835" t="s">
        <v>2808</v>
      </c>
      <c r="F343" s="863" t="s">
        <v>2809</v>
      </c>
      <c r="G343" s="835" t="s">
        <v>2850</v>
      </c>
      <c r="H343" s="835" t="s">
        <v>2851</v>
      </c>
      <c r="I343" s="849">
        <v>172.5</v>
      </c>
      <c r="J343" s="849">
        <v>7</v>
      </c>
      <c r="K343" s="850">
        <v>1207.5</v>
      </c>
    </row>
    <row r="344" spans="1:11" ht="14.4" customHeight="1" x14ac:dyDescent="0.3">
      <c r="A344" s="831" t="s">
        <v>577</v>
      </c>
      <c r="B344" s="832" t="s">
        <v>578</v>
      </c>
      <c r="C344" s="835" t="s">
        <v>604</v>
      </c>
      <c r="D344" s="863" t="s">
        <v>605</v>
      </c>
      <c r="E344" s="835" t="s">
        <v>2808</v>
      </c>
      <c r="F344" s="863" t="s">
        <v>2809</v>
      </c>
      <c r="G344" s="835" t="s">
        <v>3186</v>
      </c>
      <c r="H344" s="835" t="s">
        <v>3187</v>
      </c>
      <c r="I344" s="849">
        <v>1923.9000244140625</v>
      </c>
      <c r="J344" s="849">
        <v>2</v>
      </c>
      <c r="K344" s="850">
        <v>3847.800048828125</v>
      </c>
    </row>
    <row r="345" spans="1:11" ht="14.4" customHeight="1" x14ac:dyDescent="0.3">
      <c r="A345" s="831" t="s">
        <v>577</v>
      </c>
      <c r="B345" s="832" t="s">
        <v>578</v>
      </c>
      <c r="C345" s="835" t="s">
        <v>604</v>
      </c>
      <c r="D345" s="863" t="s">
        <v>605</v>
      </c>
      <c r="E345" s="835" t="s">
        <v>2808</v>
      </c>
      <c r="F345" s="863" t="s">
        <v>2809</v>
      </c>
      <c r="G345" s="835" t="s">
        <v>3188</v>
      </c>
      <c r="H345" s="835" t="s">
        <v>3189</v>
      </c>
      <c r="I345" s="849">
        <v>1971.0899658203125</v>
      </c>
      <c r="J345" s="849">
        <v>2</v>
      </c>
      <c r="K345" s="850">
        <v>3942.179931640625</v>
      </c>
    </row>
    <row r="346" spans="1:11" ht="14.4" customHeight="1" x14ac:dyDescent="0.3">
      <c r="A346" s="831" t="s">
        <v>577</v>
      </c>
      <c r="B346" s="832" t="s">
        <v>578</v>
      </c>
      <c r="C346" s="835" t="s">
        <v>604</v>
      </c>
      <c r="D346" s="863" t="s">
        <v>605</v>
      </c>
      <c r="E346" s="835" t="s">
        <v>2808</v>
      </c>
      <c r="F346" s="863" t="s">
        <v>2809</v>
      </c>
      <c r="G346" s="835" t="s">
        <v>2978</v>
      </c>
      <c r="H346" s="835" t="s">
        <v>2979</v>
      </c>
      <c r="I346" s="849">
        <v>268.6199951171875</v>
      </c>
      <c r="J346" s="849">
        <v>400</v>
      </c>
      <c r="K346" s="850">
        <v>107447.99926757812</v>
      </c>
    </row>
    <row r="347" spans="1:11" ht="14.4" customHeight="1" x14ac:dyDescent="0.3">
      <c r="A347" s="831" t="s">
        <v>577</v>
      </c>
      <c r="B347" s="832" t="s">
        <v>578</v>
      </c>
      <c r="C347" s="835" t="s">
        <v>604</v>
      </c>
      <c r="D347" s="863" t="s">
        <v>605</v>
      </c>
      <c r="E347" s="835" t="s">
        <v>2808</v>
      </c>
      <c r="F347" s="863" t="s">
        <v>2809</v>
      </c>
      <c r="G347" s="835" t="s">
        <v>2852</v>
      </c>
      <c r="H347" s="835" t="s">
        <v>2853</v>
      </c>
      <c r="I347" s="849">
        <v>6.1720000267028805</v>
      </c>
      <c r="J347" s="849">
        <v>280</v>
      </c>
      <c r="K347" s="850">
        <v>1728.1000061035156</v>
      </c>
    </row>
    <row r="348" spans="1:11" ht="14.4" customHeight="1" x14ac:dyDescent="0.3">
      <c r="A348" s="831" t="s">
        <v>577</v>
      </c>
      <c r="B348" s="832" t="s">
        <v>578</v>
      </c>
      <c r="C348" s="835" t="s">
        <v>604</v>
      </c>
      <c r="D348" s="863" t="s">
        <v>605</v>
      </c>
      <c r="E348" s="835" t="s">
        <v>2808</v>
      </c>
      <c r="F348" s="863" t="s">
        <v>2809</v>
      </c>
      <c r="G348" s="835" t="s">
        <v>3190</v>
      </c>
      <c r="H348" s="835" t="s">
        <v>3191</v>
      </c>
      <c r="I348" s="849">
        <v>6.7849999666213989</v>
      </c>
      <c r="J348" s="849">
        <v>201</v>
      </c>
      <c r="K348" s="850">
        <v>1371.7200164794922</v>
      </c>
    </row>
    <row r="349" spans="1:11" ht="14.4" customHeight="1" x14ac:dyDescent="0.3">
      <c r="A349" s="831" t="s">
        <v>577</v>
      </c>
      <c r="B349" s="832" t="s">
        <v>578</v>
      </c>
      <c r="C349" s="835" t="s">
        <v>604</v>
      </c>
      <c r="D349" s="863" t="s">
        <v>605</v>
      </c>
      <c r="E349" s="835" t="s">
        <v>2808</v>
      </c>
      <c r="F349" s="863" t="s">
        <v>2809</v>
      </c>
      <c r="G349" s="835" t="s">
        <v>3192</v>
      </c>
      <c r="H349" s="835" t="s">
        <v>3193</v>
      </c>
      <c r="I349" s="849">
        <v>6.6549999713897705</v>
      </c>
      <c r="J349" s="849">
        <v>60</v>
      </c>
      <c r="K349" s="850">
        <v>399.30000305175781</v>
      </c>
    </row>
    <row r="350" spans="1:11" ht="14.4" customHeight="1" x14ac:dyDescent="0.3">
      <c r="A350" s="831" t="s">
        <v>577</v>
      </c>
      <c r="B350" s="832" t="s">
        <v>578</v>
      </c>
      <c r="C350" s="835" t="s">
        <v>604</v>
      </c>
      <c r="D350" s="863" t="s">
        <v>605</v>
      </c>
      <c r="E350" s="835" t="s">
        <v>2808</v>
      </c>
      <c r="F350" s="863" t="s">
        <v>2809</v>
      </c>
      <c r="G350" s="835" t="s">
        <v>3194</v>
      </c>
      <c r="H350" s="835" t="s">
        <v>3195</v>
      </c>
      <c r="I350" s="849">
        <v>3872</v>
      </c>
      <c r="J350" s="849">
        <v>4</v>
      </c>
      <c r="K350" s="850">
        <v>15488</v>
      </c>
    </row>
    <row r="351" spans="1:11" ht="14.4" customHeight="1" x14ac:dyDescent="0.3">
      <c r="A351" s="831" t="s">
        <v>577</v>
      </c>
      <c r="B351" s="832" t="s">
        <v>578</v>
      </c>
      <c r="C351" s="835" t="s">
        <v>604</v>
      </c>
      <c r="D351" s="863" t="s">
        <v>605</v>
      </c>
      <c r="E351" s="835" t="s">
        <v>2808</v>
      </c>
      <c r="F351" s="863" t="s">
        <v>2809</v>
      </c>
      <c r="G351" s="835" t="s">
        <v>3196</v>
      </c>
      <c r="H351" s="835" t="s">
        <v>3197</v>
      </c>
      <c r="I351" s="849">
        <v>16.457999420166015</v>
      </c>
      <c r="J351" s="849">
        <v>200</v>
      </c>
      <c r="K351" s="850">
        <v>3291.5</v>
      </c>
    </row>
    <row r="352" spans="1:11" ht="14.4" customHeight="1" x14ac:dyDescent="0.3">
      <c r="A352" s="831" t="s">
        <v>577</v>
      </c>
      <c r="B352" s="832" t="s">
        <v>578</v>
      </c>
      <c r="C352" s="835" t="s">
        <v>604</v>
      </c>
      <c r="D352" s="863" t="s">
        <v>605</v>
      </c>
      <c r="E352" s="835" t="s">
        <v>2808</v>
      </c>
      <c r="F352" s="863" t="s">
        <v>2809</v>
      </c>
      <c r="G352" s="835" t="s">
        <v>3198</v>
      </c>
      <c r="H352" s="835" t="s">
        <v>3199</v>
      </c>
      <c r="I352" s="849">
        <v>191.17999267578125</v>
      </c>
      <c r="J352" s="849">
        <v>24</v>
      </c>
      <c r="K352" s="850">
        <v>4588.31982421875</v>
      </c>
    </row>
    <row r="353" spans="1:11" ht="14.4" customHeight="1" x14ac:dyDescent="0.3">
      <c r="A353" s="831" t="s">
        <v>577</v>
      </c>
      <c r="B353" s="832" t="s">
        <v>578</v>
      </c>
      <c r="C353" s="835" t="s">
        <v>604</v>
      </c>
      <c r="D353" s="863" t="s">
        <v>605</v>
      </c>
      <c r="E353" s="835" t="s">
        <v>2808</v>
      </c>
      <c r="F353" s="863" t="s">
        <v>2809</v>
      </c>
      <c r="G353" s="835" t="s">
        <v>2854</v>
      </c>
      <c r="H353" s="835" t="s">
        <v>2855</v>
      </c>
      <c r="I353" s="849">
        <v>1.0900000333786011</v>
      </c>
      <c r="J353" s="849">
        <v>7900</v>
      </c>
      <c r="K353" s="850">
        <v>8611</v>
      </c>
    </row>
    <row r="354" spans="1:11" ht="14.4" customHeight="1" x14ac:dyDescent="0.3">
      <c r="A354" s="831" t="s">
        <v>577</v>
      </c>
      <c r="B354" s="832" t="s">
        <v>578</v>
      </c>
      <c r="C354" s="835" t="s">
        <v>604</v>
      </c>
      <c r="D354" s="863" t="s">
        <v>605</v>
      </c>
      <c r="E354" s="835" t="s">
        <v>2808</v>
      </c>
      <c r="F354" s="863" t="s">
        <v>2809</v>
      </c>
      <c r="G354" s="835" t="s">
        <v>2856</v>
      </c>
      <c r="H354" s="835" t="s">
        <v>2857</v>
      </c>
      <c r="I354" s="849">
        <v>0.47899999022483825</v>
      </c>
      <c r="J354" s="849">
        <v>4600</v>
      </c>
      <c r="K354" s="850">
        <v>2202</v>
      </c>
    </row>
    <row r="355" spans="1:11" ht="14.4" customHeight="1" x14ac:dyDescent="0.3">
      <c r="A355" s="831" t="s">
        <v>577</v>
      </c>
      <c r="B355" s="832" t="s">
        <v>578</v>
      </c>
      <c r="C355" s="835" t="s">
        <v>604</v>
      </c>
      <c r="D355" s="863" t="s">
        <v>605</v>
      </c>
      <c r="E355" s="835" t="s">
        <v>2808</v>
      </c>
      <c r="F355" s="863" t="s">
        <v>2809</v>
      </c>
      <c r="G355" s="835" t="s">
        <v>2858</v>
      </c>
      <c r="H355" s="835" t="s">
        <v>2859</v>
      </c>
      <c r="I355" s="849">
        <v>1.6699999570846558</v>
      </c>
      <c r="J355" s="849">
        <v>5100</v>
      </c>
      <c r="K355" s="850">
        <v>8517</v>
      </c>
    </row>
    <row r="356" spans="1:11" ht="14.4" customHeight="1" x14ac:dyDescent="0.3">
      <c r="A356" s="831" t="s">
        <v>577</v>
      </c>
      <c r="B356" s="832" t="s">
        <v>578</v>
      </c>
      <c r="C356" s="835" t="s">
        <v>604</v>
      </c>
      <c r="D356" s="863" t="s">
        <v>605</v>
      </c>
      <c r="E356" s="835" t="s">
        <v>2808</v>
      </c>
      <c r="F356" s="863" t="s">
        <v>2809</v>
      </c>
      <c r="G356" s="835" t="s">
        <v>2860</v>
      </c>
      <c r="H356" s="835" t="s">
        <v>2861</v>
      </c>
      <c r="I356" s="849">
        <v>0.66800001859664915</v>
      </c>
      <c r="J356" s="849">
        <v>2400</v>
      </c>
      <c r="K356" s="850">
        <v>1603</v>
      </c>
    </row>
    <row r="357" spans="1:11" ht="14.4" customHeight="1" x14ac:dyDescent="0.3">
      <c r="A357" s="831" t="s">
        <v>577</v>
      </c>
      <c r="B357" s="832" t="s">
        <v>578</v>
      </c>
      <c r="C357" s="835" t="s">
        <v>604</v>
      </c>
      <c r="D357" s="863" t="s">
        <v>605</v>
      </c>
      <c r="E357" s="835" t="s">
        <v>2808</v>
      </c>
      <c r="F357" s="863" t="s">
        <v>2809</v>
      </c>
      <c r="G357" s="835" t="s">
        <v>3200</v>
      </c>
      <c r="H357" s="835" t="s">
        <v>3201</v>
      </c>
      <c r="I357" s="849">
        <v>7.429999828338623</v>
      </c>
      <c r="J357" s="849">
        <v>5180</v>
      </c>
      <c r="K357" s="850">
        <v>38487.39990234375</v>
      </c>
    </row>
    <row r="358" spans="1:11" ht="14.4" customHeight="1" x14ac:dyDescent="0.3">
      <c r="A358" s="831" t="s">
        <v>577</v>
      </c>
      <c r="B358" s="832" t="s">
        <v>578</v>
      </c>
      <c r="C358" s="835" t="s">
        <v>604</v>
      </c>
      <c r="D358" s="863" t="s">
        <v>605</v>
      </c>
      <c r="E358" s="835" t="s">
        <v>2808</v>
      </c>
      <c r="F358" s="863" t="s">
        <v>2809</v>
      </c>
      <c r="G358" s="835" t="s">
        <v>3202</v>
      </c>
      <c r="H358" s="835" t="s">
        <v>3203</v>
      </c>
      <c r="I358" s="849">
        <v>37.150001525878906</v>
      </c>
      <c r="J358" s="849">
        <v>400</v>
      </c>
      <c r="K358" s="850">
        <v>14859.39990234375</v>
      </c>
    </row>
    <row r="359" spans="1:11" ht="14.4" customHeight="1" x14ac:dyDescent="0.3">
      <c r="A359" s="831" t="s">
        <v>577</v>
      </c>
      <c r="B359" s="832" t="s">
        <v>578</v>
      </c>
      <c r="C359" s="835" t="s">
        <v>604</v>
      </c>
      <c r="D359" s="863" t="s">
        <v>605</v>
      </c>
      <c r="E359" s="835" t="s">
        <v>2808</v>
      </c>
      <c r="F359" s="863" t="s">
        <v>2809</v>
      </c>
      <c r="G359" s="835" t="s">
        <v>3204</v>
      </c>
      <c r="H359" s="835" t="s">
        <v>3205</v>
      </c>
      <c r="I359" s="849">
        <v>8.8299999237060547</v>
      </c>
      <c r="J359" s="849">
        <v>200</v>
      </c>
      <c r="K359" s="850">
        <v>1766</v>
      </c>
    </row>
    <row r="360" spans="1:11" ht="14.4" customHeight="1" x14ac:dyDescent="0.3">
      <c r="A360" s="831" t="s">
        <v>577</v>
      </c>
      <c r="B360" s="832" t="s">
        <v>578</v>
      </c>
      <c r="C360" s="835" t="s">
        <v>604</v>
      </c>
      <c r="D360" s="863" t="s">
        <v>605</v>
      </c>
      <c r="E360" s="835" t="s">
        <v>2808</v>
      </c>
      <c r="F360" s="863" t="s">
        <v>2809</v>
      </c>
      <c r="G360" s="835" t="s">
        <v>3206</v>
      </c>
      <c r="H360" s="835" t="s">
        <v>3207</v>
      </c>
      <c r="I360" s="849">
        <v>9.8000001907348633</v>
      </c>
      <c r="J360" s="849">
        <v>2800</v>
      </c>
      <c r="K360" s="850">
        <v>27443.009765625</v>
      </c>
    </row>
    <row r="361" spans="1:11" ht="14.4" customHeight="1" x14ac:dyDescent="0.3">
      <c r="A361" s="831" t="s">
        <v>577</v>
      </c>
      <c r="B361" s="832" t="s">
        <v>578</v>
      </c>
      <c r="C361" s="835" t="s">
        <v>604</v>
      </c>
      <c r="D361" s="863" t="s">
        <v>605</v>
      </c>
      <c r="E361" s="835" t="s">
        <v>2808</v>
      </c>
      <c r="F361" s="863" t="s">
        <v>2809</v>
      </c>
      <c r="G361" s="835" t="s">
        <v>2862</v>
      </c>
      <c r="H361" s="835" t="s">
        <v>2863</v>
      </c>
      <c r="I361" s="849">
        <v>2.1800000667572021</v>
      </c>
      <c r="J361" s="849">
        <v>1700</v>
      </c>
      <c r="K361" s="850">
        <v>3706</v>
      </c>
    </row>
    <row r="362" spans="1:11" ht="14.4" customHeight="1" x14ac:dyDescent="0.3">
      <c r="A362" s="831" t="s">
        <v>577</v>
      </c>
      <c r="B362" s="832" t="s">
        <v>578</v>
      </c>
      <c r="C362" s="835" t="s">
        <v>604</v>
      </c>
      <c r="D362" s="863" t="s">
        <v>605</v>
      </c>
      <c r="E362" s="835" t="s">
        <v>2808</v>
      </c>
      <c r="F362" s="863" t="s">
        <v>2809</v>
      </c>
      <c r="G362" s="835" t="s">
        <v>2862</v>
      </c>
      <c r="H362" s="835" t="s">
        <v>2864</v>
      </c>
      <c r="I362" s="849">
        <v>2.1750000715255737</v>
      </c>
      <c r="J362" s="849">
        <v>400</v>
      </c>
      <c r="K362" s="850">
        <v>870</v>
      </c>
    </row>
    <row r="363" spans="1:11" ht="14.4" customHeight="1" x14ac:dyDescent="0.3">
      <c r="A363" s="831" t="s">
        <v>577</v>
      </c>
      <c r="B363" s="832" t="s">
        <v>578</v>
      </c>
      <c r="C363" s="835" t="s">
        <v>604</v>
      </c>
      <c r="D363" s="863" t="s">
        <v>605</v>
      </c>
      <c r="E363" s="835" t="s">
        <v>2808</v>
      </c>
      <c r="F363" s="863" t="s">
        <v>2809</v>
      </c>
      <c r="G363" s="835" t="s">
        <v>2980</v>
      </c>
      <c r="H363" s="835" t="s">
        <v>2981</v>
      </c>
      <c r="I363" s="849">
        <v>2.1800000667572021</v>
      </c>
      <c r="J363" s="849">
        <v>1000</v>
      </c>
      <c r="K363" s="850">
        <v>2177.4000244140625</v>
      </c>
    </row>
    <row r="364" spans="1:11" ht="14.4" customHeight="1" x14ac:dyDescent="0.3">
      <c r="A364" s="831" t="s">
        <v>577</v>
      </c>
      <c r="B364" s="832" t="s">
        <v>578</v>
      </c>
      <c r="C364" s="835" t="s">
        <v>604</v>
      </c>
      <c r="D364" s="863" t="s">
        <v>605</v>
      </c>
      <c r="E364" s="835" t="s">
        <v>2808</v>
      </c>
      <c r="F364" s="863" t="s">
        <v>2809</v>
      </c>
      <c r="G364" s="835" t="s">
        <v>2980</v>
      </c>
      <c r="H364" s="835" t="s">
        <v>2982</v>
      </c>
      <c r="I364" s="849">
        <v>2.1750000715255737</v>
      </c>
      <c r="J364" s="849">
        <v>400</v>
      </c>
      <c r="K364" s="850">
        <v>870.44000244140625</v>
      </c>
    </row>
    <row r="365" spans="1:11" ht="14.4" customHeight="1" x14ac:dyDescent="0.3">
      <c r="A365" s="831" t="s">
        <v>577</v>
      </c>
      <c r="B365" s="832" t="s">
        <v>578</v>
      </c>
      <c r="C365" s="835" t="s">
        <v>604</v>
      </c>
      <c r="D365" s="863" t="s">
        <v>605</v>
      </c>
      <c r="E365" s="835" t="s">
        <v>2808</v>
      </c>
      <c r="F365" s="863" t="s">
        <v>2809</v>
      </c>
      <c r="G365" s="835" t="s">
        <v>3208</v>
      </c>
      <c r="H365" s="835" t="s">
        <v>3209</v>
      </c>
      <c r="I365" s="849">
        <v>15.040714263916016</v>
      </c>
      <c r="J365" s="849">
        <v>600</v>
      </c>
      <c r="K365" s="850">
        <v>9024.2700271606445</v>
      </c>
    </row>
    <row r="366" spans="1:11" ht="14.4" customHeight="1" x14ac:dyDescent="0.3">
      <c r="A366" s="831" t="s">
        <v>577</v>
      </c>
      <c r="B366" s="832" t="s">
        <v>578</v>
      </c>
      <c r="C366" s="835" t="s">
        <v>604</v>
      </c>
      <c r="D366" s="863" t="s">
        <v>605</v>
      </c>
      <c r="E366" s="835" t="s">
        <v>2808</v>
      </c>
      <c r="F366" s="863" t="s">
        <v>2809</v>
      </c>
      <c r="G366" s="835" t="s">
        <v>3210</v>
      </c>
      <c r="H366" s="835" t="s">
        <v>3211</v>
      </c>
      <c r="I366" s="849">
        <v>6.2300000190734863</v>
      </c>
      <c r="J366" s="849">
        <v>240</v>
      </c>
      <c r="K366" s="850">
        <v>1495.2000122070312</v>
      </c>
    </row>
    <row r="367" spans="1:11" ht="14.4" customHeight="1" x14ac:dyDescent="0.3">
      <c r="A367" s="831" t="s">
        <v>577</v>
      </c>
      <c r="B367" s="832" t="s">
        <v>578</v>
      </c>
      <c r="C367" s="835" t="s">
        <v>604</v>
      </c>
      <c r="D367" s="863" t="s">
        <v>605</v>
      </c>
      <c r="E367" s="835" t="s">
        <v>2808</v>
      </c>
      <c r="F367" s="863" t="s">
        <v>2809</v>
      </c>
      <c r="G367" s="835" t="s">
        <v>3212</v>
      </c>
      <c r="H367" s="835" t="s">
        <v>3213</v>
      </c>
      <c r="I367" s="849">
        <v>578.08001708984375</v>
      </c>
      <c r="J367" s="849">
        <v>6</v>
      </c>
      <c r="K367" s="850">
        <v>3468.469970703125</v>
      </c>
    </row>
    <row r="368" spans="1:11" ht="14.4" customHeight="1" x14ac:dyDescent="0.3">
      <c r="A368" s="831" t="s">
        <v>577</v>
      </c>
      <c r="B368" s="832" t="s">
        <v>578</v>
      </c>
      <c r="C368" s="835" t="s">
        <v>604</v>
      </c>
      <c r="D368" s="863" t="s">
        <v>605</v>
      </c>
      <c r="E368" s="835" t="s">
        <v>2808</v>
      </c>
      <c r="F368" s="863" t="s">
        <v>2809</v>
      </c>
      <c r="G368" s="835" t="s">
        <v>3214</v>
      </c>
      <c r="H368" s="835" t="s">
        <v>3215</v>
      </c>
      <c r="I368" s="849">
        <v>1140.4375</v>
      </c>
      <c r="J368" s="849">
        <v>13</v>
      </c>
      <c r="K368" s="850">
        <v>14825.60009765625</v>
      </c>
    </row>
    <row r="369" spans="1:11" ht="14.4" customHeight="1" x14ac:dyDescent="0.3">
      <c r="A369" s="831" t="s">
        <v>577</v>
      </c>
      <c r="B369" s="832" t="s">
        <v>578</v>
      </c>
      <c r="C369" s="835" t="s">
        <v>604</v>
      </c>
      <c r="D369" s="863" t="s">
        <v>605</v>
      </c>
      <c r="E369" s="835" t="s">
        <v>2808</v>
      </c>
      <c r="F369" s="863" t="s">
        <v>2809</v>
      </c>
      <c r="G369" s="835" t="s">
        <v>3216</v>
      </c>
      <c r="H369" s="835" t="s">
        <v>3217</v>
      </c>
      <c r="I369" s="849">
        <v>1652.8499755859375</v>
      </c>
      <c r="J369" s="849">
        <v>2</v>
      </c>
      <c r="K369" s="850">
        <v>3305.699951171875</v>
      </c>
    </row>
    <row r="370" spans="1:11" ht="14.4" customHeight="1" x14ac:dyDescent="0.3">
      <c r="A370" s="831" t="s">
        <v>577</v>
      </c>
      <c r="B370" s="832" t="s">
        <v>578</v>
      </c>
      <c r="C370" s="835" t="s">
        <v>604</v>
      </c>
      <c r="D370" s="863" t="s">
        <v>605</v>
      </c>
      <c r="E370" s="835" t="s">
        <v>2808</v>
      </c>
      <c r="F370" s="863" t="s">
        <v>2809</v>
      </c>
      <c r="G370" s="835" t="s">
        <v>3218</v>
      </c>
      <c r="H370" s="835" t="s">
        <v>3219</v>
      </c>
      <c r="I370" s="849">
        <v>299</v>
      </c>
      <c r="J370" s="849">
        <v>216</v>
      </c>
      <c r="K370" s="850">
        <v>64584.6689453125</v>
      </c>
    </row>
    <row r="371" spans="1:11" ht="14.4" customHeight="1" x14ac:dyDescent="0.3">
      <c r="A371" s="831" t="s">
        <v>577</v>
      </c>
      <c r="B371" s="832" t="s">
        <v>578</v>
      </c>
      <c r="C371" s="835" t="s">
        <v>604</v>
      </c>
      <c r="D371" s="863" t="s">
        <v>605</v>
      </c>
      <c r="E371" s="835" t="s">
        <v>2808</v>
      </c>
      <c r="F371" s="863" t="s">
        <v>2809</v>
      </c>
      <c r="G371" s="835" t="s">
        <v>3220</v>
      </c>
      <c r="H371" s="835" t="s">
        <v>3221</v>
      </c>
      <c r="I371" s="849">
        <v>299</v>
      </c>
      <c r="J371" s="849">
        <v>60</v>
      </c>
      <c r="K371" s="850">
        <v>17940.1796875</v>
      </c>
    </row>
    <row r="372" spans="1:11" ht="14.4" customHeight="1" x14ac:dyDescent="0.3">
      <c r="A372" s="831" t="s">
        <v>577</v>
      </c>
      <c r="B372" s="832" t="s">
        <v>578</v>
      </c>
      <c r="C372" s="835" t="s">
        <v>604</v>
      </c>
      <c r="D372" s="863" t="s">
        <v>605</v>
      </c>
      <c r="E372" s="835" t="s">
        <v>2808</v>
      </c>
      <c r="F372" s="863" t="s">
        <v>2809</v>
      </c>
      <c r="G372" s="835" t="s">
        <v>3222</v>
      </c>
      <c r="H372" s="835" t="s">
        <v>3223</v>
      </c>
      <c r="I372" s="849">
        <v>414</v>
      </c>
      <c r="J372" s="849">
        <v>60</v>
      </c>
      <c r="K372" s="850">
        <v>24840</v>
      </c>
    </row>
    <row r="373" spans="1:11" ht="14.4" customHeight="1" x14ac:dyDescent="0.3">
      <c r="A373" s="831" t="s">
        <v>577</v>
      </c>
      <c r="B373" s="832" t="s">
        <v>578</v>
      </c>
      <c r="C373" s="835" t="s">
        <v>604</v>
      </c>
      <c r="D373" s="863" t="s">
        <v>605</v>
      </c>
      <c r="E373" s="835" t="s">
        <v>2808</v>
      </c>
      <c r="F373" s="863" t="s">
        <v>2809</v>
      </c>
      <c r="G373" s="835" t="s">
        <v>3224</v>
      </c>
      <c r="H373" s="835" t="s">
        <v>3225</v>
      </c>
      <c r="I373" s="849">
        <v>414</v>
      </c>
      <c r="J373" s="849">
        <v>40</v>
      </c>
      <c r="K373" s="850">
        <v>16560</v>
      </c>
    </row>
    <row r="374" spans="1:11" ht="14.4" customHeight="1" x14ac:dyDescent="0.3">
      <c r="A374" s="831" t="s">
        <v>577</v>
      </c>
      <c r="B374" s="832" t="s">
        <v>578</v>
      </c>
      <c r="C374" s="835" t="s">
        <v>604</v>
      </c>
      <c r="D374" s="863" t="s">
        <v>605</v>
      </c>
      <c r="E374" s="835" t="s">
        <v>2808</v>
      </c>
      <c r="F374" s="863" t="s">
        <v>2809</v>
      </c>
      <c r="G374" s="835" t="s">
        <v>2865</v>
      </c>
      <c r="H374" s="835" t="s">
        <v>2866</v>
      </c>
      <c r="I374" s="849">
        <v>112.19999694824219</v>
      </c>
      <c r="J374" s="849">
        <v>5</v>
      </c>
      <c r="K374" s="850">
        <v>561</v>
      </c>
    </row>
    <row r="375" spans="1:11" ht="14.4" customHeight="1" x14ac:dyDescent="0.3">
      <c r="A375" s="831" t="s">
        <v>577</v>
      </c>
      <c r="B375" s="832" t="s">
        <v>578</v>
      </c>
      <c r="C375" s="835" t="s">
        <v>604</v>
      </c>
      <c r="D375" s="863" t="s">
        <v>605</v>
      </c>
      <c r="E375" s="835" t="s">
        <v>2808</v>
      </c>
      <c r="F375" s="863" t="s">
        <v>2809</v>
      </c>
      <c r="G375" s="835" t="s">
        <v>3226</v>
      </c>
      <c r="H375" s="835" t="s">
        <v>3227</v>
      </c>
      <c r="I375" s="849">
        <v>42.349998474121094</v>
      </c>
      <c r="J375" s="849">
        <v>5</v>
      </c>
      <c r="K375" s="850">
        <v>211.75</v>
      </c>
    </row>
    <row r="376" spans="1:11" ht="14.4" customHeight="1" x14ac:dyDescent="0.3">
      <c r="A376" s="831" t="s">
        <v>577</v>
      </c>
      <c r="B376" s="832" t="s">
        <v>578</v>
      </c>
      <c r="C376" s="835" t="s">
        <v>604</v>
      </c>
      <c r="D376" s="863" t="s">
        <v>605</v>
      </c>
      <c r="E376" s="835" t="s">
        <v>2808</v>
      </c>
      <c r="F376" s="863" t="s">
        <v>2809</v>
      </c>
      <c r="G376" s="835" t="s">
        <v>3228</v>
      </c>
      <c r="H376" s="835" t="s">
        <v>3229</v>
      </c>
      <c r="I376" s="849">
        <v>8.7600002288818359</v>
      </c>
      <c r="J376" s="849">
        <v>2050</v>
      </c>
      <c r="K376" s="850">
        <v>17958.819976806641</v>
      </c>
    </row>
    <row r="377" spans="1:11" ht="14.4" customHeight="1" x14ac:dyDescent="0.3">
      <c r="A377" s="831" t="s">
        <v>577</v>
      </c>
      <c r="B377" s="832" t="s">
        <v>578</v>
      </c>
      <c r="C377" s="835" t="s">
        <v>604</v>
      </c>
      <c r="D377" s="863" t="s">
        <v>605</v>
      </c>
      <c r="E377" s="835" t="s">
        <v>2808</v>
      </c>
      <c r="F377" s="863" t="s">
        <v>2809</v>
      </c>
      <c r="G377" s="835" t="s">
        <v>3230</v>
      </c>
      <c r="H377" s="835" t="s">
        <v>3231</v>
      </c>
      <c r="I377" s="849">
        <v>471.89999389648437</v>
      </c>
      <c r="J377" s="849">
        <v>5</v>
      </c>
      <c r="K377" s="850">
        <v>2359.5</v>
      </c>
    </row>
    <row r="378" spans="1:11" ht="14.4" customHeight="1" x14ac:dyDescent="0.3">
      <c r="A378" s="831" t="s">
        <v>577</v>
      </c>
      <c r="B378" s="832" t="s">
        <v>578</v>
      </c>
      <c r="C378" s="835" t="s">
        <v>604</v>
      </c>
      <c r="D378" s="863" t="s">
        <v>605</v>
      </c>
      <c r="E378" s="835" t="s">
        <v>2808</v>
      </c>
      <c r="F378" s="863" t="s">
        <v>2809</v>
      </c>
      <c r="G378" s="835" t="s">
        <v>2867</v>
      </c>
      <c r="H378" s="835" t="s">
        <v>2868</v>
      </c>
      <c r="I378" s="849">
        <v>1.2699999809265137</v>
      </c>
      <c r="J378" s="849">
        <v>1500</v>
      </c>
      <c r="K378" s="850">
        <v>1905</v>
      </c>
    </row>
    <row r="379" spans="1:11" ht="14.4" customHeight="1" x14ac:dyDescent="0.3">
      <c r="A379" s="831" t="s">
        <v>577</v>
      </c>
      <c r="B379" s="832" t="s">
        <v>578</v>
      </c>
      <c r="C379" s="835" t="s">
        <v>604</v>
      </c>
      <c r="D379" s="863" t="s">
        <v>605</v>
      </c>
      <c r="E379" s="835" t="s">
        <v>2808</v>
      </c>
      <c r="F379" s="863" t="s">
        <v>2809</v>
      </c>
      <c r="G379" s="835" t="s">
        <v>2869</v>
      </c>
      <c r="H379" s="835" t="s">
        <v>2870</v>
      </c>
      <c r="I379" s="849">
        <v>0.4699999988079071</v>
      </c>
      <c r="J379" s="849">
        <v>8000</v>
      </c>
      <c r="K379" s="850">
        <v>3760</v>
      </c>
    </row>
    <row r="380" spans="1:11" ht="14.4" customHeight="1" x14ac:dyDescent="0.3">
      <c r="A380" s="831" t="s">
        <v>577</v>
      </c>
      <c r="B380" s="832" t="s">
        <v>578</v>
      </c>
      <c r="C380" s="835" t="s">
        <v>604</v>
      </c>
      <c r="D380" s="863" t="s">
        <v>605</v>
      </c>
      <c r="E380" s="835" t="s">
        <v>2808</v>
      </c>
      <c r="F380" s="863" t="s">
        <v>2809</v>
      </c>
      <c r="G380" s="835" t="s">
        <v>2871</v>
      </c>
      <c r="H380" s="835" t="s">
        <v>2872</v>
      </c>
      <c r="I380" s="849">
        <v>21.239999771118164</v>
      </c>
      <c r="J380" s="849">
        <v>50</v>
      </c>
      <c r="K380" s="850">
        <v>1062</v>
      </c>
    </row>
    <row r="381" spans="1:11" ht="14.4" customHeight="1" x14ac:dyDescent="0.3">
      <c r="A381" s="831" t="s">
        <v>577</v>
      </c>
      <c r="B381" s="832" t="s">
        <v>578</v>
      </c>
      <c r="C381" s="835" t="s">
        <v>604</v>
      </c>
      <c r="D381" s="863" t="s">
        <v>605</v>
      </c>
      <c r="E381" s="835" t="s">
        <v>2808</v>
      </c>
      <c r="F381" s="863" t="s">
        <v>2809</v>
      </c>
      <c r="G381" s="835" t="s">
        <v>3232</v>
      </c>
      <c r="H381" s="835" t="s">
        <v>3233</v>
      </c>
      <c r="I381" s="849">
        <v>1.9049999713897705</v>
      </c>
      <c r="J381" s="849">
        <v>230</v>
      </c>
      <c r="K381" s="850">
        <v>433.16000366210937</v>
      </c>
    </row>
    <row r="382" spans="1:11" ht="14.4" customHeight="1" x14ac:dyDescent="0.3">
      <c r="A382" s="831" t="s">
        <v>577</v>
      </c>
      <c r="B382" s="832" t="s">
        <v>578</v>
      </c>
      <c r="C382" s="835" t="s">
        <v>604</v>
      </c>
      <c r="D382" s="863" t="s">
        <v>605</v>
      </c>
      <c r="E382" s="835" t="s">
        <v>2808</v>
      </c>
      <c r="F382" s="863" t="s">
        <v>2809</v>
      </c>
      <c r="G382" s="835" t="s">
        <v>3234</v>
      </c>
      <c r="H382" s="835" t="s">
        <v>3235</v>
      </c>
      <c r="I382" s="849">
        <v>3.75</v>
      </c>
      <c r="J382" s="849">
        <v>150</v>
      </c>
      <c r="K382" s="850">
        <v>562.5</v>
      </c>
    </row>
    <row r="383" spans="1:11" ht="14.4" customHeight="1" x14ac:dyDescent="0.3">
      <c r="A383" s="831" t="s">
        <v>577</v>
      </c>
      <c r="B383" s="832" t="s">
        <v>578</v>
      </c>
      <c r="C383" s="835" t="s">
        <v>604</v>
      </c>
      <c r="D383" s="863" t="s">
        <v>605</v>
      </c>
      <c r="E383" s="835" t="s">
        <v>2808</v>
      </c>
      <c r="F383" s="863" t="s">
        <v>2809</v>
      </c>
      <c r="G383" s="835" t="s">
        <v>2873</v>
      </c>
      <c r="H383" s="835" t="s">
        <v>2874</v>
      </c>
      <c r="I383" s="849">
        <v>1.9837500154972076</v>
      </c>
      <c r="J383" s="849">
        <v>1350</v>
      </c>
      <c r="K383" s="850">
        <v>2677.5</v>
      </c>
    </row>
    <row r="384" spans="1:11" ht="14.4" customHeight="1" x14ac:dyDescent="0.3">
      <c r="A384" s="831" t="s">
        <v>577</v>
      </c>
      <c r="B384" s="832" t="s">
        <v>578</v>
      </c>
      <c r="C384" s="835" t="s">
        <v>604</v>
      </c>
      <c r="D384" s="863" t="s">
        <v>605</v>
      </c>
      <c r="E384" s="835" t="s">
        <v>2808</v>
      </c>
      <c r="F384" s="863" t="s">
        <v>2809</v>
      </c>
      <c r="G384" s="835" t="s">
        <v>2875</v>
      </c>
      <c r="H384" s="835" t="s">
        <v>2876</v>
      </c>
      <c r="I384" s="849">
        <v>2.0449999570846558</v>
      </c>
      <c r="J384" s="849">
        <v>300</v>
      </c>
      <c r="K384" s="850">
        <v>613.5</v>
      </c>
    </row>
    <row r="385" spans="1:11" ht="14.4" customHeight="1" x14ac:dyDescent="0.3">
      <c r="A385" s="831" t="s">
        <v>577</v>
      </c>
      <c r="B385" s="832" t="s">
        <v>578</v>
      </c>
      <c r="C385" s="835" t="s">
        <v>604</v>
      </c>
      <c r="D385" s="863" t="s">
        <v>605</v>
      </c>
      <c r="E385" s="835" t="s">
        <v>2808</v>
      </c>
      <c r="F385" s="863" t="s">
        <v>2809</v>
      </c>
      <c r="G385" s="835" t="s">
        <v>2985</v>
      </c>
      <c r="H385" s="835" t="s">
        <v>2986</v>
      </c>
      <c r="I385" s="849">
        <v>3.072999930381775</v>
      </c>
      <c r="J385" s="849">
        <v>1700</v>
      </c>
      <c r="K385" s="850">
        <v>5224</v>
      </c>
    </row>
    <row r="386" spans="1:11" ht="14.4" customHeight="1" x14ac:dyDescent="0.3">
      <c r="A386" s="831" t="s">
        <v>577</v>
      </c>
      <c r="B386" s="832" t="s">
        <v>578</v>
      </c>
      <c r="C386" s="835" t="s">
        <v>604</v>
      </c>
      <c r="D386" s="863" t="s">
        <v>605</v>
      </c>
      <c r="E386" s="835" t="s">
        <v>2808</v>
      </c>
      <c r="F386" s="863" t="s">
        <v>2809</v>
      </c>
      <c r="G386" s="835" t="s">
        <v>3236</v>
      </c>
      <c r="H386" s="835" t="s">
        <v>3237</v>
      </c>
      <c r="I386" s="849">
        <v>1.9214285271508353</v>
      </c>
      <c r="J386" s="849">
        <v>450</v>
      </c>
      <c r="K386" s="850">
        <v>864.5</v>
      </c>
    </row>
    <row r="387" spans="1:11" ht="14.4" customHeight="1" x14ac:dyDescent="0.3">
      <c r="A387" s="831" t="s">
        <v>577</v>
      </c>
      <c r="B387" s="832" t="s">
        <v>578</v>
      </c>
      <c r="C387" s="835" t="s">
        <v>604</v>
      </c>
      <c r="D387" s="863" t="s">
        <v>605</v>
      </c>
      <c r="E387" s="835" t="s">
        <v>2808</v>
      </c>
      <c r="F387" s="863" t="s">
        <v>2809</v>
      </c>
      <c r="G387" s="835" t="s">
        <v>3238</v>
      </c>
      <c r="H387" s="835" t="s">
        <v>3239</v>
      </c>
      <c r="I387" s="849">
        <v>3.098571334566389</v>
      </c>
      <c r="J387" s="849">
        <v>500</v>
      </c>
      <c r="K387" s="850">
        <v>1549</v>
      </c>
    </row>
    <row r="388" spans="1:11" ht="14.4" customHeight="1" x14ac:dyDescent="0.3">
      <c r="A388" s="831" t="s">
        <v>577</v>
      </c>
      <c r="B388" s="832" t="s">
        <v>578</v>
      </c>
      <c r="C388" s="835" t="s">
        <v>604</v>
      </c>
      <c r="D388" s="863" t="s">
        <v>605</v>
      </c>
      <c r="E388" s="835" t="s">
        <v>2808</v>
      </c>
      <c r="F388" s="863" t="s">
        <v>2809</v>
      </c>
      <c r="G388" s="835" t="s">
        <v>2883</v>
      </c>
      <c r="H388" s="835" t="s">
        <v>2884</v>
      </c>
      <c r="I388" s="849">
        <v>2.1633334159851074</v>
      </c>
      <c r="J388" s="849">
        <v>500</v>
      </c>
      <c r="K388" s="850">
        <v>1081</v>
      </c>
    </row>
    <row r="389" spans="1:11" ht="14.4" customHeight="1" x14ac:dyDescent="0.3">
      <c r="A389" s="831" t="s">
        <v>577</v>
      </c>
      <c r="B389" s="832" t="s">
        <v>578</v>
      </c>
      <c r="C389" s="835" t="s">
        <v>604</v>
      </c>
      <c r="D389" s="863" t="s">
        <v>605</v>
      </c>
      <c r="E389" s="835" t="s">
        <v>2808</v>
      </c>
      <c r="F389" s="863" t="s">
        <v>2809</v>
      </c>
      <c r="G389" s="835" t="s">
        <v>2883</v>
      </c>
      <c r="H389" s="835" t="s">
        <v>2885</v>
      </c>
      <c r="I389" s="849">
        <v>2.1666667461395264</v>
      </c>
      <c r="J389" s="849">
        <v>400</v>
      </c>
      <c r="K389" s="850">
        <v>867</v>
      </c>
    </row>
    <row r="390" spans="1:11" ht="14.4" customHeight="1" x14ac:dyDescent="0.3">
      <c r="A390" s="831" t="s">
        <v>577</v>
      </c>
      <c r="B390" s="832" t="s">
        <v>578</v>
      </c>
      <c r="C390" s="835" t="s">
        <v>604</v>
      </c>
      <c r="D390" s="863" t="s">
        <v>605</v>
      </c>
      <c r="E390" s="835" t="s">
        <v>2808</v>
      </c>
      <c r="F390" s="863" t="s">
        <v>2809</v>
      </c>
      <c r="G390" s="835" t="s">
        <v>2987</v>
      </c>
      <c r="H390" s="835" t="s">
        <v>2988</v>
      </c>
      <c r="I390" s="849">
        <v>4.7333332697550459</v>
      </c>
      <c r="J390" s="849">
        <v>300</v>
      </c>
      <c r="K390" s="850">
        <v>1420</v>
      </c>
    </row>
    <row r="391" spans="1:11" ht="14.4" customHeight="1" x14ac:dyDescent="0.3">
      <c r="A391" s="831" t="s">
        <v>577</v>
      </c>
      <c r="B391" s="832" t="s">
        <v>578</v>
      </c>
      <c r="C391" s="835" t="s">
        <v>604</v>
      </c>
      <c r="D391" s="863" t="s">
        <v>605</v>
      </c>
      <c r="E391" s="835" t="s">
        <v>2808</v>
      </c>
      <c r="F391" s="863" t="s">
        <v>2809</v>
      </c>
      <c r="G391" s="835" t="s">
        <v>2871</v>
      </c>
      <c r="H391" s="835" t="s">
        <v>2989</v>
      </c>
      <c r="I391" s="849">
        <v>21.234999656677246</v>
      </c>
      <c r="J391" s="849">
        <v>200</v>
      </c>
      <c r="K391" s="850">
        <v>4247</v>
      </c>
    </row>
    <row r="392" spans="1:11" ht="14.4" customHeight="1" x14ac:dyDescent="0.3">
      <c r="A392" s="831" t="s">
        <v>577</v>
      </c>
      <c r="B392" s="832" t="s">
        <v>578</v>
      </c>
      <c r="C392" s="835" t="s">
        <v>604</v>
      </c>
      <c r="D392" s="863" t="s">
        <v>605</v>
      </c>
      <c r="E392" s="835" t="s">
        <v>2808</v>
      </c>
      <c r="F392" s="863" t="s">
        <v>2809</v>
      </c>
      <c r="G392" s="835" t="s">
        <v>2886</v>
      </c>
      <c r="H392" s="835" t="s">
        <v>2887</v>
      </c>
      <c r="I392" s="849">
        <v>5</v>
      </c>
      <c r="J392" s="849">
        <v>200</v>
      </c>
      <c r="K392" s="850">
        <v>1000</v>
      </c>
    </row>
    <row r="393" spans="1:11" ht="14.4" customHeight="1" x14ac:dyDescent="0.3">
      <c r="A393" s="831" t="s">
        <v>577</v>
      </c>
      <c r="B393" s="832" t="s">
        <v>578</v>
      </c>
      <c r="C393" s="835" t="s">
        <v>604</v>
      </c>
      <c r="D393" s="863" t="s">
        <v>605</v>
      </c>
      <c r="E393" s="835" t="s">
        <v>2808</v>
      </c>
      <c r="F393" s="863" t="s">
        <v>2809</v>
      </c>
      <c r="G393" s="835" t="s">
        <v>2888</v>
      </c>
      <c r="H393" s="835" t="s">
        <v>2889</v>
      </c>
      <c r="I393" s="849">
        <v>2.5199999809265137</v>
      </c>
      <c r="J393" s="849">
        <v>500</v>
      </c>
      <c r="K393" s="850">
        <v>1260</v>
      </c>
    </row>
    <row r="394" spans="1:11" ht="14.4" customHeight="1" x14ac:dyDescent="0.3">
      <c r="A394" s="831" t="s">
        <v>577</v>
      </c>
      <c r="B394" s="832" t="s">
        <v>578</v>
      </c>
      <c r="C394" s="835" t="s">
        <v>604</v>
      </c>
      <c r="D394" s="863" t="s">
        <v>605</v>
      </c>
      <c r="E394" s="835" t="s">
        <v>2808</v>
      </c>
      <c r="F394" s="863" t="s">
        <v>2809</v>
      </c>
      <c r="G394" s="835" t="s">
        <v>2890</v>
      </c>
      <c r="H394" s="835" t="s">
        <v>2891</v>
      </c>
      <c r="I394" s="849">
        <v>21.239999771118164</v>
      </c>
      <c r="J394" s="849">
        <v>60</v>
      </c>
      <c r="K394" s="850">
        <v>1274.4000244140625</v>
      </c>
    </row>
    <row r="395" spans="1:11" ht="14.4" customHeight="1" x14ac:dyDescent="0.3">
      <c r="A395" s="831" t="s">
        <v>577</v>
      </c>
      <c r="B395" s="832" t="s">
        <v>578</v>
      </c>
      <c r="C395" s="835" t="s">
        <v>604</v>
      </c>
      <c r="D395" s="863" t="s">
        <v>605</v>
      </c>
      <c r="E395" s="835" t="s">
        <v>2808</v>
      </c>
      <c r="F395" s="863" t="s">
        <v>2809</v>
      </c>
      <c r="G395" s="835" t="s">
        <v>3240</v>
      </c>
      <c r="H395" s="835" t="s">
        <v>3241</v>
      </c>
      <c r="I395" s="849">
        <v>1.9933333396911621</v>
      </c>
      <c r="J395" s="849">
        <v>150</v>
      </c>
      <c r="K395" s="850">
        <v>299</v>
      </c>
    </row>
    <row r="396" spans="1:11" ht="14.4" customHeight="1" x14ac:dyDescent="0.3">
      <c r="A396" s="831" t="s">
        <v>577</v>
      </c>
      <c r="B396" s="832" t="s">
        <v>578</v>
      </c>
      <c r="C396" s="835" t="s">
        <v>604</v>
      </c>
      <c r="D396" s="863" t="s">
        <v>605</v>
      </c>
      <c r="E396" s="835" t="s">
        <v>2893</v>
      </c>
      <c r="F396" s="863" t="s">
        <v>2894</v>
      </c>
      <c r="G396" s="835" t="s">
        <v>2895</v>
      </c>
      <c r="H396" s="835" t="s">
        <v>2896</v>
      </c>
      <c r="I396" s="849">
        <v>10.587778091430664</v>
      </c>
      <c r="J396" s="849">
        <v>4800</v>
      </c>
      <c r="K396" s="850">
        <v>50912</v>
      </c>
    </row>
    <row r="397" spans="1:11" ht="14.4" customHeight="1" x14ac:dyDescent="0.3">
      <c r="A397" s="831" t="s">
        <v>577</v>
      </c>
      <c r="B397" s="832" t="s">
        <v>578</v>
      </c>
      <c r="C397" s="835" t="s">
        <v>604</v>
      </c>
      <c r="D397" s="863" t="s">
        <v>605</v>
      </c>
      <c r="E397" s="835" t="s">
        <v>2893</v>
      </c>
      <c r="F397" s="863" t="s">
        <v>2894</v>
      </c>
      <c r="G397" s="835" t="s">
        <v>3242</v>
      </c>
      <c r="H397" s="835" t="s">
        <v>3243</v>
      </c>
      <c r="I397" s="849">
        <v>25.566666285196941</v>
      </c>
      <c r="J397" s="849">
        <v>1300</v>
      </c>
      <c r="K397" s="850">
        <v>33238.310546875</v>
      </c>
    </row>
    <row r="398" spans="1:11" ht="14.4" customHeight="1" x14ac:dyDescent="0.3">
      <c r="A398" s="831" t="s">
        <v>577</v>
      </c>
      <c r="B398" s="832" t="s">
        <v>578</v>
      </c>
      <c r="C398" s="835" t="s">
        <v>604</v>
      </c>
      <c r="D398" s="863" t="s">
        <v>605</v>
      </c>
      <c r="E398" s="835" t="s">
        <v>2893</v>
      </c>
      <c r="F398" s="863" t="s">
        <v>2894</v>
      </c>
      <c r="G398" s="835" t="s">
        <v>3244</v>
      </c>
      <c r="H398" s="835" t="s">
        <v>3245</v>
      </c>
      <c r="I398" s="849">
        <v>16.459999084472656</v>
      </c>
      <c r="J398" s="849">
        <v>100</v>
      </c>
      <c r="K398" s="850">
        <v>1646</v>
      </c>
    </row>
    <row r="399" spans="1:11" ht="14.4" customHeight="1" x14ac:dyDescent="0.3">
      <c r="A399" s="831" t="s">
        <v>577</v>
      </c>
      <c r="B399" s="832" t="s">
        <v>578</v>
      </c>
      <c r="C399" s="835" t="s">
        <v>604</v>
      </c>
      <c r="D399" s="863" t="s">
        <v>605</v>
      </c>
      <c r="E399" s="835" t="s">
        <v>2897</v>
      </c>
      <c r="F399" s="863" t="s">
        <v>2898</v>
      </c>
      <c r="G399" s="835" t="s">
        <v>2901</v>
      </c>
      <c r="H399" s="835" t="s">
        <v>2902</v>
      </c>
      <c r="I399" s="849">
        <v>0.30300000905990598</v>
      </c>
      <c r="J399" s="849">
        <v>4300</v>
      </c>
      <c r="K399" s="850">
        <v>1300</v>
      </c>
    </row>
    <row r="400" spans="1:11" ht="14.4" customHeight="1" x14ac:dyDescent="0.3">
      <c r="A400" s="831" t="s">
        <v>577</v>
      </c>
      <c r="B400" s="832" t="s">
        <v>578</v>
      </c>
      <c r="C400" s="835" t="s">
        <v>604</v>
      </c>
      <c r="D400" s="863" t="s">
        <v>605</v>
      </c>
      <c r="E400" s="835" t="s">
        <v>2897</v>
      </c>
      <c r="F400" s="863" t="s">
        <v>2898</v>
      </c>
      <c r="G400" s="835" t="s">
        <v>2903</v>
      </c>
      <c r="H400" s="835" t="s">
        <v>2904</v>
      </c>
      <c r="I400" s="849">
        <v>0.29800000786781311</v>
      </c>
      <c r="J400" s="849">
        <v>1800</v>
      </c>
      <c r="K400" s="850">
        <v>531</v>
      </c>
    </row>
    <row r="401" spans="1:11" ht="14.4" customHeight="1" x14ac:dyDescent="0.3">
      <c r="A401" s="831" t="s">
        <v>577</v>
      </c>
      <c r="B401" s="832" t="s">
        <v>578</v>
      </c>
      <c r="C401" s="835" t="s">
        <v>604</v>
      </c>
      <c r="D401" s="863" t="s">
        <v>605</v>
      </c>
      <c r="E401" s="835" t="s">
        <v>2897</v>
      </c>
      <c r="F401" s="863" t="s">
        <v>2898</v>
      </c>
      <c r="G401" s="835" t="s">
        <v>2907</v>
      </c>
      <c r="H401" s="835" t="s">
        <v>2908</v>
      </c>
      <c r="I401" s="849">
        <v>0.53090910749001941</v>
      </c>
      <c r="J401" s="849">
        <v>12500</v>
      </c>
      <c r="K401" s="850">
        <v>6650</v>
      </c>
    </row>
    <row r="402" spans="1:11" ht="14.4" customHeight="1" x14ac:dyDescent="0.3">
      <c r="A402" s="831" t="s">
        <v>577</v>
      </c>
      <c r="B402" s="832" t="s">
        <v>578</v>
      </c>
      <c r="C402" s="835" t="s">
        <v>604</v>
      </c>
      <c r="D402" s="863" t="s">
        <v>605</v>
      </c>
      <c r="E402" s="835" t="s">
        <v>2897</v>
      </c>
      <c r="F402" s="863" t="s">
        <v>2898</v>
      </c>
      <c r="G402" s="835" t="s">
        <v>3246</v>
      </c>
      <c r="H402" s="835" t="s">
        <v>3247</v>
      </c>
      <c r="I402" s="849">
        <v>48.819999694824219</v>
      </c>
      <c r="J402" s="849">
        <v>75</v>
      </c>
      <c r="K402" s="850">
        <v>3661.5999450683594</v>
      </c>
    </row>
    <row r="403" spans="1:11" ht="14.4" customHeight="1" x14ac:dyDescent="0.3">
      <c r="A403" s="831" t="s">
        <v>577</v>
      </c>
      <c r="B403" s="832" t="s">
        <v>578</v>
      </c>
      <c r="C403" s="835" t="s">
        <v>604</v>
      </c>
      <c r="D403" s="863" t="s">
        <v>605</v>
      </c>
      <c r="E403" s="835" t="s">
        <v>2897</v>
      </c>
      <c r="F403" s="863" t="s">
        <v>2898</v>
      </c>
      <c r="G403" s="835" t="s">
        <v>2909</v>
      </c>
      <c r="H403" s="835" t="s">
        <v>2910</v>
      </c>
      <c r="I403" s="849">
        <v>1.7999999523162842</v>
      </c>
      <c r="J403" s="849">
        <v>400</v>
      </c>
      <c r="K403" s="850">
        <v>720</v>
      </c>
    </row>
    <row r="404" spans="1:11" ht="14.4" customHeight="1" x14ac:dyDescent="0.3">
      <c r="A404" s="831" t="s">
        <v>577</v>
      </c>
      <c r="B404" s="832" t="s">
        <v>578</v>
      </c>
      <c r="C404" s="835" t="s">
        <v>604</v>
      </c>
      <c r="D404" s="863" t="s">
        <v>605</v>
      </c>
      <c r="E404" s="835" t="s">
        <v>2897</v>
      </c>
      <c r="F404" s="863" t="s">
        <v>2898</v>
      </c>
      <c r="G404" s="835" t="s">
        <v>2911</v>
      </c>
      <c r="H404" s="835" t="s">
        <v>2912</v>
      </c>
      <c r="I404" s="849">
        <v>1.809999942779541</v>
      </c>
      <c r="J404" s="849">
        <v>400</v>
      </c>
      <c r="K404" s="850">
        <v>724</v>
      </c>
    </row>
    <row r="405" spans="1:11" ht="14.4" customHeight="1" x14ac:dyDescent="0.3">
      <c r="A405" s="831" t="s">
        <v>577</v>
      </c>
      <c r="B405" s="832" t="s">
        <v>578</v>
      </c>
      <c r="C405" s="835" t="s">
        <v>604</v>
      </c>
      <c r="D405" s="863" t="s">
        <v>605</v>
      </c>
      <c r="E405" s="835" t="s">
        <v>2913</v>
      </c>
      <c r="F405" s="863" t="s">
        <v>2914</v>
      </c>
      <c r="G405" s="835" t="s">
        <v>2915</v>
      </c>
      <c r="H405" s="835" t="s">
        <v>2916</v>
      </c>
      <c r="I405" s="849">
        <v>0.68999999761581421</v>
      </c>
      <c r="J405" s="849">
        <v>55000</v>
      </c>
      <c r="K405" s="850">
        <v>37950</v>
      </c>
    </row>
    <row r="406" spans="1:11" ht="14.4" customHeight="1" x14ac:dyDescent="0.3">
      <c r="A406" s="831" t="s">
        <v>577</v>
      </c>
      <c r="B406" s="832" t="s">
        <v>578</v>
      </c>
      <c r="C406" s="835" t="s">
        <v>604</v>
      </c>
      <c r="D406" s="863" t="s">
        <v>605</v>
      </c>
      <c r="E406" s="835" t="s">
        <v>2913</v>
      </c>
      <c r="F406" s="863" t="s">
        <v>2914</v>
      </c>
      <c r="G406" s="835" t="s">
        <v>2917</v>
      </c>
      <c r="H406" s="835" t="s">
        <v>2918</v>
      </c>
      <c r="I406" s="849">
        <v>0.68999999761581421</v>
      </c>
      <c r="J406" s="849">
        <v>97000</v>
      </c>
      <c r="K406" s="850">
        <v>66930</v>
      </c>
    </row>
    <row r="407" spans="1:11" ht="14.4" customHeight="1" x14ac:dyDescent="0.3">
      <c r="A407" s="831" t="s">
        <v>577</v>
      </c>
      <c r="B407" s="832" t="s">
        <v>578</v>
      </c>
      <c r="C407" s="835" t="s">
        <v>604</v>
      </c>
      <c r="D407" s="863" t="s">
        <v>605</v>
      </c>
      <c r="E407" s="835" t="s">
        <v>2913</v>
      </c>
      <c r="F407" s="863" t="s">
        <v>2914</v>
      </c>
      <c r="G407" s="835" t="s">
        <v>3248</v>
      </c>
      <c r="H407" s="835" t="s">
        <v>3249</v>
      </c>
      <c r="I407" s="849">
        <v>0.68999999761581421</v>
      </c>
      <c r="J407" s="849">
        <v>52000</v>
      </c>
      <c r="K407" s="850">
        <v>35880</v>
      </c>
    </row>
    <row r="408" spans="1:11" ht="14.4" customHeight="1" x14ac:dyDescent="0.3">
      <c r="A408" s="831" t="s">
        <v>577</v>
      </c>
      <c r="B408" s="832" t="s">
        <v>578</v>
      </c>
      <c r="C408" s="835" t="s">
        <v>604</v>
      </c>
      <c r="D408" s="863" t="s">
        <v>605</v>
      </c>
      <c r="E408" s="835" t="s">
        <v>2913</v>
      </c>
      <c r="F408" s="863" t="s">
        <v>2914</v>
      </c>
      <c r="G408" s="835" t="s">
        <v>3250</v>
      </c>
      <c r="H408" s="835" t="s">
        <v>3251</v>
      </c>
      <c r="I408" s="849">
        <v>14.184999465942383</v>
      </c>
      <c r="J408" s="849">
        <v>200</v>
      </c>
      <c r="K408" s="850">
        <v>2837.050048828125</v>
      </c>
    </row>
    <row r="409" spans="1:11" ht="14.4" customHeight="1" x14ac:dyDescent="0.3">
      <c r="A409" s="831" t="s">
        <v>577</v>
      </c>
      <c r="B409" s="832" t="s">
        <v>578</v>
      </c>
      <c r="C409" s="835" t="s">
        <v>604</v>
      </c>
      <c r="D409" s="863" t="s">
        <v>605</v>
      </c>
      <c r="E409" s="835" t="s">
        <v>2913</v>
      </c>
      <c r="F409" s="863" t="s">
        <v>2914</v>
      </c>
      <c r="G409" s="835" t="s">
        <v>3252</v>
      </c>
      <c r="H409" s="835" t="s">
        <v>3253</v>
      </c>
      <c r="I409" s="849">
        <v>13.509999593098959</v>
      </c>
      <c r="J409" s="849">
        <v>250</v>
      </c>
      <c r="K409" s="850">
        <v>3445.1300659179687</v>
      </c>
    </row>
    <row r="410" spans="1:11" ht="14.4" customHeight="1" x14ac:dyDescent="0.3">
      <c r="A410" s="831" t="s">
        <v>577</v>
      </c>
      <c r="B410" s="832" t="s">
        <v>578</v>
      </c>
      <c r="C410" s="835" t="s">
        <v>604</v>
      </c>
      <c r="D410" s="863" t="s">
        <v>605</v>
      </c>
      <c r="E410" s="835" t="s">
        <v>2913</v>
      </c>
      <c r="F410" s="863" t="s">
        <v>2914</v>
      </c>
      <c r="G410" s="835" t="s">
        <v>3254</v>
      </c>
      <c r="H410" s="835" t="s">
        <v>3255</v>
      </c>
      <c r="I410" s="849">
        <v>14.189999580383301</v>
      </c>
      <c r="J410" s="849">
        <v>250</v>
      </c>
      <c r="K410" s="850">
        <v>3445.800048828125</v>
      </c>
    </row>
    <row r="411" spans="1:11" ht="14.4" customHeight="1" x14ac:dyDescent="0.3">
      <c r="A411" s="831" t="s">
        <v>577</v>
      </c>
      <c r="B411" s="832" t="s">
        <v>578</v>
      </c>
      <c r="C411" s="835" t="s">
        <v>604</v>
      </c>
      <c r="D411" s="863" t="s">
        <v>605</v>
      </c>
      <c r="E411" s="835" t="s">
        <v>2913</v>
      </c>
      <c r="F411" s="863" t="s">
        <v>2914</v>
      </c>
      <c r="G411" s="835" t="s">
        <v>3014</v>
      </c>
      <c r="H411" s="835" t="s">
        <v>3015</v>
      </c>
      <c r="I411" s="849">
        <v>15.8427264473655</v>
      </c>
      <c r="J411" s="849">
        <v>1000</v>
      </c>
      <c r="K411" s="850">
        <v>15606.170104980469</v>
      </c>
    </row>
    <row r="412" spans="1:11" ht="14.4" customHeight="1" x14ac:dyDescent="0.3">
      <c r="A412" s="831" t="s">
        <v>577</v>
      </c>
      <c r="B412" s="832" t="s">
        <v>578</v>
      </c>
      <c r="C412" s="835" t="s">
        <v>604</v>
      </c>
      <c r="D412" s="863" t="s">
        <v>605</v>
      </c>
      <c r="E412" s="835" t="s">
        <v>2913</v>
      </c>
      <c r="F412" s="863" t="s">
        <v>2914</v>
      </c>
      <c r="G412" s="835" t="s">
        <v>3256</v>
      </c>
      <c r="H412" s="835" t="s">
        <v>3257</v>
      </c>
      <c r="I412" s="849">
        <v>16.209999084472656</v>
      </c>
      <c r="J412" s="849">
        <v>450</v>
      </c>
      <c r="K412" s="850">
        <v>7295.7000732421875</v>
      </c>
    </row>
    <row r="413" spans="1:11" ht="14.4" customHeight="1" x14ac:dyDescent="0.3">
      <c r="A413" s="831" t="s">
        <v>577</v>
      </c>
      <c r="B413" s="832" t="s">
        <v>578</v>
      </c>
      <c r="C413" s="835" t="s">
        <v>604</v>
      </c>
      <c r="D413" s="863" t="s">
        <v>605</v>
      </c>
      <c r="E413" s="835" t="s">
        <v>3258</v>
      </c>
      <c r="F413" s="863" t="s">
        <v>3259</v>
      </c>
      <c r="G413" s="835" t="s">
        <v>3260</v>
      </c>
      <c r="H413" s="835" t="s">
        <v>3261</v>
      </c>
      <c r="I413" s="849">
        <v>16033</v>
      </c>
      <c r="J413" s="849">
        <v>7</v>
      </c>
      <c r="K413" s="850">
        <v>112231</v>
      </c>
    </row>
    <row r="414" spans="1:11" ht="14.4" customHeight="1" x14ac:dyDescent="0.3">
      <c r="A414" s="831" t="s">
        <v>577</v>
      </c>
      <c r="B414" s="832" t="s">
        <v>578</v>
      </c>
      <c r="C414" s="835" t="s">
        <v>604</v>
      </c>
      <c r="D414" s="863" t="s">
        <v>605</v>
      </c>
      <c r="E414" s="835" t="s">
        <v>3258</v>
      </c>
      <c r="F414" s="863" t="s">
        <v>3259</v>
      </c>
      <c r="G414" s="835" t="s">
        <v>3262</v>
      </c>
      <c r="H414" s="835" t="s">
        <v>3263</v>
      </c>
      <c r="I414" s="849">
        <v>3471.010009765625</v>
      </c>
      <c r="J414" s="849">
        <v>2</v>
      </c>
      <c r="K414" s="850">
        <v>6942.009765625</v>
      </c>
    </row>
    <row r="415" spans="1:11" ht="14.4" customHeight="1" x14ac:dyDescent="0.3">
      <c r="A415" s="831" t="s">
        <v>577</v>
      </c>
      <c r="B415" s="832" t="s">
        <v>578</v>
      </c>
      <c r="C415" s="835" t="s">
        <v>604</v>
      </c>
      <c r="D415" s="863" t="s">
        <v>605</v>
      </c>
      <c r="E415" s="835" t="s">
        <v>3258</v>
      </c>
      <c r="F415" s="863" t="s">
        <v>3259</v>
      </c>
      <c r="G415" s="835" t="s">
        <v>3264</v>
      </c>
      <c r="H415" s="835" t="s">
        <v>3265</v>
      </c>
      <c r="I415" s="849">
        <v>1785.9599609375</v>
      </c>
      <c r="J415" s="849">
        <v>2</v>
      </c>
      <c r="K415" s="850">
        <v>3571.919921875</v>
      </c>
    </row>
    <row r="416" spans="1:11" ht="14.4" customHeight="1" x14ac:dyDescent="0.3">
      <c r="A416" s="831" t="s">
        <v>577</v>
      </c>
      <c r="B416" s="832" t="s">
        <v>578</v>
      </c>
      <c r="C416" s="835" t="s">
        <v>604</v>
      </c>
      <c r="D416" s="863" t="s">
        <v>605</v>
      </c>
      <c r="E416" s="835" t="s">
        <v>3258</v>
      </c>
      <c r="F416" s="863" t="s">
        <v>3259</v>
      </c>
      <c r="G416" s="835" t="s">
        <v>3266</v>
      </c>
      <c r="H416" s="835" t="s">
        <v>3267</v>
      </c>
      <c r="I416" s="849">
        <v>47652.98828125</v>
      </c>
      <c r="J416" s="849">
        <v>3</v>
      </c>
      <c r="K416" s="850">
        <v>142958.984375</v>
      </c>
    </row>
    <row r="417" spans="1:11" ht="14.4" customHeight="1" x14ac:dyDescent="0.3">
      <c r="A417" s="831" t="s">
        <v>577</v>
      </c>
      <c r="B417" s="832" t="s">
        <v>578</v>
      </c>
      <c r="C417" s="835" t="s">
        <v>604</v>
      </c>
      <c r="D417" s="863" t="s">
        <v>605</v>
      </c>
      <c r="E417" s="835" t="s">
        <v>3268</v>
      </c>
      <c r="F417" s="863" t="s">
        <v>3269</v>
      </c>
      <c r="G417" s="835" t="s">
        <v>3270</v>
      </c>
      <c r="H417" s="835" t="s">
        <v>3271</v>
      </c>
      <c r="I417" s="849">
        <v>319.91000366210937</v>
      </c>
      <c r="J417" s="849">
        <v>340</v>
      </c>
      <c r="K417" s="850">
        <v>108769.943359375</v>
      </c>
    </row>
    <row r="418" spans="1:11" ht="14.4" customHeight="1" x14ac:dyDescent="0.3">
      <c r="A418" s="831" t="s">
        <v>577</v>
      </c>
      <c r="B418" s="832" t="s">
        <v>578</v>
      </c>
      <c r="C418" s="835" t="s">
        <v>604</v>
      </c>
      <c r="D418" s="863" t="s">
        <v>605</v>
      </c>
      <c r="E418" s="835" t="s">
        <v>3268</v>
      </c>
      <c r="F418" s="863" t="s">
        <v>3269</v>
      </c>
      <c r="G418" s="835" t="s">
        <v>3272</v>
      </c>
      <c r="H418" s="835" t="s">
        <v>3273</v>
      </c>
      <c r="I418" s="849">
        <v>1039.5</v>
      </c>
      <c r="J418" s="849">
        <v>10</v>
      </c>
      <c r="K418" s="850">
        <v>10395</v>
      </c>
    </row>
    <row r="419" spans="1:11" ht="14.4" customHeight="1" x14ac:dyDescent="0.3">
      <c r="A419" s="831" t="s">
        <v>577</v>
      </c>
      <c r="B419" s="832" t="s">
        <v>578</v>
      </c>
      <c r="C419" s="835" t="s">
        <v>604</v>
      </c>
      <c r="D419" s="863" t="s">
        <v>605</v>
      </c>
      <c r="E419" s="835" t="s">
        <v>3268</v>
      </c>
      <c r="F419" s="863" t="s">
        <v>3269</v>
      </c>
      <c r="G419" s="835" t="s">
        <v>3274</v>
      </c>
      <c r="H419" s="835" t="s">
        <v>3275</v>
      </c>
      <c r="I419" s="849">
        <v>1014.3500162760416</v>
      </c>
      <c r="J419" s="849">
        <v>80</v>
      </c>
      <c r="K419" s="850">
        <v>82009.560546875</v>
      </c>
    </row>
    <row r="420" spans="1:11" ht="14.4" customHeight="1" x14ac:dyDescent="0.3">
      <c r="A420" s="831" t="s">
        <v>577</v>
      </c>
      <c r="B420" s="832" t="s">
        <v>578</v>
      </c>
      <c r="C420" s="835" t="s">
        <v>604</v>
      </c>
      <c r="D420" s="863" t="s">
        <v>605</v>
      </c>
      <c r="E420" s="835" t="s">
        <v>3268</v>
      </c>
      <c r="F420" s="863" t="s">
        <v>3269</v>
      </c>
      <c r="G420" s="835" t="s">
        <v>3274</v>
      </c>
      <c r="H420" s="835" t="s">
        <v>3276</v>
      </c>
      <c r="I420" s="849">
        <v>928.20001220703125</v>
      </c>
      <c r="J420" s="849">
        <v>60</v>
      </c>
      <c r="K420" s="850">
        <v>55692.181640625</v>
      </c>
    </row>
    <row r="421" spans="1:11" ht="14.4" customHeight="1" x14ac:dyDescent="0.3">
      <c r="A421" s="831" t="s">
        <v>577</v>
      </c>
      <c r="B421" s="832" t="s">
        <v>578</v>
      </c>
      <c r="C421" s="835" t="s">
        <v>604</v>
      </c>
      <c r="D421" s="863" t="s">
        <v>605</v>
      </c>
      <c r="E421" s="835" t="s">
        <v>3268</v>
      </c>
      <c r="F421" s="863" t="s">
        <v>3269</v>
      </c>
      <c r="G421" s="835" t="s">
        <v>3277</v>
      </c>
      <c r="H421" s="835" t="s">
        <v>3278</v>
      </c>
      <c r="I421" s="849">
        <v>928.20001220703125</v>
      </c>
      <c r="J421" s="849">
        <v>10</v>
      </c>
      <c r="K421" s="850">
        <v>9282.0302734375</v>
      </c>
    </row>
    <row r="422" spans="1:11" ht="14.4" customHeight="1" x14ac:dyDescent="0.3">
      <c r="A422" s="831" t="s">
        <v>577</v>
      </c>
      <c r="B422" s="832" t="s">
        <v>578</v>
      </c>
      <c r="C422" s="835" t="s">
        <v>604</v>
      </c>
      <c r="D422" s="863" t="s">
        <v>605</v>
      </c>
      <c r="E422" s="835" t="s">
        <v>3268</v>
      </c>
      <c r="F422" s="863" t="s">
        <v>3269</v>
      </c>
      <c r="G422" s="835" t="s">
        <v>3279</v>
      </c>
      <c r="H422" s="835" t="s">
        <v>3280</v>
      </c>
      <c r="I422" s="849">
        <v>5.5100002288818359</v>
      </c>
      <c r="J422" s="849">
        <v>10</v>
      </c>
      <c r="K422" s="850">
        <v>55.119998931884766</v>
      </c>
    </row>
    <row r="423" spans="1:11" ht="14.4" customHeight="1" x14ac:dyDescent="0.3">
      <c r="A423" s="831" t="s">
        <v>577</v>
      </c>
      <c r="B423" s="832" t="s">
        <v>578</v>
      </c>
      <c r="C423" s="835" t="s">
        <v>604</v>
      </c>
      <c r="D423" s="863" t="s">
        <v>605</v>
      </c>
      <c r="E423" s="835" t="s">
        <v>3268</v>
      </c>
      <c r="F423" s="863" t="s">
        <v>3269</v>
      </c>
      <c r="G423" s="835" t="s">
        <v>3281</v>
      </c>
      <c r="H423" s="835" t="s">
        <v>3282</v>
      </c>
      <c r="I423" s="849">
        <v>5.5100002288818359</v>
      </c>
      <c r="J423" s="849">
        <v>10</v>
      </c>
      <c r="K423" s="850">
        <v>55.119998931884766</v>
      </c>
    </row>
    <row r="424" spans="1:11" ht="14.4" customHeight="1" x14ac:dyDescent="0.3">
      <c r="A424" s="831" t="s">
        <v>577</v>
      </c>
      <c r="B424" s="832" t="s">
        <v>578</v>
      </c>
      <c r="C424" s="835" t="s">
        <v>604</v>
      </c>
      <c r="D424" s="863" t="s">
        <v>605</v>
      </c>
      <c r="E424" s="835" t="s">
        <v>3268</v>
      </c>
      <c r="F424" s="863" t="s">
        <v>3269</v>
      </c>
      <c r="G424" s="835" t="s">
        <v>3283</v>
      </c>
      <c r="H424" s="835" t="s">
        <v>3284</v>
      </c>
      <c r="I424" s="849">
        <v>7.320000171661377</v>
      </c>
      <c r="J424" s="849">
        <v>10</v>
      </c>
      <c r="K424" s="850">
        <v>73.180000305175781</v>
      </c>
    </row>
    <row r="425" spans="1:11" ht="14.4" customHeight="1" x14ac:dyDescent="0.3">
      <c r="A425" s="831" t="s">
        <v>577</v>
      </c>
      <c r="B425" s="832" t="s">
        <v>578</v>
      </c>
      <c r="C425" s="835" t="s">
        <v>604</v>
      </c>
      <c r="D425" s="863" t="s">
        <v>605</v>
      </c>
      <c r="E425" s="835" t="s">
        <v>3268</v>
      </c>
      <c r="F425" s="863" t="s">
        <v>3269</v>
      </c>
      <c r="G425" s="835" t="s">
        <v>3285</v>
      </c>
      <c r="H425" s="835" t="s">
        <v>3286</v>
      </c>
      <c r="I425" s="849">
        <v>7.320000171661377</v>
      </c>
      <c r="J425" s="849">
        <v>10</v>
      </c>
      <c r="K425" s="850">
        <v>73.180000305175781</v>
      </c>
    </row>
    <row r="426" spans="1:11" ht="14.4" customHeight="1" x14ac:dyDescent="0.3">
      <c r="A426" s="831" t="s">
        <v>577</v>
      </c>
      <c r="B426" s="832" t="s">
        <v>578</v>
      </c>
      <c r="C426" s="835" t="s">
        <v>604</v>
      </c>
      <c r="D426" s="863" t="s">
        <v>605</v>
      </c>
      <c r="E426" s="835" t="s">
        <v>2923</v>
      </c>
      <c r="F426" s="863" t="s">
        <v>2924</v>
      </c>
      <c r="G426" s="835" t="s">
        <v>3287</v>
      </c>
      <c r="H426" s="835" t="s">
        <v>3288</v>
      </c>
      <c r="I426" s="849">
        <v>154.8800048828125</v>
      </c>
      <c r="J426" s="849">
        <v>440</v>
      </c>
      <c r="K426" s="850">
        <v>68147.2021484375</v>
      </c>
    </row>
    <row r="427" spans="1:11" ht="14.4" customHeight="1" x14ac:dyDescent="0.3">
      <c r="A427" s="831" t="s">
        <v>577</v>
      </c>
      <c r="B427" s="832" t="s">
        <v>578</v>
      </c>
      <c r="C427" s="835" t="s">
        <v>604</v>
      </c>
      <c r="D427" s="863" t="s">
        <v>605</v>
      </c>
      <c r="E427" s="835" t="s">
        <v>2923</v>
      </c>
      <c r="F427" s="863" t="s">
        <v>2924</v>
      </c>
      <c r="G427" s="835" t="s">
        <v>2927</v>
      </c>
      <c r="H427" s="835" t="s">
        <v>2928</v>
      </c>
      <c r="I427" s="849">
        <v>15.609999656677246</v>
      </c>
      <c r="J427" s="849">
        <v>495</v>
      </c>
      <c r="K427" s="850">
        <v>7726.949951171875</v>
      </c>
    </row>
    <row r="428" spans="1:11" ht="14.4" customHeight="1" x14ac:dyDescent="0.3">
      <c r="A428" s="831" t="s">
        <v>577</v>
      </c>
      <c r="B428" s="832" t="s">
        <v>578</v>
      </c>
      <c r="C428" s="835" t="s">
        <v>604</v>
      </c>
      <c r="D428" s="863" t="s">
        <v>605</v>
      </c>
      <c r="E428" s="835" t="s">
        <v>2923</v>
      </c>
      <c r="F428" s="863" t="s">
        <v>2924</v>
      </c>
      <c r="G428" s="835" t="s">
        <v>3289</v>
      </c>
      <c r="H428" s="835" t="s">
        <v>3290</v>
      </c>
      <c r="I428" s="849">
        <v>21.719999313354492</v>
      </c>
      <c r="J428" s="849">
        <v>600</v>
      </c>
      <c r="K428" s="850">
        <v>13034.220153808594</v>
      </c>
    </row>
    <row r="429" spans="1:11" ht="14.4" customHeight="1" x14ac:dyDescent="0.3">
      <c r="A429" s="831" t="s">
        <v>577</v>
      </c>
      <c r="B429" s="832" t="s">
        <v>578</v>
      </c>
      <c r="C429" s="835" t="s">
        <v>604</v>
      </c>
      <c r="D429" s="863" t="s">
        <v>605</v>
      </c>
      <c r="E429" s="835" t="s">
        <v>2923</v>
      </c>
      <c r="F429" s="863" t="s">
        <v>2924</v>
      </c>
      <c r="G429" s="835" t="s">
        <v>3291</v>
      </c>
      <c r="H429" s="835" t="s">
        <v>3292</v>
      </c>
      <c r="I429" s="849">
        <v>127.37999725341797</v>
      </c>
      <c r="J429" s="849">
        <v>80</v>
      </c>
      <c r="K429" s="850">
        <v>10190.1201171875</v>
      </c>
    </row>
    <row r="430" spans="1:11" ht="14.4" customHeight="1" x14ac:dyDescent="0.3">
      <c r="A430" s="831" t="s">
        <v>577</v>
      </c>
      <c r="B430" s="832" t="s">
        <v>578</v>
      </c>
      <c r="C430" s="835" t="s">
        <v>604</v>
      </c>
      <c r="D430" s="863" t="s">
        <v>605</v>
      </c>
      <c r="E430" s="835" t="s">
        <v>2923</v>
      </c>
      <c r="F430" s="863" t="s">
        <v>2924</v>
      </c>
      <c r="G430" s="835" t="s">
        <v>3293</v>
      </c>
      <c r="H430" s="835" t="s">
        <v>3294</v>
      </c>
      <c r="I430" s="849">
        <v>54.279998779296875</v>
      </c>
      <c r="J430" s="849">
        <v>200</v>
      </c>
      <c r="K430" s="850">
        <v>10856.079833984375</v>
      </c>
    </row>
    <row r="431" spans="1:11" ht="14.4" customHeight="1" x14ac:dyDescent="0.3">
      <c r="A431" s="831" t="s">
        <v>577</v>
      </c>
      <c r="B431" s="832" t="s">
        <v>578</v>
      </c>
      <c r="C431" s="835" t="s">
        <v>604</v>
      </c>
      <c r="D431" s="863" t="s">
        <v>605</v>
      </c>
      <c r="E431" s="835" t="s">
        <v>2923</v>
      </c>
      <c r="F431" s="863" t="s">
        <v>2924</v>
      </c>
      <c r="G431" s="835" t="s">
        <v>3295</v>
      </c>
      <c r="H431" s="835" t="s">
        <v>3296</v>
      </c>
      <c r="I431" s="849">
        <v>255.71332804361978</v>
      </c>
      <c r="J431" s="849">
        <v>520</v>
      </c>
      <c r="K431" s="850">
        <v>135810.40014648437</v>
      </c>
    </row>
    <row r="432" spans="1:11" ht="14.4" customHeight="1" x14ac:dyDescent="0.3">
      <c r="A432" s="831" t="s">
        <v>577</v>
      </c>
      <c r="B432" s="832" t="s">
        <v>578</v>
      </c>
      <c r="C432" s="835" t="s">
        <v>604</v>
      </c>
      <c r="D432" s="863" t="s">
        <v>605</v>
      </c>
      <c r="E432" s="835" t="s">
        <v>2923</v>
      </c>
      <c r="F432" s="863" t="s">
        <v>2924</v>
      </c>
      <c r="G432" s="835" t="s">
        <v>3297</v>
      </c>
      <c r="H432" s="835" t="s">
        <v>3298</v>
      </c>
      <c r="I432" s="849">
        <v>511.82998657226562</v>
      </c>
      <c r="J432" s="849">
        <v>90</v>
      </c>
      <c r="K432" s="850">
        <v>46064.6982421875</v>
      </c>
    </row>
    <row r="433" spans="1:11" ht="14.4" customHeight="1" x14ac:dyDescent="0.3">
      <c r="A433" s="831" t="s">
        <v>577</v>
      </c>
      <c r="B433" s="832" t="s">
        <v>578</v>
      </c>
      <c r="C433" s="835" t="s">
        <v>604</v>
      </c>
      <c r="D433" s="863" t="s">
        <v>605</v>
      </c>
      <c r="E433" s="835" t="s">
        <v>2923</v>
      </c>
      <c r="F433" s="863" t="s">
        <v>2924</v>
      </c>
      <c r="G433" s="835" t="s">
        <v>3299</v>
      </c>
      <c r="H433" s="835" t="s">
        <v>3300</v>
      </c>
      <c r="I433" s="849">
        <v>997.010009765625</v>
      </c>
      <c r="J433" s="849">
        <v>20</v>
      </c>
      <c r="K433" s="850">
        <v>19940.099609375</v>
      </c>
    </row>
    <row r="434" spans="1:11" ht="14.4" customHeight="1" x14ac:dyDescent="0.3">
      <c r="A434" s="831" t="s">
        <v>577</v>
      </c>
      <c r="B434" s="832" t="s">
        <v>578</v>
      </c>
      <c r="C434" s="835" t="s">
        <v>604</v>
      </c>
      <c r="D434" s="863" t="s">
        <v>605</v>
      </c>
      <c r="E434" s="835" t="s">
        <v>2923</v>
      </c>
      <c r="F434" s="863" t="s">
        <v>2924</v>
      </c>
      <c r="G434" s="835" t="s">
        <v>3301</v>
      </c>
      <c r="H434" s="835" t="s">
        <v>3302</v>
      </c>
      <c r="I434" s="849">
        <v>2.1800000667572021</v>
      </c>
      <c r="J434" s="849">
        <v>600</v>
      </c>
      <c r="K434" s="850">
        <v>1306.8000183105469</v>
      </c>
    </row>
    <row r="435" spans="1:11" ht="14.4" customHeight="1" x14ac:dyDescent="0.3">
      <c r="A435" s="831" t="s">
        <v>577</v>
      </c>
      <c r="B435" s="832" t="s">
        <v>578</v>
      </c>
      <c r="C435" s="835" t="s">
        <v>607</v>
      </c>
      <c r="D435" s="863" t="s">
        <v>608</v>
      </c>
      <c r="E435" s="835" t="s">
        <v>3303</v>
      </c>
      <c r="F435" s="863" t="s">
        <v>3304</v>
      </c>
      <c r="G435" s="835" t="s">
        <v>3305</v>
      </c>
      <c r="H435" s="835" t="s">
        <v>3306</v>
      </c>
      <c r="I435" s="849">
        <v>95.576468972598803</v>
      </c>
      <c r="J435" s="849">
        <v>67</v>
      </c>
      <c r="K435" s="850">
        <v>7902.7799453735352</v>
      </c>
    </row>
    <row r="436" spans="1:11" ht="14.4" customHeight="1" x14ac:dyDescent="0.3">
      <c r="A436" s="831" t="s">
        <v>577</v>
      </c>
      <c r="B436" s="832" t="s">
        <v>578</v>
      </c>
      <c r="C436" s="835" t="s">
        <v>607</v>
      </c>
      <c r="D436" s="863" t="s">
        <v>608</v>
      </c>
      <c r="E436" s="835" t="s">
        <v>3303</v>
      </c>
      <c r="F436" s="863" t="s">
        <v>3304</v>
      </c>
      <c r="G436" s="835" t="s">
        <v>3307</v>
      </c>
      <c r="H436" s="835" t="s">
        <v>3308</v>
      </c>
      <c r="I436" s="849">
        <v>9318.01953125</v>
      </c>
      <c r="J436" s="849">
        <v>1</v>
      </c>
      <c r="K436" s="850">
        <v>9318.01953125</v>
      </c>
    </row>
    <row r="437" spans="1:11" ht="14.4" customHeight="1" x14ac:dyDescent="0.3">
      <c r="A437" s="831" t="s">
        <v>577</v>
      </c>
      <c r="B437" s="832" t="s">
        <v>578</v>
      </c>
      <c r="C437" s="835" t="s">
        <v>607</v>
      </c>
      <c r="D437" s="863" t="s">
        <v>608</v>
      </c>
      <c r="E437" s="835" t="s">
        <v>3303</v>
      </c>
      <c r="F437" s="863" t="s">
        <v>3304</v>
      </c>
      <c r="G437" s="835" t="s">
        <v>3309</v>
      </c>
      <c r="H437" s="835" t="s">
        <v>3310</v>
      </c>
      <c r="I437" s="849">
        <v>9318.01953125</v>
      </c>
      <c r="J437" s="849">
        <v>1</v>
      </c>
      <c r="K437" s="850">
        <v>9318.01953125</v>
      </c>
    </row>
    <row r="438" spans="1:11" ht="14.4" customHeight="1" x14ac:dyDescent="0.3">
      <c r="A438" s="831" t="s">
        <v>577</v>
      </c>
      <c r="B438" s="832" t="s">
        <v>578</v>
      </c>
      <c r="C438" s="835" t="s">
        <v>607</v>
      </c>
      <c r="D438" s="863" t="s">
        <v>608</v>
      </c>
      <c r="E438" s="835" t="s">
        <v>3303</v>
      </c>
      <c r="F438" s="863" t="s">
        <v>3304</v>
      </c>
      <c r="G438" s="835" t="s">
        <v>3311</v>
      </c>
      <c r="H438" s="835" t="s">
        <v>3312</v>
      </c>
      <c r="I438" s="849">
        <v>9318.01953125</v>
      </c>
      <c r="J438" s="849">
        <v>3</v>
      </c>
      <c r="K438" s="850">
        <v>27954.05859375</v>
      </c>
    </row>
    <row r="439" spans="1:11" ht="14.4" customHeight="1" x14ac:dyDescent="0.3">
      <c r="A439" s="831" t="s">
        <v>577</v>
      </c>
      <c r="B439" s="832" t="s">
        <v>578</v>
      </c>
      <c r="C439" s="835" t="s">
        <v>607</v>
      </c>
      <c r="D439" s="863" t="s">
        <v>608</v>
      </c>
      <c r="E439" s="835" t="s">
        <v>3303</v>
      </c>
      <c r="F439" s="863" t="s">
        <v>3304</v>
      </c>
      <c r="G439" s="835" t="s">
        <v>3313</v>
      </c>
      <c r="H439" s="835" t="s">
        <v>3314</v>
      </c>
      <c r="I439" s="849">
        <v>4125.6298828125</v>
      </c>
      <c r="J439" s="849">
        <v>1</v>
      </c>
      <c r="K439" s="850">
        <v>4125.6298828125</v>
      </c>
    </row>
    <row r="440" spans="1:11" ht="14.4" customHeight="1" x14ac:dyDescent="0.3">
      <c r="A440" s="831" t="s">
        <v>577</v>
      </c>
      <c r="B440" s="832" t="s">
        <v>578</v>
      </c>
      <c r="C440" s="835" t="s">
        <v>607</v>
      </c>
      <c r="D440" s="863" t="s">
        <v>608</v>
      </c>
      <c r="E440" s="835" t="s">
        <v>3303</v>
      </c>
      <c r="F440" s="863" t="s">
        <v>3304</v>
      </c>
      <c r="G440" s="835" t="s">
        <v>3315</v>
      </c>
      <c r="H440" s="835" t="s">
        <v>3316</v>
      </c>
      <c r="I440" s="849">
        <v>4125.6298828125</v>
      </c>
      <c r="J440" s="849">
        <v>1</v>
      </c>
      <c r="K440" s="850">
        <v>4125.6298828125</v>
      </c>
    </row>
    <row r="441" spans="1:11" ht="14.4" customHeight="1" x14ac:dyDescent="0.3">
      <c r="A441" s="831" t="s">
        <v>577</v>
      </c>
      <c r="B441" s="832" t="s">
        <v>578</v>
      </c>
      <c r="C441" s="835" t="s">
        <v>607</v>
      </c>
      <c r="D441" s="863" t="s">
        <v>608</v>
      </c>
      <c r="E441" s="835" t="s">
        <v>3303</v>
      </c>
      <c r="F441" s="863" t="s">
        <v>3304</v>
      </c>
      <c r="G441" s="835" t="s">
        <v>3317</v>
      </c>
      <c r="H441" s="835" t="s">
        <v>3318</v>
      </c>
      <c r="I441" s="849">
        <v>2626.820068359375</v>
      </c>
      <c r="J441" s="849">
        <v>5</v>
      </c>
      <c r="K441" s="850">
        <v>13134.100341796875</v>
      </c>
    </row>
    <row r="442" spans="1:11" ht="14.4" customHeight="1" x14ac:dyDescent="0.3">
      <c r="A442" s="831" t="s">
        <v>577</v>
      </c>
      <c r="B442" s="832" t="s">
        <v>578</v>
      </c>
      <c r="C442" s="835" t="s">
        <v>607</v>
      </c>
      <c r="D442" s="863" t="s">
        <v>608</v>
      </c>
      <c r="E442" s="835" t="s">
        <v>3303</v>
      </c>
      <c r="F442" s="863" t="s">
        <v>3304</v>
      </c>
      <c r="G442" s="835" t="s">
        <v>3319</v>
      </c>
      <c r="H442" s="835" t="s">
        <v>3320</v>
      </c>
      <c r="I442" s="849">
        <v>6155.22998046875</v>
      </c>
      <c r="J442" s="849">
        <v>1</v>
      </c>
      <c r="K442" s="850">
        <v>6155.22998046875</v>
      </c>
    </row>
    <row r="443" spans="1:11" ht="14.4" customHeight="1" x14ac:dyDescent="0.3">
      <c r="A443" s="831" t="s">
        <v>577</v>
      </c>
      <c r="B443" s="832" t="s">
        <v>578</v>
      </c>
      <c r="C443" s="835" t="s">
        <v>607</v>
      </c>
      <c r="D443" s="863" t="s">
        <v>608</v>
      </c>
      <c r="E443" s="835" t="s">
        <v>3303</v>
      </c>
      <c r="F443" s="863" t="s">
        <v>3304</v>
      </c>
      <c r="G443" s="835" t="s">
        <v>3321</v>
      </c>
      <c r="H443" s="835" t="s">
        <v>3322</v>
      </c>
      <c r="I443" s="849">
        <v>1041.949951171875</v>
      </c>
      <c r="J443" s="849">
        <v>100</v>
      </c>
      <c r="K443" s="850">
        <v>104194.599609375</v>
      </c>
    </row>
    <row r="444" spans="1:11" ht="14.4" customHeight="1" x14ac:dyDescent="0.3">
      <c r="A444" s="831" t="s">
        <v>577</v>
      </c>
      <c r="B444" s="832" t="s">
        <v>578</v>
      </c>
      <c r="C444" s="835" t="s">
        <v>607</v>
      </c>
      <c r="D444" s="863" t="s">
        <v>608</v>
      </c>
      <c r="E444" s="835" t="s">
        <v>3303</v>
      </c>
      <c r="F444" s="863" t="s">
        <v>3304</v>
      </c>
      <c r="G444" s="835" t="s">
        <v>3323</v>
      </c>
      <c r="H444" s="835" t="s">
        <v>3324</v>
      </c>
      <c r="I444" s="849">
        <v>11464.7001953125</v>
      </c>
      <c r="J444" s="849">
        <v>2</v>
      </c>
      <c r="K444" s="850">
        <v>22929.400390625</v>
      </c>
    </row>
    <row r="445" spans="1:11" ht="14.4" customHeight="1" x14ac:dyDescent="0.3">
      <c r="A445" s="831" t="s">
        <v>577</v>
      </c>
      <c r="B445" s="832" t="s">
        <v>578</v>
      </c>
      <c r="C445" s="835" t="s">
        <v>607</v>
      </c>
      <c r="D445" s="863" t="s">
        <v>608</v>
      </c>
      <c r="E445" s="835" t="s">
        <v>3303</v>
      </c>
      <c r="F445" s="863" t="s">
        <v>3304</v>
      </c>
      <c r="G445" s="835" t="s">
        <v>3325</v>
      </c>
      <c r="H445" s="835" t="s">
        <v>3326</v>
      </c>
      <c r="I445" s="849">
        <v>11464.7001953125</v>
      </c>
      <c r="J445" s="849">
        <v>2</v>
      </c>
      <c r="K445" s="850">
        <v>22929.400390625</v>
      </c>
    </row>
    <row r="446" spans="1:11" ht="14.4" customHeight="1" x14ac:dyDescent="0.3">
      <c r="A446" s="831" t="s">
        <v>577</v>
      </c>
      <c r="B446" s="832" t="s">
        <v>578</v>
      </c>
      <c r="C446" s="835" t="s">
        <v>607</v>
      </c>
      <c r="D446" s="863" t="s">
        <v>608</v>
      </c>
      <c r="E446" s="835" t="s">
        <v>3303</v>
      </c>
      <c r="F446" s="863" t="s">
        <v>3304</v>
      </c>
      <c r="G446" s="835" t="s">
        <v>3327</v>
      </c>
      <c r="H446" s="835" t="s">
        <v>3328</v>
      </c>
      <c r="I446" s="849">
        <v>1852.9066975911458</v>
      </c>
      <c r="J446" s="849">
        <v>18</v>
      </c>
      <c r="K446" s="850">
        <v>33352.310180664063</v>
      </c>
    </row>
    <row r="447" spans="1:11" ht="14.4" customHeight="1" x14ac:dyDescent="0.3">
      <c r="A447" s="831" t="s">
        <v>577</v>
      </c>
      <c r="B447" s="832" t="s">
        <v>578</v>
      </c>
      <c r="C447" s="835" t="s">
        <v>607</v>
      </c>
      <c r="D447" s="863" t="s">
        <v>608</v>
      </c>
      <c r="E447" s="835" t="s">
        <v>3303</v>
      </c>
      <c r="F447" s="863" t="s">
        <v>3304</v>
      </c>
      <c r="G447" s="835" t="s">
        <v>3329</v>
      </c>
      <c r="H447" s="835" t="s">
        <v>3330</v>
      </c>
      <c r="I447" s="849">
        <v>11713.5</v>
      </c>
      <c r="J447" s="849">
        <v>1</v>
      </c>
      <c r="K447" s="850">
        <v>11713.5</v>
      </c>
    </row>
    <row r="448" spans="1:11" ht="14.4" customHeight="1" x14ac:dyDescent="0.3">
      <c r="A448" s="831" t="s">
        <v>577</v>
      </c>
      <c r="B448" s="832" t="s">
        <v>578</v>
      </c>
      <c r="C448" s="835" t="s">
        <v>607</v>
      </c>
      <c r="D448" s="863" t="s">
        <v>608</v>
      </c>
      <c r="E448" s="835" t="s">
        <v>3303</v>
      </c>
      <c r="F448" s="863" t="s">
        <v>3304</v>
      </c>
      <c r="G448" s="835" t="s">
        <v>3331</v>
      </c>
      <c r="H448" s="835" t="s">
        <v>3332</v>
      </c>
      <c r="I448" s="849">
        <v>22410.4150390625</v>
      </c>
      <c r="J448" s="849">
        <v>2</v>
      </c>
      <c r="K448" s="850">
        <v>44820.830078125</v>
      </c>
    </row>
    <row r="449" spans="1:11" ht="14.4" customHeight="1" x14ac:dyDescent="0.3">
      <c r="A449" s="831" t="s">
        <v>577</v>
      </c>
      <c r="B449" s="832" t="s">
        <v>578</v>
      </c>
      <c r="C449" s="835" t="s">
        <v>607</v>
      </c>
      <c r="D449" s="863" t="s">
        <v>608</v>
      </c>
      <c r="E449" s="835" t="s">
        <v>3303</v>
      </c>
      <c r="F449" s="863" t="s">
        <v>3304</v>
      </c>
      <c r="G449" s="835" t="s">
        <v>3333</v>
      </c>
      <c r="H449" s="835" t="s">
        <v>3334</v>
      </c>
      <c r="I449" s="849">
        <v>4260.4599609375</v>
      </c>
      <c r="J449" s="849">
        <v>1</v>
      </c>
      <c r="K449" s="850">
        <v>4260.4599609375</v>
      </c>
    </row>
    <row r="450" spans="1:11" ht="14.4" customHeight="1" x14ac:dyDescent="0.3">
      <c r="A450" s="831" t="s">
        <v>577</v>
      </c>
      <c r="B450" s="832" t="s">
        <v>578</v>
      </c>
      <c r="C450" s="835" t="s">
        <v>607</v>
      </c>
      <c r="D450" s="863" t="s">
        <v>608</v>
      </c>
      <c r="E450" s="835" t="s">
        <v>3303</v>
      </c>
      <c r="F450" s="863" t="s">
        <v>3304</v>
      </c>
      <c r="G450" s="835" t="s">
        <v>3335</v>
      </c>
      <c r="H450" s="835" t="s">
        <v>3336</v>
      </c>
      <c r="I450" s="849">
        <v>4260.4599609375</v>
      </c>
      <c r="J450" s="849">
        <v>2</v>
      </c>
      <c r="K450" s="850">
        <v>8520.919921875</v>
      </c>
    </row>
    <row r="451" spans="1:11" ht="14.4" customHeight="1" x14ac:dyDescent="0.3">
      <c r="A451" s="831" t="s">
        <v>577</v>
      </c>
      <c r="B451" s="832" t="s">
        <v>578</v>
      </c>
      <c r="C451" s="835" t="s">
        <v>607</v>
      </c>
      <c r="D451" s="863" t="s">
        <v>608</v>
      </c>
      <c r="E451" s="835" t="s">
        <v>3303</v>
      </c>
      <c r="F451" s="863" t="s">
        <v>3304</v>
      </c>
      <c r="G451" s="835" t="s">
        <v>3337</v>
      </c>
      <c r="H451" s="835" t="s">
        <v>3338</v>
      </c>
      <c r="I451" s="849">
        <v>4260.4501953125</v>
      </c>
      <c r="J451" s="849">
        <v>1</v>
      </c>
      <c r="K451" s="850">
        <v>4260.4501953125</v>
      </c>
    </row>
    <row r="452" spans="1:11" ht="14.4" customHeight="1" x14ac:dyDescent="0.3">
      <c r="A452" s="831" t="s">
        <v>577</v>
      </c>
      <c r="B452" s="832" t="s">
        <v>578</v>
      </c>
      <c r="C452" s="835" t="s">
        <v>607</v>
      </c>
      <c r="D452" s="863" t="s">
        <v>608</v>
      </c>
      <c r="E452" s="835" t="s">
        <v>3303</v>
      </c>
      <c r="F452" s="863" t="s">
        <v>3304</v>
      </c>
      <c r="G452" s="835" t="s">
        <v>3339</v>
      </c>
      <c r="H452" s="835" t="s">
        <v>3340</v>
      </c>
      <c r="I452" s="849">
        <v>5964.47998046875</v>
      </c>
      <c r="J452" s="849">
        <v>1</v>
      </c>
      <c r="K452" s="850">
        <v>5964.47998046875</v>
      </c>
    </row>
    <row r="453" spans="1:11" ht="14.4" customHeight="1" x14ac:dyDescent="0.3">
      <c r="A453" s="831" t="s">
        <v>577</v>
      </c>
      <c r="B453" s="832" t="s">
        <v>578</v>
      </c>
      <c r="C453" s="835" t="s">
        <v>607</v>
      </c>
      <c r="D453" s="863" t="s">
        <v>608</v>
      </c>
      <c r="E453" s="835" t="s">
        <v>3303</v>
      </c>
      <c r="F453" s="863" t="s">
        <v>3304</v>
      </c>
      <c r="G453" s="835" t="s">
        <v>3341</v>
      </c>
      <c r="H453" s="835" t="s">
        <v>3342</v>
      </c>
      <c r="I453" s="849">
        <v>5964.47021484375</v>
      </c>
      <c r="J453" s="849">
        <v>1</v>
      </c>
      <c r="K453" s="850">
        <v>5964.47021484375</v>
      </c>
    </row>
    <row r="454" spans="1:11" ht="14.4" customHeight="1" x14ac:dyDescent="0.3">
      <c r="A454" s="831" t="s">
        <v>577</v>
      </c>
      <c r="B454" s="832" t="s">
        <v>578</v>
      </c>
      <c r="C454" s="835" t="s">
        <v>607</v>
      </c>
      <c r="D454" s="863" t="s">
        <v>608</v>
      </c>
      <c r="E454" s="835" t="s">
        <v>3303</v>
      </c>
      <c r="F454" s="863" t="s">
        <v>3304</v>
      </c>
      <c r="G454" s="835" t="s">
        <v>3343</v>
      </c>
      <c r="H454" s="835" t="s">
        <v>3344</v>
      </c>
      <c r="I454" s="849">
        <v>7666.7900390625</v>
      </c>
      <c r="J454" s="849">
        <v>1</v>
      </c>
      <c r="K454" s="850">
        <v>7666.7900390625</v>
      </c>
    </row>
    <row r="455" spans="1:11" ht="14.4" customHeight="1" x14ac:dyDescent="0.3">
      <c r="A455" s="831" t="s">
        <v>577</v>
      </c>
      <c r="B455" s="832" t="s">
        <v>578</v>
      </c>
      <c r="C455" s="835" t="s">
        <v>607</v>
      </c>
      <c r="D455" s="863" t="s">
        <v>608</v>
      </c>
      <c r="E455" s="835" t="s">
        <v>3303</v>
      </c>
      <c r="F455" s="863" t="s">
        <v>3304</v>
      </c>
      <c r="G455" s="835" t="s">
        <v>3345</v>
      </c>
      <c r="H455" s="835" t="s">
        <v>3346</v>
      </c>
      <c r="I455" s="849">
        <v>7666.77001953125</v>
      </c>
      <c r="J455" s="849">
        <v>1</v>
      </c>
      <c r="K455" s="850">
        <v>7666.77001953125</v>
      </c>
    </row>
    <row r="456" spans="1:11" ht="14.4" customHeight="1" x14ac:dyDescent="0.3">
      <c r="A456" s="831" t="s">
        <v>577</v>
      </c>
      <c r="B456" s="832" t="s">
        <v>578</v>
      </c>
      <c r="C456" s="835" t="s">
        <v>607</v>
      </c>
      <c r="D456" s="863" t="s">
        <v>608</v>
      </c>
      <c r="E456" s="835" t="s">
        <v>3303</v>
      </c>
      <c r="F456" s="863" t="s">
        <v>3304</v>
      </c>
      <c r="G456" s="835" t="s">
        <v>3347</v>
      </c>
      <c r="H456" s="835" t="s">
        <v>3348</v>
      </c>
      <c r="I456" s="849">
        <v>14688.900390625</v>
      </c>
      <c r="J456" s="849">
        <v>1</v>
      </c>
      <c r="K456" s="850">
        <v>14688.900390625</v>
      </c>
    </row>
    <row r="457" spans="1:11" ht="14.4" customHeight="1" x14ac:dyDescent="0.3">
      <c r="A457" s="831" t="s">
        <v>577</v>
      </c>
      <c r="B457" s="832" t="s">
        <v>578</v>
      </c>
      <c r="C457" s="835" t="s">
        <v>607</v>
      </c>
      <c r="D457" s="863" t="s">
        <v>608</v>
      </c>
      <c r="E457" s="835" t="s">
        <v>3303</v>
      </c>
      <c r="F457" s="863" t="s">
        <v>3304</v>
      </c>
      <c r="G457" s="835" t="s">
        <v>3349</v>
      </c>
      <c r="H457" s="835" t="s">
        <v>3350</v>
      </c>
      <c r="I457" s="849">
        <v>632.5</v>
      </c>
      <c r="J457" s="849">
        <v>10</v>
      </c>
      <c r="K457" s="850">
        <v>6325</v>
      </c>
    </row>
    <row r="458" spans="1:11" ht="14.4" customHeight="1" x14ac:dyDescent="0.3">
      <c r="A458" s="831" t="s">
        <v>577</v>
      </c>
      <c r="B458" s="832" t="s">
        <v>578</v>
      </c>
      <c r="C458" s="835" t="s">
        <v>607</v>
      </c>
      <c r="D458" s="863" t="s">
        <v>608</v>
      </c>
      <c r="E458" s="835" t="s">
        <v>3303</v>
      </c>
      <c r="F458" s="863" t="s">
        <v>3304</v>
      </c>
      <c r="G458" s="835" t="s">
        <v>3351</v>
      </c>
      <c r="H458" s="835" t="s">
        <v>3352</v>
      </c>
      <c r="I458" s="849">
        <v>24139</v>
      </c>
      <c r="J458" s="849">
        <v>4</v>
      </c>
      <c r="K458" s="850">
        <v>96556</v>
      </c>
    </row>
    <row r="459" spans="1:11" ht="14.4" customHeight="1" x14ac:dyDescent="0.3">
      <c r="A459" s="831" t="s">
        <v>577</v>
      </c>
      <c r="B459" s="832" t="s">
        <v>578</v>
      </c>
      <c r="C459" s="835" t="s">
        <v>607</v>
      </c>
      <c r="D459" s="863" t="s">
        <v>608</v>
      </c>
      <c r="E459" s="835" t="s">
        <v>3303</v>
      </c>
      <c r="F459" s="863" t="s">
        <v>3304</v>
      </c>
      <c r="G459" s="835" t="s">
        <v>3353</v>
      </c>
      <c r="H459" s="835" t="s">
        <v>3354</v>
      </c>
      <c r="I459" s="849">
        <v>24139</v>
      </c>
      <c r="J459" s="849">
        <v>4</v>
      </c>
      <c r="K459" s="850">
        <v>96556</v>
      </c>
    </row>
    <row r="460" spans="1:11" ht="14.4" customHeight="1" x14ac:dyDescent="0.3">
      <c r="A460" s="831" t="s">
        <v>577</v>
      </c>
      <c r="B460" s="832" t="s">
        <v>578</v>
      </c>
      <c r="C460" s="835" t="s">
        <v>607</v>
      </c>
      <c r="D460" s="863" t="s">
        <v>608</v>
      </c>
      <c r="E460" s="835" t="s">
        <v>3303</v>
      </c>
      <c r="F460" s="863" t="s">
        <v>3304</v>
      </c>
      <c r="G460" s="835" t="s">
        <v>3355</v>
      </c>
      <c r="H460" s="835" t="s">
        <v>3356</v>
      </c>
      <c r="I460" s="849">
        <v>24139</v>
      </c>
      <c r="J460" s="849">
        <v>2</v>
      </c>
      <c r="K460" s="850">
        <v>48278</v>
      </c>
    </row>
    <row r="461" spans="1:11" ht="14.4" customHeight="1" x14ac:dyDescent="0.3">
      <c r="A461" s="831" t="s">
        <v>577</v>
      </c>
      <c r="B461" s="832" t="s">
        <v>578</v>
      </c>
      <c r="C461" s="835" t="s">
        <v>607</v>
      </c>
      <c r="D461" s="863" t="s">
        <v>608</v>
      </c>
      <c r="E461" s="835" t="s">
        <v>3303</v>
      </c>
      <c r="F461" s="863" t="s">
        <v>3304</v>
      </c>
      <c r="G461" s="835" t="s">
        <v>3357</v>
      </c>
      <c r="H461" s="835" t="s">
        <v>3358</v>
      </c>
      <c r="I461" s="849">
        <v>24139</v>
      </c>
      <c r="J461" s="849">
        <v>1</v>
      </c>
      <c r="K461" s="850">
        <v>24139</v>
      </c>
    </row>
    <row r="462" spans="1:11" ht="14.4" customHeight="1" x14ac:dyDescent="0.3">
      <c r="A462" s="831" t="s">
        <v>577</v>
      </c>
      <c r="B462" s="832" t="s">
        <v>578</v>
      </c>
      <c r="C462" s="835" t="s">
        <v>607</v>
      </c>
      <c r="D462" s="863" t="s">
        <v>608</v>
      </c>
      <c r="E462" s="835" t="s">
        <v>3303</v>
      </c>
      <c r="F462" s="863" t="s">
        <v>3304</v>
      </c>
      <c r="G462" s="835" t="s">
        <v>3359</v>
      </c>
      <c r="H462" s="835" t="s">
        <v>3360</v>
      </c>
      <c r="I462" s="849">
        <v>12650</v>
      </c>
      <c r="J462" s="849">
        <v>6</v>
      </c>
      <c r="K462" s="850">
        <v>75900</v>
      </c>
    </row>
    <row r="463" spans="1:11" ht="14.4" customHeight="1" x14ac:dyDescent="0.3">
      <c r="A463" s="831" t="s">
        <v>577</v>
      </c>
      <c r="B463" s="832" t="s">
        <v>578</v>
      </c>
      <c r="C463" s="835" t="s">
        <v>607</v>
      </c>
      <c r="D463" s="863" t="s">
        <v>608</v>
      </c>
      <c r="E463" s="835" t="s">
        <v>3303</v>
      </c>
      <c r="F463" s="863" t="s">
        <v>3304</v>
      </c>
      <c r="G463" s="835" t="s">
        <v>3361</v>
      </c>
      <c r="H463" s="835" t="s">
        <v>3362</v>
      </c>
      <c r="I463" s="849">
        <v>12650</v>
      </c>
      <c r="J463" s="849">
        <v>90</v>
      </c>
      <c r="K463" s="850">
        <v>1138500</v>
      </c>
    </row>
    <row r="464" spans="1:11" ht="14.4" customHeight="1" x14ac:dyDescent="0.3">
      <c r="A464" s="831" t="s">
        <v>577</v>
      </c>
      <c r="B464" s="832" t="s">
        <v>578</v>
      </c>
      <c r="C464" s="835" t="s">
        <v>607</v>
      </c>
      <c r="D464" s="863" t="s">
        <v>608</v>
      </c>
      <c r="E464" s="835" t="s">
        <v>3303</v>
      </c>
      <c r="F464" s="863" t="s">
        <v>3304</v>
      </c>
      <c r="G464" s="835" t="s">
        <v>3363</v>
      </c>
      <c r="H464" s="835" t="s">
        <v>3364</v>
      </c>
      <c r="I464" s="849">
        <v>12650</v>
      </c>
      <c r="J464" s="849">
        <v>117</v>
      </c>
      <c r="K464" s="850">
        <v>1480050</v>
      </c>
    </row>
    <row r="465" spans="1:11" ht="14.4" customHeight="1" x14ac:dyDescent="0.3">
      <c r="A465" s="831" t="s">
        <v>577</v>
      </c>
      <c r="B465" s="832" t="s">
        <v>578</v>
      </c>
      <c r="C465" s="835" t="s">
        <v>607</v>
      </c>
      <c r="D465" s="863" t="s">
        <v>608</v>
      </c>
      <c r="E465" s="835" t="s">
        <v>3303</v>
      </c>
      <c r="F465" s="863" t="s">
        <v>3304</v>
      </c>
      <c r="G465" s="835" t="s">
        <v>3365</v>
      </c>
      <c r="H465" s="835" t="s">
        <v>3366</v>
      </c>
      <c r="I465" s="849">
        <v>12650</v>
      </c>
      <c r="J465" s="849">
        <v>26</v>
      </c>
      <c r="K465" s="850">
        <v>328900</v>
      </c>
    </row>
    <row r="466" spans="1:11" ht="14.4" customHeight="1" x14ac:dyDescent="0.3">
      <c r="A466" s="831" t="s">
        <v>577</v>
      </c>
      <c r="B466" s="832" t="s">
        <v>578</v>
      </c>
      <c r="C466" s="835" t="s">
        <v>607</v>
      </c>
      <c r="D466" s="863" t="s">
        <v>608</v>
      </c>
      <c r="E466" s="835" t="s">
        <v>3303</v>
      </c>
      <c r="F466" s="863" t="s">
        <v>3304</v>
      </c>
      <c r="G466" s="835" t="s">
        <v>3367</v>
      </c>
      <c r="H466" s="835" t="s">
        <v>3368</v>
      </c>
      <c r="I466" s="849">
        <v>12650</v>
      </c>
      <c r="J466" s="849">
        <v>2</v>
      </c>
      <c r="K466" s="850">
        <v>25300</v>
      </c>
    </row>
    <row r="467" spans="1:11" ht="14.4" customHeight="1" x14ac:dyDescent="0.3">
      <c r="A467" s="831" t="s">
        <v>577</v>
      </c>
      <c r="B467" s="832" t="s">
        <v>578</v>
      </c>
      <c r="C467" s="835" t="s">
        <v>607</v>
      </c>
      <c r="D467" s="863" t="s">
        <v>608</v>
      </c>
      <c r="E467" s="835" t="s">
        <v>3303</v>
      </c>
      <c r="F467" s="863" t="s">
        <v>3304</v>
      </c>
      <c r="G467" s="835" t="s">
        <v>3369</v>
      </c>
      <c r="H467" s="835" t="s">
        <v>3370</v>
      </c>
      <c r="I467" s="849">
        <v>12650</v>
      </c>
      <c r="J467" s="849">
        <v>18</v>
      </c>
      <c r="K467" s="850">
        <v>227700</v>
      </c>
    </row>
    <row r="468" spans="1:11" ht="14.4" customHeight="1" x14ac:dyDescent="0.3">
      <c r="A468" s="831" t="s">
        <v>577</v>
      </c>
      <c r="B468" s="832" t="s">
        <v>578</v>
      </c>
      <c r="C468" s="835" t="s">
        <v>607</v>
      </c>
      <c r="D468" s="863" t="s">
        <v>608</v>
      </c>
      <c r="E468" s="835" t="s">
        <v>3303</v>
      </c>
      <c r="F468" s="863" t="s">
        <v>3304</v>
      </c>
      <c r="G468" s="835" t="s">
        <v>3371</v>
      </c>
      <c r="H468" s="835" t="s">
        <v>3372</v>
      </c>
      <c r="I468" s="849">
        <v>12650</v>
      </c>
      <c r="J468" s="849">
        <v>18</v>
      </c>
      <c r="K468" s="850">
        <v>227700</v>
      </c>
    </row>
    <row r="469" spans="1:11" ht="14.4" customHeight="1" x14ac:dyDescent="0.3">
      <c r="A469" s="831" t="s">
        <v>577</v>
      </c>
      <c r="B469" s="832" t="s">
        <v>578</v>
      </c>
      <c r="C469" s="835" t="s">
        <v>607</v>
      </c>
      <c r="D469" s="863" t="s">
        <v>608</v>
      </c>
      <c r="E469" s="835" t="s">
        <v>3303</v>
      </c>
      <c r="F469" s="863" t="s">
        <v>3304</v>
      </c>
      <c r="G469" s="835" t="s">
        <v>3373</v>
      </c>
      <c r="H469" s="835" t="s">
        <v>3374</v>
      </c>
      <c r="I469" s="849">
        <v>12650</v>
      </c>
      <c r="J469" s="849">
        <v>1</v>
      </c>
      <c r="K469" s="850">
        <v>12650</v>
      </c>
    </row>
    <row r="470" spans="1:11" ht="14.4" customHeight="1" x14ac:dyDescent="0.3">
      <c r="A470" s="831" t="s">
        <v>577</v>
      </c>
      <c r="B470" s="832" t="s">
        <v>578</v>
      </c>
      <c r="C470" s="835" t="s">
        <v>607</v>
      </c>
      <c r="D470" s="863" t="s">
        <v>608</v>
      </c>
      <c r="E470" s="835" t="s">
        <v>3303</v>
      </c>
      <c r="F470" s="863" t="s">
        <v>3304</v>
      </c>
      <c r="G470" s="835" t="s">
        <v>3375</v>
      </c>
      <c r="H470" s="835" t="s">
        <v>3376</v>
      </c>
      <c r="I470" s="849">
        <v>15747</v>
      </c>
      <c r="J470" s="849">
        <v>13</v>
      </c>
      <c r="K470" s="850">
        <v>204711</v>
      </c>
    </row>
    <row r="471" spans="1:11" ht="14.4" customHeight="1" x14ac:dyDescent="0.3">
      <c r="A471" s="831" t="s">
        <v>577</v>
      </c>
      <c r="B471" s="832" t="s">
        <v>578</v>
      </c>
      <c r="C471" s="835" t="s">
        <v>607</v>
      </c>
      <c r="D471" s="863" t="s">
        <v>608</v>
      </c>
      <c r="E471" s="835" t="s">
        <v>3303</v>
      </c>
      <c r="F471" s="863" t="s">
        <v>3304</v>
      </c>
      <c r="G471" s="835" t="s">
        <v>3377</v>
      </c>
      <c r="H471" s="835" t="s">
        <v>3378</v>
      </c>
      <c r="I471" s="849">
        <v>0</v>
      </c>
      <c r="J471" s="849">
        <v>0</v>
      </c>
      <c r="K471" s="850">
        <v>-3967.679931640625</v>
      </c>
    </row>
    <row r="472" spans="1:11" ht="14.4" customHeight="1" x14ac:dyDescent="0.3">
      <c r="A472" s="831" t="s">
        <v>577</v>
      </c>
      <c r="B472" s="832" t="s">
        <v>578</v>
      </c>
      <c r="C472" s="835" t="s">
        <v>607</v>
      </c>
      <c r="D472" s="863" t="s">
        <v>608</v>
      </c>
      <c r="E472" s="835" t="s">
        <v>3303</v>
      </c>
      <c r="F472" s="863" t="s">
        <v>3304</v>
      </c>
      <c r="G472" s="835" t="s">
        <v>3379</v>
      </c>
      <c r="H472" s="835" t="s">
        <v>3380</v>
      </c>
      <c r="I472" s="849">
        <v>13225</v>
      </c>
      <c r="J472" s="849">
        <v>1</v>
      </c>
      <c r="K472" s="850">
        <v>31739.840087890625</v>
      </c>
    </row>
    <row r="473" spans="1:11" ht="14.4" customHeight="1" x14ac:dyDescent="0.3">
      <c r="A473" s="831" t="s">
        <v>577</v>
      </c>
      <c r="B473" s="832" t="s">
        <v>578</v>
      </c>
      <c r="C473" s="835" t="s">
        <v>607</v>
      </c>
      <c r="D473" s="863" t="s">
        <v>608</v>
      </c>
      <c r="E473" s="835" t="s">
        <v>3303</v>
      </c>
      <c r="F473" s="863" t="s">
        <v>3304</v>
      </c>
      <c r="G473" s="835" t="s">
        <v>3381</v>
      </c>
      <c r="H473" s="835" t="s">
        <v>3382</v>
      </c>
      <c r="I473" s="849">
        <v>0</v>
      </c>
      <c r="J473" s="849">
        <v>0</v>
      </c>
      <c r="K473" s="850">
        <v>-11902.999755859375</v>
      </c>
    </row>
    <row r="474" spans="1:11" ht="14.4" customHeight="1" x14ac:dyDescent="0.3">
      <c r="A474" s="831" t="s">
        <v>577</v>
      </c>
      <c r="B474" s="832" t="s">
        <v>578</v>
      </c>
      <c r="C474" s="835" t="s">
        <v>607</v>
      </c>
      <c r="D474" s="863" t="s">
        <v>608</v>
      </c>
      <c r="E474" s="835" t="s">
        <v>3303</v>
      </c>
      <c r="F474" s="863" t="s">
        <v>3304</v>
      </c>
      <c r="G474" s="835" t="s">
        <v>3383</v>
      </c>
      <c r="H474" s="835" t="s">
        <v>3384</v>
      </c>
      <c r="I474" s="849">
        <v>0</v>
      </c>
      <c r="J474" s="849">
        <v>0</v>
      </c>
      <c r="K474" s="850">
        <v>-3967.659912109375</v>
      </c>
    </row>
    <row r="475" spans="1:11" ht="14.4" customHeight="1" x14ac:dyDescent="0.3">
      <c r="A475" s="831" t="s">
        <v>577</v>
      </c>
      <c r="B475" s="832" t="s">
        <v>578</v>
      </c>
      <c r="C475" s="835" t="s">
        <v>607</v>
      </c>
      <c r="D475" s="863" t="s">
        <v>608</v>
      </c>
      <c r="E475" s="835" t="s">
        <v>3303</v>
      </c>
      <c r="F475" s="863" t="s">
        <v>3304</v>
      </c>
      <c r="G475" s="835" t="s">
        <v>3385</v>
      </c>
      <c r="H475" s="835" t="s">
        <v>3386</v>
      </c>
      <c r="I475" s="849">
        <v>19837.5</v>
      </c>
      <c r="J475" s="849">
        <v>1</v>
      </c>
      <c r="K475" s="850">
        <v>35707.5</v>
      </c>
    </row>
    <row r="476" spans="1:11" ht="14.4" customHeight="1" x14ac:dyDescent="0.3">
      <c r="A476" s="831" t="s">
        <v>577</v>
      </c>
      <c r="B476" s="832" t="s">
        <v>578</v>
      </c>
      <c r="C476" s="835" t="s">
        <v>607</v>
      </c>
      <c r="D476" s="863" t="s">
        <v>608</v>
      </c>
      <c r="E476" s="835" t="s">
        <v>3303</v>
      </c>
      <c r="F476" s="863" t="s">
        <v>3304</v>
      </c>
      <c r="G476" s="835" t="s">
        <v>3313</v>
      </c>
      <c r="H476" s="835" t="s">
        <v>3387</v>
      </c>
      <c r="I476" s="849">
        <v>3808.2684795673076</v>
      </c>
      <c r="J476" s="849">
        <v>12</v>
      </c>
      <c r="K476" s="850">
        <v>49507.480234375224</v>
      </c>
    </row>
    <row r="477" spans="1:11" ht="14.4" customHeight="1" x14ac:dyDescent="0.3">
      <c r="A477" s="831" t="s">
        <v>577</v>
      </c>
      <c r="B477" s="832" t="s">
        <v>578</v>
      </c>
      <c r="C477" s="835" t="s">
        <v>607</v>
      </c>
      <c r="D477" s="863" t="s">
        <v>608</v>
      </c>
      <c r="E477" s="835" t="s">
        <v>3303</v>
      </c>
      <c r="F477" s="863" t="s">
        <v>3304</v>
      </c>
      <c r="G477" s="835" t="s">
        <v>3388</v>
      </c>
      <c r="H477" s="835" t="s">
        <v>3389</v>
      </c>
      <c r="I477" s="849">
        <v>4125.6201171875</v>
      </c>
      <c r="J477" s="849">
        <v>1</v>
      </c>
      <c r="K477" s="850">
        <v>4125.6201171875</v>
      </c>
    </row>
    <row r="478" spans="1:11" ht="14.4" customHeight="1" x14ac:dyDescent="0.3">
      <c r="A478" s="831" t="s">
        <v>577</v>
      </c>
      <c r="B478" s="832" t="s">
        <v>578</v>
      </c>
      <c r="C478" s="835" t="s">
        <v>607</v>
      </c>
      <c r="D478" s="863" t="s">
        <v>608</v>
      </c>
      <c r="E478" s="835" t="s">
        <v>3303</v>
      </c>
      <c r="F478" s="863" t="s">
        <v>3304</v>
      </c>
      <c r="G478" s="835" t="s">
        <v>3315</v>
      </c>
      <c r="H478" s="835" t="s">
        <v>3390</v>
      </c>
      <c r="I478" s="849">
        <v>4125.61669921875</v>
      </c>
      <c r="J478" s="849">
        <v>3</v>
      </c>
      <c r="K478" s="850">
        <v>12376.85009765625</v>
      </c>
    </row>
    <row r="479" spans="1:11" ht="14.4" customHeight="1" x14ac:dyDescent="0.3">
      <c r="A479" s="831" t="s">
        <v>577</v>
      </c>
      <c r="B479" s="832" t="s">
        <v>578</v>
      </c>
      <c r="C479" s="835" t="s">
        <v>607</v>
      </c>
      <c r="D479" s="863" t="s">
        <v>608</v>
      </c>
      <c r="E479" s="835" t="s">
        <v>3303</v>
      </c>
      <c r="F479" s="863" t="s">
        <v>3304</v>
      </c>
      <c r="G479" s="835" t="s">
        <v>3391</v>
      </c>
      <c r="H479" s="835" t="s">
        <v>3392</v>
      </c>
      <c r="I479" s="849">
        <v>4125.6298828125</v>
      </c>
      <c r="J479" s="849">
        <v>2</v>
      </c>
      <c r="K479" s="850">
        <v>8251.259765625</v>
      </c>
    </row>
    <row r="480" spans="1:11" ht="14.4" customHeight="1" x14ac:dyDescent="0.3">
      <c r="A480" s="831" t="s">
        <v>577</v>
      </c>
      <c r="B480" s="832" t="s">
        <v>578</v>
      </c>
      <c r="C480" s="835" t="s">
        <v>607</v>
      </c>
      <c r="D480" s="863" t="s">
        <v>608</v>
      </c>
      <c r="E480" s="835" t="s">
        <v>3303</v>
      </c>
      <c r="F480" s="863" t="s">
        <v>3304</v>
      </c>
      <c r="G480" s="835" t="s">
        <v>3393</v>
      </c>
      <c r="H480" s="835" t="s">
        <v>3394</v>
      </c>
      <c r="I480" s="849">
        <v>5648.18994140625</v>
      </c>
      <c r="J480" s="849">
        <v>2</v>
      </c>
      <c r="K480" s="850">
        <v>11296.3798828125</v>
      </c>
    </row>
    <row r="481" spans="1:11" ht="14.4" customHeight="1" x14ac:dyDescent="0.3">
      <c r="A481" s="831" t="s">
        <v>577</v>
      </c>
      <c r="B481" s="832" t="s">
        <v>578</v>
      </c>
      <c r="C481" s="835" t="s">
        <v>607</v>
      </c>
      <c r="D481" s="863" t="s">
        <v>608</v>
      </c>
      <c r="E481" s="835" t="s">
        <v>3303</v>
      </c>
      <c r="F481" s="863" t="s">
        <v>3304</v>
      </c>
      <c r="G481" s="835" t="s">
        <v>3395</v>
      </c>
      <c r="H481" s="835" t="s">
        <v>3396</v>
      </c>
      <c r="I481" s="849">
        <v>5648.18994140625</v>
      </c>
      <c r="J481" s="849">
        <v>1</v>
      </c>
      <c r="K481" s="850">
        <v>5648.18994140625</v>
      </c>
    </row>
    <row r="482" spans="1:11" ht="14.4" customHeight="1" x14ac:dyDescent="0.3">
      <c r="A482" s="831" t="s">
        <v>577</v>
      </c>
      <c r="B482" s="832" t="s">
        <v>578</v>
      </c>
      <c r="C482" s="835" t="s">
        <v>607</v>
      </c>
      <c r="D482" s="863" t="s">
        <v>608</v>
      </c>
      <c r="E482" s="835" t="s">
        <v>3303</v>
      </c>
      <c r="F482" s="863" t="s">
        <v>3304</v>
      </c>
      <c r="G482" s="835" t="s">
        <v>3397</v>
      </c>
      <c r="H482" s="835" t="s">
        <v>3398</v>
      </c>
      <c r="I482" s="849">
        <v>5648.18994140625</v>
      </c>
      <c r="J482" s="849">
        <v>1</v>
      </c>
      <c r="K482" s="850">
        <v>5648.18994140625</v>
      </c>
    </row>
    <row r="483" spans="1:11" ht="14.4" customHeight="1" x14ac:dyDescent="0.3">
      <c r="A483" s="831" t="s">
        <v>577</v>
      </c>
      <c r="B483" s="832" t="s">
        <v>578</v>
      </c>
      <c r="C483" s="835" t="s">
        <v>607</v>
      </c>
      <c r="D483" s="863" t="s">
        <v>608</v>
      </c>
      <c r="E483" s="835" t="s">
        <v>3303</v>
      </c>
      <c r="F483" s="863" t="s">
        <v>3304</v>
      </c>
      <c r="G483" s="835" t="s">
        <v>3399</v>
      </c>
      <c r="H483" s="835" t="s">
        <v>3400</v>
      </c>
      <c r="I483" s="849">
        <v>6213</v>
      </c>
      <c r="J483" s="849">
        <v>1</v>
      </c>
      <c r="K483" s="850">
        <v>6213</v>
      </c>
    </row>
    <row r="484" spans="1:11" ht="14.4" customHeight="1" x14ac:dyDescent="0.3">
      <c r="A484" s="831" t="s">
        <v>577</v>
      </c>
      <c r="B484" s="832" t="s">
        <v>578</v>
      </c>
      <c r="C484" s="835" t="s">
        <v>607</v>
      </c>
      <c r="D484" s="863" t="s">
        <v>608</v>
      </c>
      <c r="E484" s="835" t="s">
        <v>3303</v>
      </c>
      <c r="F484" s="863" t="s">
        <v>3304</v>
      </c>
      <c r="G484" s="835" t="s">
        <v>3401</v>
      </c>
      <c r="H484" s="835" t="s">
        <v>3402</v>
      </c>
      <c r="I484" s="849">
        <v>6212.990234375</v>
      </c>
      <c r="J484" s="849">
        <v>1</v>
      </c>
      <c r="K484" s="850">
        <v>6212.990234375</v>
      </c>
    </row>
    <row r="485" spans="1:11" ht="14.4" customHeight="1" x14ac:dyDescent="0.3">
      <c r="A485" s="831" t="s">
        <v>577</v>
      </c>
      <c r="B485" s="832" t="s">
        <v>578</v>
      </c>
      <c r="C485" s="835" t="s">
        <v>607</v>
      </c>
      <c r="D485" s="863" t="s">
        <v>608</v>
      </c>
      <c r="E485" s="835" t="s">
        <v>3303</v>
      </c>
      <c r="F485" s="863" t="s">
        <v>3304</v>
      </c>
      <c r="G485" s="835" t="s">
        <v>3403</v>
      </c>
      <c r="H485" s="835" t="s">
        <v>3404</v>
      </c>
      <c r="I485" s="849">
        <v>586.8499755859375</v>
      </c>
      <c r="J485" s="849">
        <v>3</v>
      </c>
      <c r="K485" s="850">
        <v>1760.5400390625</v>
      </c>
    </row>
    <row r="486" spans="1:11" ht="14.4" customHeight="1" x14ac:dyDescent="0.3">
      <c r="A486" s="831" t="s">
        <v>577</v>
      </c>
      <c r="B486" s="832" t="s">
        <v>578</v>
      </c>
      <c r="C486" s="835" t="s">
        <v>607</v>
      </c>
      <c r="D486" s="863" t="s">
        <v>608</v>
      </c>
      <c r="E486" s="835" t="s">
        <v>3303</v>
      </c>
      <c r="F486" s="863" t="s">
        <v>3304</v>
      </c>
      <c r="G486" s="835" t="s">
        <v>3405</v>
      </c>
      <c r="H486" s="835" t="s">
        <v>3406</v>
      </c>
      <c r="I486" s="849">
        <v>544.489990234375</v>
      </c>
      <c r="J486" s="849">
        <v>6</v>
      </c>
      <c r="K486" s="850">
        <v>3266.93994140625</v>
      </c>
    </row>
    <row r="487" spans="1:11" ht="14.4" customHeight="1" x14ac:dyDescent="0.3">
      <c r="A487" s="831" t="s">
        <v>577</v>
      </c>
      <c r="B487" s="832" t="s">
        <v>578</v>
      </c>
      <c r="C487" s="835" t="s">
        <v>607</v>
      </c>
      <c r="D487" s="863" t="s">
        <v>608</v>
      </c>
      <c r="E487" s="835" t="s">
        <v>3303</v>
      </c>
      <c r="F487" s="863" t="s">
        <v>3304</v>
      </c>
      <c r="G487" s="835" t="s">
        <v>3407</v>
      </c>
      <c r="H487" s="835" t="s">
        <v>3408</v>
      </c>
      <c r="I487" s="849">
        <v>293.42498779296875</v>
      </c>
      <c r="J487" s="849">
        <v>4</v>
      </c>
      <c r="K487" s="850">
        <v>2347.379902344197</v>
      </c>
    </row>
    <row r="488" spans="1:11" ht="14.4" customHeight="1" x14ac:dyDescent="0.3">
      <c r="A488" s="831" t="s">
        <v>577</v>
      </c>
      <c r="B488" s="832" t="s">
        <v>578</v>
      </c>
      <c r="C488" s="835" t="s">
        <v>607</v>
      </c>
      <c r="D488" s="863" t="s">
        <v>608</v>
      </c>
      <c r="E488" s="835" t="s">
        <v>3303</v>
      </c>
      <c r="F488" s="863" t="s">
        <v>3304</v>
      </c>
      <c r="G488" s="835" t="s">
        <v>3409</v>
      </c>
      <c r="H488" s="835" t="s">
        <v>3410</v>
      </c>
      <c r="I488" s="849">
        <v>0.60000002384185791</v>
      </c>
      <c r="J488" s="849">
        <v>1</v>
      </c>
      <c r="K488" s="850">
        <v>0.60000002384185791</v>
      </c>
    </row>
    <row r="489" spans="1:11" ht="14.4" customHeight="1" x14ac:dyDescent="0.3">
      <c r="A489" s="831" t="s">
        <v>577</v>
      </c>
      <c r="B489" s="832" t="s">
        <v>578</v>
      </c>
      <c r="C489" s="835" t="s">
        <v>607</v>
      </c>
      <c r="D489" s="863" t="s">
        <v>608</v>
      </c>
      <c r="E489" s="835" t="s">
        <v>3303</v>
      </c>
      <c r="F489" s="863" t="s">
        <v>3304</v>
      </c>
      <c r="G489" s="835" t="s">
        <v>3411</v>
      </c>
      <c r="H489" s="835" t="s">
        <v>3412</v>
      </c>
      <c r="I489" s="849">
        <v>0.60000002384185791</v>
      </c>
      <c r="J489" s="849">
        <v>2</v>
      </c>
      <c r="K489" s="850">
        <v>1.2000000476837158</v>
      </c>
    </row>
    <row r="490" spans="1:11" ht="14.4" customHeight="1" x14ac:dyDescent="0.3">
      <c r="A490" s="831" t="s">
        <v>577</v>
      </c>
      <c r="B490" s="832" t="s">
        <v>578</v>
      </c>
      <c r="C490" s="835" t="s">
        <v>607</v>
      </c>
      <c r="D490" s="863" t="s">
        <v>608</v>
      </c>
      <c r="E490" s="835" t="s">
        <v>3303</v>
      </c>
      <c r="F490" s="863" t="s">
        <v>3304</v>
      </c>
      <c r="G490" s="835" t="s">
        <v>3413</v>
      </c>
      <c r="H490" s="835" t="s">
        <v>3414</v>
      </c>
      <c r="I490" s="849">
        <v>0.60000002384185791</v>
      </c>
      <c r="J490" s="849">
        <v>3</v>
      </c>
      <c r="K490" s="850">
        <v>1.7899999618530273</v>
      </c>
    </row>
    <row r="491" spans="1:11" ht="14.4" customHeight="1" x14ac:dyDescent="0.3">
      <c r="A491" s="831" t="s">
        <v>577</v>
      </c>
      <c r="B491" s="832" t="s">
        <v>578</v>
      </c>
      <c r="C491" s="835" t="s">
        <v>607</v>
      </c>
      <c r="D491" s="863" t="s">
        <v>608</v>
      </c>
      <c r="E491" s="835" t="s">
        <v>3303</v>
      </c>
      <c r="F491" s="863" t="s">
        <v>3304</v>
      </c>
      <c r="G491" s="835" t="s">
        <v>3415</v>
      </c>
      <c r="H491" s="835" t="s">
        <v>3416</v>
      </c>
      <c r="I491" s="849">
        <v>0.60000002384185791</v>
      </c>
      <c r="J491" s="849">
        <v>2</v>
      </c>
      <c r="K491" s="850">
        <v>1.2000000476837158</v>
      </c>
    </row>
    <row r="492" spans="1:11" ht="14.4" customHeight="1" x14ac:dyDescent="0.3">
      <c r="A492" s="831" t="s">
        <v>577</v>
      </c>
      <c r="B492" s="832" t="s">
        <v>578</v>
      </c>
      <c r="C492" s="835" t="s">
        <v>607</v>
      </c>
      <c r="D492" s="863" t="s">
        <v>608</v>
      </c>
      <c r="E492" s="835" t="s">
        <v>3303</v>
      </c>
      <c r="F492" s="863" t="s">
        <v>3304</v>
      </c>
      <c r="G492" s="835" t="s">
        <v>3417</v>
      </c>
      <c r="H492" s="835" t="s">
        <v>3418</v>
      </c>
      <c r="I492" s="849">
        <v>14750.5703125</v>
      </c>
      <c r="J492" s="849">
        <v>1</v>
      </c>
      <c r="K492" s="850">
        <v>14750.5703125</v>
      </c>
    </row>
    <row r="493" spans="1:11" ht="14.4" customHeight="1" x14ac:dyDescent="0.3">
      <c r="A493" s="831" t="s">
        <v>577</v>
      </c>
      <c r="B493" s="832" t="s">
        <v>578</v>
      </c>
      <c r="C493" s="835" t="s">
        <v>607</v>
      </c>
      <c r="D493" s="863" t="s">
        <v>608</v>
      </c>
      <c r="E493" s="835" t="s">
        <v>3303</v>
      </c>
      <c r="F493" s="863" t="s">
        <v>3304</v>
      </c>
      <c r="G493" s="835" t="s">
        <v>3419</v>
      </c>
      <c r="H493" s="835" t="s">
        <v>3420</v>
      </c>
      <c r="I493" s="849">
        <v>10222.3798828125</v>
      </c>
      <c r="J493" s="849">
        <v>1</v>
      </c>
      <c r="K493" s="850">
        <v>10222.3798828125</v>
      </c>
    </row>
    <row r="494" spans="1:11" ht="14.4" customHeight="1" x14ac:dyDescent="0.3">
      <c r="A494" s="831" t="s">
        <v>577</v>
      </c>
      <c r="B494" s="832" t="s">
        <v>578</v>
      </c>
      <c r="C494" s="835" t="s">
        <v>607</v>
      </c>
      <c r="D494" s="863" t="s">
        <v>608</v>
      </c>
      <c r="E494" s="835" t="s">
        <v>3303</v>
      </c>
      <c r="F494" s="863" t="s">
        <v>3304</v>
      </c>
      <c r="G494" s="835" t="s">
        <v>3421</v>
      </c>
      <c r="H494" s="835" t="s">
        <v>3422</v>
      </c>
      <c r="I494" s="849">
        <v>2564.929931640625</v>
      </c>
      <c r="J494" s="849">
        <v>3</v>
      </c>
      <c r="K494" s="850">
        <v>7694.7998046875</v>
      </c>
    </row>
    <row r="495" spans="1:11" ht="14.4" customHeight="1" x14ac:dyDescent="0.3">
      <c r="A495" s="831" t="s">
        <v>577</v>
      </c>
      <c r="B495" s="832" t="s">
        <v>578</v>
      </c>
      <c r="C495" s="835" t="s">
        <v>607</v>
      </c>
      <c r="D495" s="863" t="s">
        <v>608</v>
      </c>
      <c r="E495" s="835" t="s">
        <v>3303</v>
      </c>
      <c r="F495" s="863" t="s">
        <v>3304</v>
      </c>
      <c r="G495" s="835" t="s">
        <v>3423</v>
      </c>
      <c r="H495" s="835" t="s">
        <v>3424</v>
      </c>
      <c r="I495" s="849">
        <v>2564.5</v>
      </c>
      <c r="J495" s="849">
        <v>6</v>
      </c>
      <c r="K495" s="850">
        <v>15387</v>
      </c>
    </row>
    <row r="496" spans="1:11" ht="14.4" customHeight="1" x14ac:dyDescent="0.3">
      <c r="A496" s="831" t="s">
        <v>577</v>
      </c>
      <c r="B496" s="832" t="s">
        <v>578</v>
      </c>
      <c r="C496" s="835" t="s">
        <v>607</v>
      </c>
      <c r="D496" s="863" t="s">
        <v>608</v>
      </c>
      <c r="E496" s="835" t="s">
        <v>3303</v>
      </c>
      <c r="F496" s="863" t="s">
        <v>3304</v>
      </c>
      <c r="G496" s="835" t="s">
        <v>3425</v>
      </c>
      <c r="H496" s="835" t="s">
        <v>3426</v>
      </c>
      <c r="I496" s="849">
        <v>7308.1400146484375</v>
      </c>
      <c r="J496" s="849">
        <v>17</v>
      </c>
      <c r="K496" s="850">
        <v>124238.9296875</v>
      </c>
    </row>
    <row r="497" spans="1:11" ht="14.4" customHeight="1" x14ac:dyDescent="0.3">
      <c r="A497" s="831" t="s">
        <v>577</v>
      </c>
      <c r="B497" s="832" t="s">
        <v>578</v>
      </c>
      <c r="C497" s="835" t="s">
        <v>607</v>
      </c>
      <c r="D497" s="863" t="s">
        <v>608</v>
      </c>
      <c r="E497" s="835" t="s">
        <v>3303</v>
      </c>
      <c r="F497" s="863" t="s">
        <v>3304</v>
      </c>
      <c r="G497" s="835" t="s">
        <v>3427</v>
      </c>
      <c r="H497" s="835" t="s">
        <v>3428</v>
      </c>
      <c r="I497" s="849">
        <v>8693.76953125</v>
      </c>
      <c r="J497" s="849">
        <v>1</v>
      </c>
      <c r="K497" s="850">
        <v>8693.76953125</v>
      </c>
    </row>
    <row r="498" spans="1:11" ht="14.4" customHeight="1" x14ac:dyDescent="0.3">
      <c r="A498" s="831" t="s">
        <v>577</v>
      </c>
      <c r="B498" s="832" t="s">
        <v>578</v>
      </c>
      <c r="C498" s="835" t="s">
        <v>607</v>
      </c>
      <c r="D498" s="863" t="s">
        <v>608</v>
      </c>
      <c r="E498" s="835" t="s">
        <v>3303</v>
      </c>
      <c r="F498" s="863" t="s">
        <v>3304</v>
      </c>
      <c r="G498" s="835" t="s">
        <v>3429</v>
      </c>
      <c r="H498" s="835" t="s">
        <v>3430</v>
      </c>
      <c r="I498" s="849">
        <v>2564.5</v>
      </c>
      <c r="J498" s="849">
        <v>8</v>
      </c>
      <c r="K498" s="850">
        <v>20516</v>
      </c>
    </row>
    <row r="499" spans="1:11" ht="14.4" customHeight="1" x14ac:dyDescent="0.3">
      <c r="A499" s="831" t="s">
        <v>577</v>
      </c>
      <c r="B499" s="832" t="s">
        <v>578</v>
      </c>
      <c r="C499" s="835" t="s">
        <v>607</v>
      </c>
      <c r="D499" s="863" t="s">
        <v>608</v>
      </c>
      <c r="E499" s="835" t="s">
        <v>3303</v>
      </c>
      <c r="F499" s="863" t="s">
        <v>3304</v>
      </c>
      <c r="G499" s="835" t="s">
        <v>3431</v>
      </c>
      <c r="H499" s="835" t="s">
        <v>3432</v>
      </c>
      <c r="I499" s="849">
        <v>552</v>
      </c>
      <c r="J499" s="849">
        <v>3</v>
      </c>
      <c r="K499" s="850">
        <v>1656</v>
      </c>
    </row>
    <row r="500" spans="1:11" ht="14.4" customHeight="1" x14ac:dyDescent="0.3">
      <c r="A500" s="831" t="s">
        <v>577</v>
      </c>
      <c r="B500" s="832" t="s">
        <v>578</v>
      </c>
      <c r="C500" s="835" t="s">
        <v>607</v>
      </c>
      <c r="D500" s="863" t="s">
        <v>608</v>
      </c>
      <c r="E500" s="835" t="s">
        <v>3303</v>
      </c>
      <c r="F500" s="863" t="s">
        <v>3304</v>
      </c>
      <c r="G500" s="835" t="s">
        <v>3433</v>
      </c>
      <c r="H500" s="835" t="s">
        <v>3434</v>
      </c>
      <c r="I500" s="849">
        <v>1958.5450439453125</v>
      </c>
      <c r="J500" s="849">
        <v>4</v>
      </c>
      <c r="K500" s="850">
        <v>7834.18017578125</v>
      </c>
    </row>
    <row r="501" spans="1:11" ht="14.4" customHeight="1" x14ac:dyDescent="0.3">
      <c r="A501" s="831" t="s">
        <v>577</v>
      </c>
      <c r="B501" s="832" t="s">
        <v>578</v>
      </c>
      <c r="C501" s="835" t="s">
        <v>607</v>
      </c>
      <c r="D501" s="863" t="s">
        <v>608</v>
      </c>
      <c r="E501" s="835" t="s">
        <v>3303</v>
      </c>
      <c r="F501" s="863" t="s">
        <v>3304</v>
      </c>
      <c r="G501" s="835" t="s">
        <v>3435</v>
      </c>
      <c r="H501" s="835" t="s">
        <v>3436</v>
      </c>
      <c r="I501" s="849">
        <v>552</v>
      </c>
      <c r="J501" s="849">
        <v>4</v>
      </c>
      <c r="K501" s="850">
        <v>2208</v>
      </c>
    </row>
    <row r="502" spans="1:11" ht="14.4" customHeight="1" x14ac:dyDescent="0.3">
      <c r="A502" s="831" t="s">
        <v>577</v>
      </c>
      <c r="B502" s="832" t="s">
        <v>578</v>
      </c>
      <c r="C502" s="835" t="s">
        <v>607</v>
      </c>
      <c r="D502" s="863" t="s">
        <v>608</v>
      </c>
      <c r="E502" s="835" t="s">
        <v>3303</v>
      </c>
      <c r="F502" s="863" t="s">
        <v>3304</v>
      </c>
      <c r="G502" s="835" t="s">
        <v>3437</v>
      </c>
      <c r="H502" s="835" t="s">
        <v>3438</v>
      </c>
      <c r="I502" s="849">
        <v>552</v>
      </c>
      <c r="J502" s="849">
        <v>2</v>
      </c>
      <c r="K502" s="850">
        <v>1104</v>
      </c>
    </row>
    <row r="503" spans="1:11" ht="14.4" customHeight="1" x14ac:dyDescent="0.3">
      <c r="A503" s="831" t="s">
        <v>577</v>
      </c>
      <c r="B503" s="832" t="s">
        <v>578</v>
      </c>
      <c r="C503" s="835" t="s">
        <v>607</v>
      </c>
      <c r="D503" s="863" t="s">
        <v>608</v>
      </c>
      <c r="E503" s="835" t="s">
        <v>3303</v>
      </c>
      <c r="F503" s="863" t="s">
        <v>3304</v>
      </c>
      <c r="G503" s="835" t="s">
        <v>3439</v>
      </c>
      <c r="H503" s="835" t="s">
        <v>3440</v>
      </c>
      <c r="I503" s="849">
        <v>552</v>
      </c>
      <c r="J503" s="849">
        <v>3</v>
      </c>
      <c r="K503" s="850">
        <v>1656</v>
      </c>
    </row>
    <row r="504" spans="1:11" ht="14.4" customHeight="1" x14ac:dyDescent="0.3">
      <c r="A504" s="831" t="s">
        <v>577</v>
      </c>
      <c r="B504" s="832" t="s">
        <v>578</v>
      </c>
      <c r="C504" s="835" t="s">
        <v>607</v>
      </c>
      <c r="D504" s="863" t="s">
        <v>608</v>
      </c>
      <c r="E504" s="835" t="s">
        <v>3303</v>
      </c>
      <c r="F504" s="863" t="s">
        <v>3304</v>
      </c>
      <c r="G504" s="835" t="s">
        <v>3441</v>
      </c>
      <c r="H504" s="835" t="s">
        <v>3442</v>
      </c>
      <c r="I504" s="849">
        <v>552</v>
      </c>
      <c r="J504" s="849">
        <v>1</v>
      </c>
      <c r="K504" s="850">
        <v>552</v>
      </c>
    </row>
    <row r="505" spans="1:11" ht="14.4" customHeight="1" x14ac:dyDescent="0.3">
      <c r="A505" s="831" t="s">
        <v>577</v>
      </c>
      <c r="B505" s="832" t="s">
        <v>578</v>
      </c>
      <c r="C505" s="835" t="s">
        <v>607</v>
      </c>
      <c r="D505" s="863" t="s">
        <v>608</v>
      </c>
      <c r="E505" s="835" t="s">
        <v>3303</v>
      </c>
      <c r="F505" s="863" t="s">
        <v>3304</v>
      </c>
      <c r="G505" s="835" t="s">
        <v>3431</v>
      </c>
      <c r="H505" s="835" t="s">
        <v>3443</v>
      </c>
      <c r="I505" s="849">
        <v>552</v>
      </c>
      <c r="J505" s="849">
        <v>13</v>
      </c>
      <c r="K505" s="850">
        <v>7176</v>
      </c>
    </row>
    <row r="506" spans="1:11" ht="14.4" customHeight="1" x14ac:dyDescent="0.3">
      <c r="A506" s="831" t="s">
        <v>577</v>
      </c>
      <c r="B506" s="832" t="s">
        <v>578</v>
      </c>
      <c r="C506" s="835" t="s">
        <v>607</v>
      </c>
      <c r="D506" s="863" t="s">
        <v>608</v>
      </c>
      <c r="E506" s="835" t="s">
        <v>3303</v>
      </c>
      <c r="F506" s="863" t="s">
        <v>3304</v>
      </c>
      <c r="G506" s="835" t="s">
        <v>3433</v>
      </c>
      <c r="H506" s="835" t="s">
        <v>3444</v>
      </c>
      <c r="I506" s="849">
        <v>552</v>
      </c>
      <c r="J506" s="849">
        <v>10</v>
      </c>
      <c r="K506" s="850">
        <v>5520</v>
      </c>
    </row>
    <row r="507" spans="1:11" ht="14.4" customHeight="1" x14ac:dyDescent="0.3">
      <c r="A507" s="831" t="s">
        <v>577</v>
      </c>
      <c r="B507" s="832" t="s">
        <v>578</v>
      </c>
      <c r="C507" s="835" t="s">
        <v>607</v>
      </c>
      <c r="D507" s="863" t="s">
        <v>608</v>
      </c>
      <c r="E507" s="835" t="s">
        <v>3303</v>
      </c>
      <c r="F507" s="863" t="s">
        <v>3304</v>
      </c>
      <c r="G507" s="835" t="s">
        <v>3445</v>
      </c>
      <c r="H507" s="835" t="s">
        <v>3446</v>
      </c>
      <c r="I507" s="849">
        <v>552</v>
      </c>
      <c r="J507" s="849">
        <v>2</v>
      </c>
      <c r="K507" s="850">
        <v>1104</v>
      </c>
    </row>
    <row r="508" spans="1:11" ht="14.4" customHeight="1" x14ac:dyDescent="0.3">
      <c r="A508" s="831" t="s">
        <v>577</v>
      </c>
      <c r="B508" s="832" t="s">
        <v>578</v>
      </c>
      <c r="C508" s="835" t="s">
        <v>607</v>
      </c>
      <c r="D508" s="863" t="s">
        <v>608</v>
      </c>
      <c r="E508" s="835" t="s">
        <v>3303</v>
      </c>
      <c r="F508" s="863" t="s">
        <v>3304</v>
      </c>
      <c r="G508" s="835" t="s">
        <v>3447</v>
      </c>
      <c r="H508" s="835" t="s">
        <v>3448</v>
      </c>
      <c r="I508" s="849">
        <v>552</v>
      </c>
      <c r="J508" s="849">
        <v>110</v>
      </c>
      <c r="K508" s="850">
        <v>60720</v>
      </c>
    </row>
    <row r="509" spans="1:11" ht="14.4" customHeight="1" x14ac:dyDescent="0.3">
      <c r="A509" s="831" t="s">
        <v>577</v>
      </c>
      <c r="B509" s="832" t="s">
        <v>578</v>
      </c>
      <c r="C509" s="835" t="s">
        <v>607</v>
      </c>
      <c r="D509" s="863" t="s">
        <v>608</v>
      </c>
      <c r="E509" s="835" t="s">
        <v>3303</v>
      </c>
      <c r="F509" s="863" t="s">
        <v>3304</v>
      </c>
      <c r="G509" s="835" t="s">
        <v>3449</v>
      </c>
      <c r="H509" s="835" t="s">
        <v>3450</v>
      </c>
      <c r="I509" s="849">
        <v>970.85714285714289</v>
      </c>
      <c r="J509" s="849">
        <v>9</v>
      </c>
      <c r="K509" s="850">
        <v>4968</v>
      </c>
    </row>
    <row r="510" spans="1:11" ht="14.4" customHeight="1" x14ac:dyDescent="0.3">
      <c r="A510" s="831" t="s">
        <v>577</v>
      </c>
      <c r="B510" s="832" t="s">
        <v>578</v>
      </c>
      <c r="C510" s="835" t="s">
        <v>607</v>
      </c>
      <c r="D510" s="863" t="s">
        <v>608</v>
      </c>
      <c r="E510" s="835" t="s">
        <v>3303</v>
      </c>
      <c r="F510" s="863" t="s">
        <v>3304</v>
      </c>
      <c r="G510" s="835" t="s">
        <v>3451</v>
      </c>
      <c r="H510" s="835" t="s">
        <v>3452</v>
      </c>
      <c r="I510" s="849">
        <v>552</v>
      </c>
      <c r="J510" s="849">
        <v>2</v>
      </c>
      <c r="K510" s="850">
        <v>1104</v>
      </c>
    </row>
    <row r="511" spans="1:11" ht="14.4" customHeight="1" x14ac:dyDescent="0.3">
      <c r="A511" s="831" t="s">
        <v>577</v>
      </c>
      <c r="B511" s="832" t="s">
        <v>578</v>
      </c>
      <c r="C511" s="835" t="s">
        <v>607</v>
      </c>
      <c r="D511" s="863" t="s">
        <v>608</v>
      </c>
      <c r="E511" s="835" t="s">
        <v>3303</v>
      </c>
      <c r="F511" s="863" t="s">
        <v>3304</v>
      </c>
      <c r="G511" s="835" t="s">
        <v>3453</v>
      </c>
      <c r="H511" s="835" t="s">
        <v>3454</v>
      </c>
      <c r="I511" s="849">
        <v>552</v>
      </c>
      <c r="J511" s="849">
        <v>21</v>
      </c>
      <c r="K511" s="850">
        <v>11592</v>
      </c>
    </row>
    <row r="512" spans="1:11" ht="14.4" customHeight="1" x14ac:dyDescent="0.3">
      <c r="A512" s="831" t="s">
        <v>577</v>
      </c>
      <c r="B512" s="832" t="s">
        <v>578</v>
      </c>
      <c r="C512" s="835" t="s">
        <v>607</v>
      </c>
      <c r="D512" s="863" t="s">
        <v>608</v>
      </c>
      <c r="E512" s="835" t="s">
        <v>3303</v>
      </c>
      <c r="F512" s="863" t="s">
        <v>3304</v>
      </c>
      <c r="G512" s="835" t="s">
        <v>3451</v>
      </c>
      <c r="H512" s="835" t="s">
        <v>3455</v>
      </c>
      <c r="I512" s="849">
        <v>552</v>
      </c>
      <c r="J512" s="849">
        <v>5</v>
      </c>
      <c r="K512" s="850">
        <v>2760</v>
      </c>
    </row>
    <row r="513" spans="1:11" ht="14.4" customHeight="1" x14ac:dyDescent="0.3">
      <c r="A513" s="831" t="s">
        <v>577</v>
      </c>
      <c r="B513" s="832" t="s">
        <v>578</v>
      </c>
      <c r="C513" s="835" t="s">
        <v>607</v>
      </c>
      <c r="D513" s="863" t="s">
        <v>608</v>
      </c>
      <c r="E513" s="835" t="s">
        <v>3303</v>
      </c>
      <c r="F513" s="863" t="s">
        <v>3304</v>
      </c>
      <c r="G513" s="835" t="s">
        <v>3456</v>
      </c>
      <c r="H513" s="835" t="s">
        <v>3457</v>
      </c>
      <c r="I513" s="849">
        <v>552</v>
      </c>
      <c r="J513" s="849">
        <v>9</v>
      </c>
      <c r="K513" s="850">
        <v>4968</v>
      </c>
    </row>
    <row r="514" spans="1:11" ht="14.4" customHeight="1" x14ac:dyDescent="0.3">
      <c r="A514" s="831" t="s">
        <v>577</v>
      </c>
      <c r="B514" s="832" t="s">
        <v>578</v>
      </c>
      <c r="C514" s="835" t="s">
        <v>607</v>
      </c>
      <c r="D514" s="863" t="s">
        <v>608</v>
      </c>
      <c r="E514" s="835" t="s">
        <v>3303</v>
      </c>
      <c r="F514" s="863" t="s">
        <v>3304</v>
      </c>
      <c r="G514" s="835" t="s">
        <v>3458</v>
      </c>
      <c r="H514" s="835" t="s">
        <v>3459</v>
      </c>
      <c r="I514" s="849">
        <v>552</v>
      </c>
      <c r="J514" s="849">
        <v>1</v>
      </c>
      <c r="K514" s="850">
        <v>552</v>
      </c>
    </row>
    <row r="515" spans="1:11" ht="14.4" customHeight="1" x14ac:dyDescent="0.3">
      <c r="A515" s="831" t="s">
        <v>577</v>
      </c>
      <c r="B515" s="832" t="s">
        <v>578</v>
      </c>
      <c r="C515" s="835" t="s">
        <v>607</v>
      </c>
      <c r="D515" s="863" t="s">
        <v>608</v>
      </c>
      <c r="E515" s="835" t="s">
        <v>3303</v>
      </c>
      <c r="F515" s="863" t="s">
        <v>3304</v>
      </c>
      <c r="G515" s="835" t="s">
        <v>3460</v>
      </c>
      <c r="H515" s="835" t="s">
        <v>3461</v>
      </c>
      <c r="I515" s="849">
        <v>573.80999755859375</v>
      </c>
      <c r="J515" s="849">
        <v>7</v>
      </c>
      <c r="K515" s="850">
        <v>3973.0499877929687</v>
      </c>
    </row>
    <row r="516" spans="1:11" ht="14.4" customHeight="1" x14ac:dyDescent="0.3">
      <c r="A516" s="831" t="s">
        <v>577</v>
      </c>
      <c r="B516" s="832" t="s">
        <v>578</v>
      </c>
      <c r="C516" s="835" t="s">
        <v>607</v>
      </c>
      <c r="D516" s="863" t="s">
        <v>608</v>
      </c>
      <c r="E516" s="835" t="s">
        <v>3303</v>
      </c>
      <c r="F516" s="863" t="s">
        <v>3304</v>
      </c>
      <c r="G516" s="835" t="s">
        <v>3462</v>
      </c>
      <c r="H516" s="835" t="s">
        <v>3463</v>
      </c>
      <c r="I516" s="849">
        <v>579.26499938964844</v>
      </c>
      <c r="J516" s="849">
        <v>7</v>
      </c>
      <c r="K516" s="850">
        <v>4082.1099853515625</v>
      </c>
    </row>
    <row r="517" spans="1:11" ht="14.4" customHeight="1" x14ac:dyDescent="0.3">
      <c r="A517" s="831" t="s">
        <v>577</v>
      </c>
      <c r="B517" s="832" t="s">
        <v>578</v>
      </c>
      <c r="C517" s="835" t="s">
        <v>607</v>
      </c>
      <c r="D517" s="863" t="s">
        <v>608</v>
      </c>
      <c r="E517" s="835" t="s">
        <v>3303</v>
      </c>
      <c r="F517" s="863" t="s">
        <v>3304</v>
      </c>
      <c r="G517" s="835" t="s">
        <v>3464</v>
      </c>
      <c r="H517" s="835" t="s">
        <v>3465</v>
      </c>
      <c r="I517" s="849">
        <v>554.29998779296875</v>
      </c>
      <c r="J517" s="849">
        <v>2</v>
      </c>
      <c r="K517" s="850">
        <v>1108.5899658203125</v>
      </c>
    </row>
    <row r="518" spans="1:11" ht="14.4" customHeight="1" x14ac:dyDescent="0.3">
      <c r="A518" s="831" t="s">
        <v>577</v>
      </c>
      <c r="B518" s="832" t="s">
        <v>578</v>
      </c>
      <c r="C518" s="835" t="s">
        <v>607</v>
      </c>
      <c r="D518" s="863" t="s">
        <v>608</v>
      </c>
      <c r="E518" s="835" t="s">
        <v>3303</v>
      </c>
      <c r="F518" s="863" t="s">
        <v>3304</v>
      </c>
      <c r="G518" s="835" t="s">
        <v>3466</v>
      </c>
      <c r="H518" s="835" t="s">
        <v>3467</v>
      </c>
      <c r="I518" s="849">
        <v>4623</v>
      </c>
      <c r="J518" s="849">
        <v>2</v>
      </c>
      <c r="K518" s="850">
        <v>9246</v>
      </c>
    </row>
    <row r="519" spans="1:11" ht="14.4" customHeight="1" x14ac:dyDescent="0.3">
      <c r="A519" s="831" t="s">
        <v>577</v>
      </c>
      <c r="B519" s="832" t="s">
        <v>578</v>
      </c>
      <c r="C519" s="835" t="s">
        <v>607</v>
      </c>
      <c r="D519" s="863" t="s">
        <v>608</v>
      </c>
      <c r="E519" s="835" t="s">
        <v>3303</v>
      </c>
      <c r="F519" s="863" t="s">
        <v>3304</v>
      </c>
      <c r="G519" s="835" t="s">
        <v>3468</v>
      </c>
      <c r="H519" s="835" t="s">
        <v>3469</v>
      </c>
      <c r="I519" s="849">
        <v>4623</v>
      </c>
      <c r="J519" s="849">
        <v>185</v>
      </c>
      <c r="K519" s="850">
        <v>855255</v>
      </c>
    </row>
    <row r="520" spans="1:11" ht="14.4" customHeight="1" x14ac:dyDescent="0.3">
      <c r="A520" s="831" t="s">
        <v>577</v>
      </c>
      <c r="B520" s="832" t="s">
        <v>578</v>
      </c>
      <c r="C520" s="835" t="s">
        <v>607</v>
      </c>
      <c r="D520" s="863" t="s">
        <v>608</v>
      </c>
      <c r="E520" s="835" t="s">
        <v>3303</v>
      </c>
      <c r="F520" s="863" t="s">
        <v>3304</v>
      </c>
      <c r="G520" s="835" t="s">
        <v>3470</v>
      </c>
      <c r="H520" s="835" t="s">
        <v>3471</v>
      </c>
      <c r="I520" s="849">
        <v>4623</v>
      </c>
      <c r="J520" s="849">
        <v>120</v>
      </c>
      <c r="K520" s="850">
        <v>554760</v>
      </c>
    </row>
    <row r="521" spans="1:11" ht="14.4" customHeight="1" x14ac:dyDescent="0.3">
      <c r="A521" s="831" t="s">
        <v>577</v>
      </c>
      <c r="B521" s="832" t="s">
        <v>578</v>
      </c>
      <c r="C521" s="835" t="s">
        <v>607</v>
      </c>
      <c r="D521" s="863" t="s">
        <v>608</v>
      </c>
      <c r="E521" s="835" t="s">
        <v>3303</v>
      </c>
      <c r="F521" s="863" t="s">
        <v>3304</v>
      </c>
      <c r="G521" s="835" t="s">
        <v>3472</v>
      </c>
      <c r="H521" s="835" t="s">
        <v>3473</v>
      </c>
      <c r="I521" s="849">
        <v>4623</v>
      </c>
      <c r="J521" s="849">
        <v>5</v>
      </c>
      <c r="K521" s="850">
        <v>23115</v>
      </c>
    </row>
    <row r="522" spans="1:11" ht="14.4" customHeight="1" x14ac:dyDescent="0.3">
      <c r="A522" s="831" t="s">
        <v>577</v>
      </c>
      <c r="B522" s="832" t="s">
        <v>578</v>
      </c>
      <c r="C522" s="835" t="s">
        <v>607</v>
      </c>
      <c r="D522" s="863" t="s">
        <v>608</v>
      </c>
      <c r="E522" s="835" t="s">
        <v>3303</v>
      </c>
      <c r="F522" s="863" t="s">
        <v>3304</v>
      </c>
      <c r="G522" s="835" t="s">
        <v>3474</v>
      </c>
      <c r="H522" s="835" t="s">
        <v>3475</v>
      </c>
      <c r="I522" s="849">
        <v>3565.72509765625</v>
      </c>
      <c r="J522" s="849">
        <v>1</v>
      </c>
      <c r="K522" s="850">
        <v>6233.0001831054687</v>
      </c>
    </row>
    <row r="523" spans="1:11" ht="14.4" customHeight="1" x14ac:dyDescent="0.3">
      <c r="A523" s="831" t="s">
        <v>577</v>
      </c>
      <c r="B523" s="832" t="s">
        <v>578</v>
      </c>
      <c r="C523" s="835" t="s">
        <v>607</v>
      </c>
      <c r="D523" s="863" t="s">
        <v>608</v>
      </c>
      <c r="E523" s="835" t="s">
        <v>3303</v>
      </c>
      <c r="F523" s="863" t="s">
        <v>3304</v>
      </c>
      <c r="G523" s="835" t="s">
        <v>3476</v>
      </c>
      <c r="H523" s="835" t="s">
        <v>3477</v>
      </c>
      <c r="I523" s="849">
        <v>4531</v>
      </c>
      <c r="J523" s="849">
        <v>3</v>
      </c>
      <c r="K523" s="850">
        <v>13593</v>
      </c>
    </row>
    <row r="524" spans="1:11" ht="14.4" customHeight="1" x14ac:dyDescent="0.3">
      <c r="A524" s="831" t="s">
        <v>577</v>
      </c>
      <c r="B524" s="832" t="s">
        <v>578</v>
      </c>
      <c r="C524" s="835" t="s">
        <v>607</v>
      </c>
      <c r="D524" s="863" t="s">
        <v>608</v>
      </c>
      <c r="E524" s="835" t="s">
        <v>3303</v>
      </c>
      <c r="F524" s="863" t="s">
        <v>3304</v>
      </c>
      <c r="G524" s="835" t="s">
        <v>3478</v>
      </c>
      <c r="H524" s="835" t="s">
        <v>3479</v>
      </c>
      <c r="I524" s="849">
        <v>552</v>
      </c>
      <c r="J524" s="849">
        <v>20</v>
      </c>
      <c r="K524" s="850">
        <v>11040</v>
      </c>
    </row>
    <row r="525" spans="1:11" ht="14.4" customHeight="1" x14ac:dyDescent="0.3">
      <c r="A525" s="831" t="s">
        <v>577</v>
      </c>
      <c r="B525" s="832" t="s">
        <v>578</v>
      </c>
      <c r="C525" s="835" t="s">
        <v>607</v>
      </c>
      <c r="D525" s="863" t="s">
        <v>608</v>
      </c>
      <c r="E525" s="835" t="s">
        <v>3303</v>
      </c>
      <c r="F525" s="863" t="s">
        <v>3304</v>
      </c>
      <c r="G525" s="835" t="s">
        <v>3480</v>
      </c>
      <c r="H525" s="835" t="s">
        <v>3481</v>
      </c>
      <c r="I525" s="849">
        <v>552</v>
      </c>
      <c r="J525" s="849">
        <v>12</v>
      </c>
      <c r="K525" s="850">
        <v>6624</v>
      </c>
    </row>
    <row r="526" spans="1:11" ht="14.4" customHeight="1" x14ac:dyDescent="0.3">
      <c r="A526" s="831" t="s">
        <v>577</v>
      </c>
      <c r="B526" s="832" t="s">
        <v>578</v>
      </c>
      <c r="C526" s="835" t="s">
        <v>607</v>
      </c>
      <c r="D526" s="863" t="s">
        <v>608</v>
      </c>
      <c r="E526" s="835" t="s">
        <v>3303</v>
      </c>
      <c r="F526" s="863" t="s">
        <v>3304</v>
      </c>
      <c r="G526" s="835" t="s">
        <v>3482</v>
      </c>
      <c r="H526" s="835" t="s">
        <v>3483</v>
      </c>
      <c r="I526" s="849">
        <v>552</v>
      </c>
      <c r="J526" s="849">
        <v>12</v>
      </c>
      <c r="K526" s="850">
        <v>6624</v>
      </c>
    </row>
    <row r="527" spans="1:11" ht="14.4" customHeight="1" x14ac:dyDescent="0.3">
      <c r="A527" s="831" t="s">
        <v>577</v>
      </c>
      <c r="B527" s="832" t="s">
        <v>578</v>
      </c>
      <c r="C527" s="835" t="s">
        <v>607</v>
      </c>
      <c r="D527" s="863" t="s">
        <v>608</v>
      </c>
      <c r="E527" s="835" t="s">
        <v>3303</v>
      </c>
      <c r="F527" s="863" t="s">
        <v>3304</v>
      </c>
      <c r="G527" s="835" t="s">
        <v>3484</v>
      </c>
      <c r="H527" s="835" t="s">
        <v>3485</v>
      </c>
      <c r="I527" s="849">
        <v>552</v>
      </c>
      <c r="J527" s="849">
        <v>6</v>
      </c>
      <c r="K527" s="850">
        <v>3312</v>
      </c>
    </row>
    <row r="528" spans="1:11" ht="14.4" customHeight="1" x14ac:dyDescent="0.3">
      <c r="A528" s="831" t="s">
        <v>577</v>
      </c>
      <c r="B528" s="832" t="s">
        <v>578</v>
      </c>
      <c r="C528" s="835" t="s">
        <v>607</v>
      </c>
      <c r="D528" s="863" t="s">
        <v>608</v>
      </c>
      <c r="E528" s="835" t="s">
        <v>3303</v>
      </c>
      <c r="F528" s="863" t="s">
        <v>3304</v>
      </c>
      <c r="G528" s="835" t="s">
        <v>3486</v>
      </c>
      <c r="H528" s="835" t="s">
        <v>3487</v>
      </c>
      <c r="I528" s="849">
        <v>10110</v>
      </c>
      <c r="J528" s="849">
        <v>2</v>
      </c>
      <c r="K528" s="850">
        <v>20220</v>
      </c>
    </row>
    <row r="529" spans="1:11" ht="14.4" customHeight="1" x14ac:dyDescent="0.3">
      <c r="A529" s="831" t="s">
        <v>577</v>
      </c>
      <c r="B529" s="832" t="s">
        <v>578</v>
      </c>
      <c r="C529" s="835" t="s">
        <v>607</v>
      </c>
      <c r="D529" s="863" t="s">
        <v>608</v>
      </c>
      <c r="E529" s="835" t="s">
        <v>3303</v>
      </c>
      <c r="F529" s="863" t="s">
        <v>3304</v>
      </c>
      <c r="G529" s="835" t="s">
        <v>3488</v>
      </c>
      <c r="H529" s="835" t="s">
        <v>3489</v>
      </c>
      <c r="I529" s="849">
        <v>10110</v>
      </c>
      <c r="J529" s="849">
        <v>3</v>
      </c>
      <c r="K529" s="850">
        <v>30330</v>
      </c>
    </row>
    <row r="530" spans="1:11" ht="14.4" customHeight="1" x14ac:dyDescent="0.3">
      <c r="A530" s="831" t="s">
        <v>577</v>
      </c>
      <c r="B530" s="832" t="s">
        <v>578</v>
      </c>
      <c r="C530" s="835" t="s">
        <v>607</v>
      </c>
      <c r="D530" s="863" t="s">
        <v>608</v>
      </c>
      <c r="E530" s="835" t="s">
        <v>3303</v>
      </c>
      <c r="F530" s="863" t="s">
        <v>3304</v>
      </c>
      <c r="G530" s="835" t="s">
        <v>3490</v>
      </c>
      <c r="H530" s="835" t="s">
        <v>3491</v>
      </c>
      <c r="I530" s="849">
        <v>4623</v>
      </c>
      <c r="J530" s="849">
        <v>3</v>
      </c>
      <c r="K530" s="850">
        <v>13869</v>
      </c>
    </row>
    <row r="531" spans="1:11" ht="14.4" customHeight="1" x14ac:dyDescent="0.3">
      <c r="A531" s="831" t="s">
        <v>577</v>
      </c>
      <c r="B531" s="832" t="s">
        <v>578</v>
      </c>
      <c r="C531" s="835" t="s">
        <v>607</v>
      </c>
      <c r="D531" s="863" t="s">
        <v>608</v>
      </c>
      <c r="E531" s="835" t="s">
        <v>3303</v>
      </c>
      <c r="F531" s="863" t="s">
        <v>3304</v>
      </c>
      <c r="G531" s="835" t="s">
        <v>3492</v>
      </c>
      <c r="H531" s="835" t="s">
        <v>3493</v>
      </c>
      <c r="I531" s="849">
        <v>4623</v>
      </c>
      <c r="J531" s="849">
        <v>3</v>
      </c>
      <c r="K531" s="850">
        <v>13869</v>
      </c>
    </row>
    <row r="532" spans="1:11" ht="14.4" customHeight="1" x14ac:dyDescent="0.3">
      <c r="A532" s="831" t="s">
        <v>577</v>
      </c>
      <c r="B532" s="832" t="s">
        <v>578</v>
      </c>
      <c r="C532" s="835" t="s">
        <v>607</v>
      </c>
      <c r="D532" s="863" t="s">
        <v>608</v>
      </c>
      <c r="E532" s="835" t="s">
        <v>3303</v>
      </c>
      <c r="F532" s="863" t="s">
        <v>3304</v>
      </c>
      <c r="G532" s="835" t="s">
        <v>3494</v>
      </c>
      <c r="H532" s="835" t="s">
        <v>3495</v>
      </c>
      <c r="I532" s="849">
        <v>4623</v>
      </c>
      <c r="J532" s="849">
        <v>13</v>
      </c>
      <c r="K532" s="850">
        <v>60099</v>
      </c>
    </row>
    <row r="533" spans="1:11" ht="14.4" customHeight="1" x14ac:dyDescent="0.3">
      <c r="A533" s="831" t="s">
        <v>577</v>
      </c>
      <c r="B533" s="832" t="s">
        <v>578</v>
      </c>
      <c r="C533" s="835" t="s">
        <v>607</v>
      </c>
      <c r="D533" s="863" t="s">
        <v>608</v>
      </c>
      <c r="E533" s="835" t="s">
        <v>3303</v>
      </c>
      <c r="F533" s="863" t="s">
        <v>3304</v>
      </c>
      <c r="G533" s="835" t="s">
        <v>3496</v>
      </c>
      <c r="H533" s="835" t="s">
        <v>3497</v>
      </c>
      <c r="I533" s="849">
        <v>4623</v>
      </c>
      <c r="J533" s="849">
        <v>10</v>
      </c>
      <c r="K533" s="850">
        <v>46230</v>
      </c>
    </row>
    <row r="534" spans="1:11" ht="14.4" customHeight="1" x14ac:dyDescent="0.3">
      <c r="A534" s="831" t="s">
        <v>577</v>
      </c>
      <c r="B534" s="832" t="s">
        <v>578</v>
      </c>
      <c r="C534" s="835" t="s">
        <v>607</v>
      </c>
      <c r="D534" s="863" t="s">
        <v>608</v>
      </c>
      <c r="E534" s="835" t="s">
        <v>3303</v>
      </c>
      <c r="F534" s="863" t="s">
        <v>3304</v>
      </c>
      <c r="G534" s="835" t="s">
        <v>3498</v>
      </c>
      <c r="H534" s="835" t="s">
        <v>3499</v>
      </c>
      <c r="I534" s="849">
        <v>4623</v>
      </c>
      <c r="J534" s="849">
        <v>79</v>
      </c>
      <c r="K534" s="850">
        <v>365217</v>
      </c>
    </row>
    <row r="535" spans="1:11" ht="14.4" customHeight="1" x14ac:dyDescent="0.3">
      <c r="A535" s="831" t="s">
        <v>577</v>
      </c>
      <c r="B535" s="832" t="s">
        <v>578</v>
      </c>
      <c r="C535" s="835" t="s">
        <v>607</v>
      </c>
      <c r="D535" s="863" t="s">
        <v>608</v>
      </c>
      <c r="E535" s="835" t="s">
        <v>3303</v>
      </c>
      <c r="F535" s="863" t="s">
        <v>3304</v>
      </c>
      <c r="G535" s="835" t="s">
        <v>3500</v>
      </c>
      <c r="H535" s="835" t="s">
        <v>3501</v>
      </c>
      <c r="I535" s="849">
        <v>4623</v>
      </c>
      <c r="J535" s="849">
        <v>1</v>
      </c>
      <c r="K535" s="850">
        <v>4623</v>
      </c>
    </row>
    <row r="536" spans="1:11" ht="14.4" customHeight="1" x14ac:dyDescent="0.3">
      <c r="A536" s="831" t="s">
        <v>577</v>
      </c>
      <c r="B536" s="832" t="s">
        <v>578</v>
      </c>
      <c r="C536" s="835" t="s">
        <v>607</v>
      </c>
      <c r="D536" s="863" t="s">
        <v>608</v>
      </c>
      <c r="E536" s="835" t="s">
        <v>3303</v>
      </c>
      <c r="F536" s="863" t="s">
        <v>3304</v>
      </c>
      <c r="G536" s="835" t="s">
        <v>3502</v>
      </c>
      <c r="H536" s="835" t="s">
        <v>3503</v>
      </c>
      <c r="I536" s="849">
        <v>552</v>
      </c>
      <c r="J536" s="849">
        <v>2</v>
      </c>
      <c r="K536" s="850">
        <v>1104</v>
      </c>
    </row>
    <row r="537" spans="1:11" ht="14.4" customHeight="1" x14ac:dyDescent="0.3">
      <c r="A537" s="831" t="s">
        <v>577</v>
      </c>
      <c r="B537" s="832" t="s">
        <v>578</v>
      </c>
      <c r="C537" s="835" t="s">
        <v>607</v>
      </c>
      <c r="D537" s="863" t="s">
        <v>608</v>
      </c>
      <c r="E537" s="835" t="s">
        <v>3303</v>
      </c>
      <c r="F537" s="863" t="s">
        <v>3304</v>
      </c>
      <c r="G537" s="835" t="s">
        <v>3504</v>
      </c>
      <c r="H537" s="835" t="s">
        <v>3505</v>
      </c>
      <c r="I537" s="849">
        <v>552</v>
      </c>
      <c r="J537" s="849">
        <v>29</v>
      </c>
      <c r="K537" s="850">
        <v>16008</v>
      </c>
    </row>
    <row r="538" spans="1:11" ht="14.4" customHeight="1" x14ac:dyDescent="0.3">
      <c r="A538" s="831" t="s">
        <v>577</v>
      </c>
      <c r="B538" s="832" t="s">
        <v>578</v>
      </c>
      <c r="C538" s="835" t="s">
        <v>607</v>
      </c>
      <c r="D538" s="863" t="s">
        <v>608</v>
      </c>
      <c r="E538" s="835" t="s">
        <v>3303</v>
      </c>
      <c r="F538" s="863" t="s">
        <v>3304</v>
      </c>
      <c r="G538" s="835" t="s">
        <v>3506</v>
      </c>
      <c r="H538" s="835" t="s">
        <v>3507</v>
      </c>
      <c r="I538" s="849">
        <v>1414.1509713478458</v>
      </c>
      <c r="J538" s="849">
        <v>423</v>
      </c>
      <c r="K538" s="850">
        <v>603198.00004577637</v>
      </c>
    </row>
    <row r="539" spans="1:11" ht="14.4" customHeight="1" x14ac:dyDescent="0.3">
      <c r="A539" s="831" t="s">
        <v>577</v>
      </c>
      <c r="B539" s="832" t="s">
        <v>578</v>
      </c>
      <c r="C539" s="835" t="s">
        <v>607</v>
      </c>
      <c r="D539" s="863" t="s">
        <v>608</v>
      </c>
      <c r="E539" s="835" t="s">
        <v>3303</v>
      </c>
      <c r="F539" s="863" t="s">
        <v>3304</v>
      </c>
      <c r="G539" s="835" t="s">
        <v>3508</v>
      </c>
      <c r="H539" s="835" t="s">
        <v>3509</v>
      </c>
      <c r="I539" s="849">
        <v>5520</v>
      </c>
      <c r="J539" s="849">
        <v>2</v>
      </c>
      <c r="K539" s="850">
        <v>11040</v>
      </c>
    </row>
    <row r="540" spans="1:11" ht="14.4" customHeight="1" x14ac:dyDescent="0.3">
      <c r="A540" s="831" t="s">
        <v>577</v>
      </c>
      <c r="B540" s="832" t="s">
        <v>578</v>
      </c>
      <c r="C540" s="835" t="s">
        <v>607</v>
      </c>
      <c r="D540" s="863" t="s">
        <v>608</v>
      </c>
      <c r="E540" s="835" t="s">
        <v>3303</v>
      </c>
      <c r="F540" s="863" t="s">
        <v>3304</v>
      </c>
      <c r="G540" s="835" t="s">
        <v>3508</v>
      </c>
      <c r="H540" s="835" t="s">
        <v>3510</v>
      </c>
      <c r="I540" s="849">
        <v>5542.97021484375</v>
      </c>
      <c r="J540" s="849">
        <v>2</v>
      </c>
      <c r="K540" s="850">
        <v>11085.9404296875</v>
      </c>
    </row>
    <row r="541" spans="1:11" ht="14.4" customHeight="1" x14ac:dyDescent="0.3">
      <c r="A541" s="831" t="s">
        <v>577</v>
      </c>
      <c r="B541" s="832" t="s">
        <v>578</v>
      </c>
      <c r="C541" s="835" t="s">
        <v>607</v>
      </c>
      <c r="D541" s="863" t="s">
        <v>608</v>
      </c>
      <c r="E541" s="835" t="s">
        <v>3303</v>
      </c>
      <c r="F541" s="863" t="s">
        <v>3304</v>
      </c>
      <c r="G541" s="835" t="s">
        <v>3511</v>
      </c>
      <c r="H541" s="835" t="s">
        <v>3512</v>
      </c>
      <c r="I541" s="849">
        <v>7796.56005859375</v>
      </c>
      <c r="J541" s="849">
        <v>1</v>
      </c>
      <c r="K541" s="850">
        <v>7796.56005859375</v>
      </c>
    </row>
    <row r="542" spans="1:11" ht="14.4" customHeight="1" x14ac:dyDescent="0.3">
      <c r="A542" s="831" t="s">
        <v>577</v>
      </c>
      <c r="B542" s="832" t="s">
        <v>578</v>
      </c>
      <c r="C542" s="835" t="s">
        <v>607</v>
      </c>
      <c r="D542" s="863" t="s">
        <v>608</v>
      </c>
      <c r="E542" s="835" t="s">
        <v>3303</v>
      </c>
      <c r="F542" s="863" t="s">
        <v>3304</v>
      </c>
      <c r="G542" s="835" t="s">
        <v>3513</v>
      </c>
      <c r="H542" s="835" t="s">
        <v>3514</v>
      </c>
      <c r="I542" s="849">
        <v>1191.9199951171875</v>
      </c>
      <c r="J542" s="849">
        <v>21</v>
      </c>
      <c r="K542" s="850">
        <v>31369.91015625</v>
      </c>
    </row>
    <row r="543" spans="1:11" ht="14.4" customHeight="1" x14ac:dyDescent="0.3">
      <c r="A543" s="831" t="s">
        <v>577</v>
      </c>
      <c r="B543" s="832" t="s">
        <v>578</v>
      </c>
      <c r="C543" s="835" t="s">
        <v>607</v>
      </c>
      <c r="D543" s="863" t="s">
        <v>608</v>
      </c>
      <c r="E543" s="835" t="s">
        <v>3303</v>
      </c>
      <c r="F543" s="863" t="s">
        <v>3304</v>
      </c>
      <c r="G543" s="835" t="s">
        <v>3515</v>
      </c>
      <c r="H543" s="835" t="s">
        <v>3516</v>
      </c>
      <c r="I543" s="849">
        <v>1924.4949951171875</v>
      </c>
      <c r="J543" s="849">
        <v>2</v>
      </c>
      <c r="K543" s="850">
        <v>3848.989990234375</v>
      </c>
    </row>
    <row r="544" spans="1:11" ht="14.4" customHeight="1" x14ac:dyDescent="0.3">
      <c r="A544" s="831" t="s">
        <v>577</v>
      </c>
      <c r="B544" s="832" t="s">
        <v>578</v>
      </c>
      <c r="C544" s="835" t="s">
        <v>607</v>
      </c>
      <c r="D544" s="863" t="s">
        <v>608</v>
      </c>
      <c r="E544" s="835" t="s">
        <v>3303</v>
      </c>
      <c r="F544" s="863" t="s">
        <v>3304</v>
      </c>
      <c r="G544" s="835" t="s">
        <v>3517</v>
      </c>
      <c r="H544" s="835" t="s">
        <v>3518</v>
      </c>
      <c r="I544" s="849">
        <v>8320.25</v>
      </c>
      <c r="J544" s="849">
        <v>2</v>
      </c>
      <c r="K544" s="850">
        <v>16640.5</v>
      </c>
    </row>
    <row r="545" spans="1:11" ht="14.4" customHeight="1" x14ac:dyDescent="0.3">
      <c r="A545" s="831" t="s">
        <v>577</v>
      </c>
      <c r="B545" s="832" t="s">
        <v>578</v>
      </c>
      <c r="C545" s="835" t="s">
        <v>607</v>
      </c>
      <c r="D545" s="863" t="s">
        <v>608</v>
      </c>
      <c r="E545" s="835" t="s">
        <v>3303</v>
      </c>
      <c r="F545" s="863" t="s">
        <v>3304</v>
      </c>
      <c r="G545" s="835" t="s">
        <v>3519</v>
      </c>
      <c r="H545" s="835" t="s">
        <v>3520</v>
      </c>
      <c r="I545" s="849">
        <v>8320.25</v>
      </c>
      <c r="J545" s="849">
        <v>1</v>
      </c>
      <c r="K545" s="850">
        <v>8320.25</v>
      </c>
    </row>
    <row r="546" spans="1:11" ht="14.4" customHeight="1" x14ac:dyDescent="0.3">
      <c r="A546" s="831" t="s">
        <v>577</v>
      </c>
      <c r="B546" s="832" t="s">
        <v>578</v>
      </c>
      <c r="C546" s="835" t="s">
        <v>607</v>
      </c>
      <c r="D546" s="863" t="s">
        <v>608</v>
      </c>
      <c r="E546" s="835" t="s">
        <v>3303</v>
      </c>
      <c r="F546" s="863" t="s">
        <v>3304</v>
      </c>
      <c r="G546" s="835" t="s">
        <v>3521</v>
      </c>
      <c r="H546" s="835" t="s">
        <v>3522</v>
      </c>
      <c r="I546" s="849">
        <v>8320.25</v>
      </c>
      <c r="J546" s="849">
        <v>9</v>
      </c>
      <c r="K546" s="850">
        <v>74882.25</v>
      </c>
    </row>
    <row r="547" spans="1:11" ht="14.4" customHeight="1" x14ac:dyDescent="0.3">
      <c r="A547" s="831" t="s">
        <v>577</v>
      </c>
      <c r="B547" s="832" t="s">
        <v>578</v>
      </c>
      <c r="C547" s="835" t="s">
        <v>607</v>
      </c>
      <c r="D547" s="863" t="s">
        <v>608</v>
      </c>
      <c r="E547" s="835" t="s">
        <v>3303</v>
      </c>
      <c r="F547" s="863" t="s">
        <v>3304</v>
      </c>
      <c r="G547" s="835" t="s">
        <v>3523</v>
      </c>
      <c r="H547" s="835" t="s">
        <v>3524</v>
      </c>
      <c r="I547" s="849">
        <v>7496.488192471591</v>
      </c>
      <c r="J547" s="849">
        <v>26</v>
      </c>
      <c r="K547" s="850">
        <v>216670.6201171875</v>
      </c>
    </row>
    <row r="548" spans="1:11" ht="14.4" customHeight="1" x14ac:dyDescent="0.3">
      <c r="A548" s="831" t="s">
        <v>577</v>
      </c>
      <c r="B548" s="832" t="s">
        <v>578</v>
      </c>
      <c r="C548" s="835" t="s">
        <v>607</v>
      </c>
      <c r="D548" s="863" t="s">
        <v>608</v>
      </c>
      <c r="E548" s="835" t="s">
        <v>3303</v>
      </c>
      <c r="F548" s="863" t="s">
        <v>3304</v>
      </c>
      <c r="G548" s="835" t="s">
        <v>3525</v>
      </c>
      <c r="H548" s="835" t="s">
        <v>3526</v>
      </c>
      <c r="I548" s="849">
        <v>7414.1120117187502</v>
      </c>
      <c r="J548" s="849">
        <v>33</v>
      </c>
      <c r="K548" s="850">
        <v>278009.4375</v>
      </c>
    </row>
    <row r="549" spans="1:11" ht="14.4" customHeight="1" x14ac:dyDescent="0.3">
      <c r="A549" s="831" t="s">
        <v>577</v>
      </c>
      <c r="B549" s="832" t="s">
        <v>578</v>
      </c>
      <c r="C549" s="835" t="s">
        <v>607</v>
      </c>
      <c r="D549" s="863" t="s">
        <v>608</v>
      </c>
      <c r="E549" s="835" t="s">
        <v>3303</v>
      </c>
      <c r="F549" s="863" t="s">
        <v>3304</v>
      </c>
      <c r="G549" s="835" t="s">
        <v>3527</v>
      </c>
      <c r="H549" s="835" t="s">
        <v>3528</v>
      </c>
      <c r="I549" s="849">
        <v>8664.3701171875</v>
      </c>
      <c r="J549" s="849">
        <v>2</v>
      </c>
      <c r="K549" s="850">
        <v>17328.740234375</v>
      </c>
    </row>
    <row r="550" spans="1:11" ht="14.4" customHeight="1" x14ac:dyDescent="0.3">
      <c r="A550" s="831" t="s">
        <v>577</v>
      </c>
      <c r="B550" s="832" t="s">
        <v>578</v>
      </c>
      <c r="C550" s="835" t="s">
        <v>607</v>
      </c>
      <c r="D550" s="863" t="s">
        <v>608</v>
      </c>
      <c r="E550" s="835" t="s">
        <v>3303</v>
      </c>
      <c r="F550" s="863" t="s">
        <v>3304</v>
      </c>
      <c r="G550" s="835" t="s">
        <v>3529</v>
      </c>
      <c r="H550" s="835" t="s">
        <v>3530</v>
      </c>
      <c r="I550" s="849">
        <v>1171.2600021362305</v>
      </c>
      <c r="J550" s="849">
        <v>71</v>
      </c>
      <c r="K550" s="850">
        <v>98135.2099609375</v>
      </c>
    </row>
    <row r="551" spans="1:11" ht="14.4" customHeight="1" x14ac:dyDescent="0.3">
      <c r="A551" s="831" t="s">
        <v>577</v>
      </c>
      <c r="B551" s="832" t="s">
        <v>578</v>
      </c>
      <c r="C551" s="835" t="s">
        <v>607</v>
      </c>
      <c r="D551" s="863" t="s">
        <v>608</v>
      </c>
      <c r="E551" s="835" t="s">
        <v>3303</v>
      </c>
      <c r="F551" s="863" t="s">
        <v>3304</v>
      </c>
      <c r="G551" s="835" t="s">
        <v>3531</v>
      </c>
      <c r="H551" s="835" t="s">
        <v>3532</v>
      </c>
      <c r="I551" s="849">
        <v>15200.009765625</v>
      </c>
      <c r="J551" s="849">
        <v>1</v>
      </c>
      <c r="K551" s="850">
        <v>15200.009765625</v>
      </c>
    </row>
    <row r="552" spans="1:11" ht="14.4" customHeight="1" x14ac:dyDescent="0.3">
      <c r="A552" s="831" t="s">
        <v>577</v>
      </c>
      <c r="B552" s="832" t="s">
        <v>578</v>
      </c>
      <c r="C552" s="835" t="s">
        <v>607</v>
      </c>
      <c r="D552" s="863" t="s">
        <v>608</v>
      </c>
      <c r="E552" s="835" t="s">
        <v>3303</v>
      </c>
      <c r="F552" s="863" t="s">
        <v>3304</v>
      </c>
      <c r="G552" s="835" t="s">
        <v>3533</v>
      </c>
      <c r="H552" s="835" t="s">
        <v>3534</v>
      </c>
      <c r="I552" s="849">
        <v>900</v>
      </c>
      <c r="J552" s="849">
        <v>9</v>
      </c>
      <c r="K552" s="850">
        <v>8100.009765625</v>
      </c>
    </row>
    <row r="553" spans="1:11" ht="14.4" customHeight="1" x14ac:dyDescent="0.3">
      <c r="A553" s="831" t="s">
        <v>577</v>
      </c>
      <c r="B553" s="832" t="s">
        <v>578</v>
      </c>
      <c r="C553" s="835" t="s">
        <v>607</v>
      </c>
      <c r="D553" s="863" t="s">
        <v>608</v>
      </c>
      <c r="E553" s="835" t="s">
        <v>3303</v>
      </c>
      <c r="F553" s="863" t="s">
        <v>3304</v>
      </c>
      <c r="G553" s="835" t="s">
        <v>3535</v>
      </c>
      <c r="H553" s="835" t="s">
        <v>3536</v>
      </c>
      <c r="I553" s="849">
        <v>0</v>
      </c>
      <c r="J553" s="849">
        <v>8</v>
      </c>
      <c r="K553" s="850">
        <v>0</v>
      </c>
    </row>
    <row r="554" spans="1:11" ht="14.4" customHeight="1" x14ac:dyDescent="0.3">
      <c r="A554" s="831" t="s">
        <v>577</v>
      </c>
      <c r="B554" s="832" t="s">
        <v>578</v>
      </c>
      <c r="C554" s="835" t="s">
        <v>607</v>
      </c>
      <c r="D554" s="863" t="s">
        <v>608</v>
      </c>
      <c r="E554" s="835" t="s">
        <v>3303</v>
      </c>
      <c r="F554" s="863" t="s">
        <v>3304</v>
      </c>
      <c r="G554" s="835" t="s">
        <v>3537</v>
      </c>
      <c r="H554" s="835" t="s">
        <v>3538</v>
      </c>
      <c r="I554" s="849">
        <v>749.989990234375</v>
      </c>
      <c r="J554" s="849">
        <v>2</v>
      </c>
      <c r="K554" s="850">
        <v>1499.97998046875</v>
      </c>
    </row>
    <row r="555" spans="1:11" ht="14.4" customHeight="1" x14ac:dyDescent="0.3">
      <c r="A555" s="831" t="s">
        <v>577</v>
      </c>
      <c r="B555" s="832" t="s">
        <v>578</v>
      </c>
      <c r="C555" s="835" t="s">
        <v>607</v>
      </c>
      <c r="D555" s="863" t="s">
        <v>608</v>
      </c>
      <c r="E555" s="835" t="s">
        <v>3303</v>
      </c>
      <c r="F555" s="863" t="s">
        <v>3304</v>
      </c>
      <c r="G555" s="835" t="s">
        <v>3539</v>
      </c>
      <c r="H555" s="835" t="s">
        <v>3540</v>
      </c>
      <c r="I555" s="849">
        <v>749.989990234375</v>
      </c>
      <c r="J555" s="849">
        <v>2</v>
      </c>
      <c r="K555" s="850">
        <v>1499.97998046875</v>
      </c>
    </row>
    <row r="556" spans="1:11" ht="14.4" customHeight="1" x14ac:dyDescent="0.3">
      <c r="A556" s="831" t="s">
        <v>577</v>
      </c>
      <c r="B556" s="832" t="s">
        <v>578</v>
      </c>
      <c r="C556" s="835" t="s">
        <v>607</v>
      </c>
      <c r="D556" s="863" t="s">
        <v>608</v>
      </c>
      <c r="E556" s="835" t="s">
        <v>3303</v>
      </c>
      <c r="F556" s="863" t="s">
        <v>3304</v>
      </c>
      <c r="G556" s="835" t="s">
        <v>3541</v>
      </c>
      <c r="H556" s="835" t="s">
        <v>3542</v>
      </c>
      <c r="I556" s="849">
        <v>0</v>
      </c>
      <c r="J556" s="849">
        <v>1</v>
      </c>
      <c r="K556" s="850">
        <v>0</v>
      </c>
    </row>
    <row r="557" spans="1:11" ht="14.4" customHeight="1" x14ac:dyDescent="0.3">
      <c r="A557" s="831" t="s">
        <v>577</v>
      </c>
      <c r="B557" s="832" t="s">
        <v>578</v>
      </c>
      <c r="C557" s="835" t="s">
        <v>607</v>
      </c>
      <c r="D557" s="863" t="s">
        <v>608</v>
      </c>
      <c r="E557" s="835" t="s">
        <v>3303</v>
      </c>
      <c r="F557" s="863" t="s">
        <v>3304</v>
      </c>
      <c r="G557" s="835" t="s">
        <v>3543</v>
      </c>
      <c r="H557" s="835" t="s">
        <v>3544</v>
      </c>
      <c r="I557" s="849">
        <v>0</v>
      </c>
      <c r="J557" s="849">
        <v>2</v>
      </c>
      <c r="K557" s="850">
        <v>0</v>
      </c>
    </row>
    <row r="558" spans="1:11" ht="14.4" customHeight="1" x14ac:dyDescent="0.3">
      <c r="A558" s="831" t="s">
        <v>577</v>
      </c>
      <c r="B558" s="832" t="s">
        <v>578</v>
      </c>
      <c r="C558" s="835" t="s">
        <v>607</v>
      </c>
      <c r="D558" s="863" t="s">
        <v>608</v>
      </c>
      <c r="E558" s="835" t="s">
        <v>3303</v>
      </c>
      <c r="F558" s="863" t="s">
        <v>3304</v>
      </c>
      <c r="G558" s="835" t="s">
        <v>3545</v>
      </c>
      <c r="H558" s="835" t="s">
        <v>3546</v>
      </c>
      <c r="I558" s="849">
        <v>1767.053255200386</v>
      </c>
      <c r="J558" s="849">
        <v>5</v>
      </c>
      <c r="K558" s="850">
        <v>21201.179531225935</v>
      </c>
    </row>
    <row r="559" spans="1:11" ht="14.4" customHeight="1" x14ac:dyDescent="0.3">
      <c r="A559" s="831" t="s">
        <v>577</v>
      </c>
      <c r="B559" s="832" t="s">
        <v>578</v>
      </c>
      <c r="C559" s="835" t="s">
        <v>607</v>
      </c>
      <c r="D559" s="863" t="s">
        <v>608</v>
      </c>
      <c r="E559" s="835" t="s">
        <v>3303</v>
      </c>
      <c r="F559" s="863" t="s">
        <v>3304</v>
      </c>
      <c r="G559" s="835" t="s">
        <v>3547</v>
      </c>
      <c r="H559" s="835" t="s">
        <v>3548</v>
      </c>
      <c r="I559" s="849">
        <v>5300.009765625</v>
      </c>
      <c r="J559" s="849">
        <v>1</v>
      </c>
      <c r="K559" s="850">
        <v>5300.009765625</v>
      </c>
    </row>
    <row r="560" spans="1:11" ht="14.4" customHeight="1" x14ac:dyDescent="0.3">
      <c r="A560" s="831" t="s">
        <v>577</v>
      </c>
      <c r="B560" s="832" t="s">
        <v>578</v>
      </c>
      <c r="C560" s="835" t="s">
        <v>607</v>
      </c>
      <c r="D560" s="863" t="s">
        <v>608</v>
      </c>
      <c r="E560" s="835" t="s">
        <v>3303</v>
      </c>
      <c r="F560" s="863" t="s">
        <v>3304</v>
      </c>
      <c r="G560" s="835" t="s">
        <v>3549</v>
      </c>
      <c r="H560" s="835" t="s">
        <v>3550</v>
      </c>
      <c r="I560" s="849">
        <v>5300.009765625</v>
      </c>
      <c r="J560" s="849">
        <v>2</v>
      </c>
      <c r="K560" s="850">
        <v>10600.009765625</v>
      </c>
    </row>
    <row r="561" spans="1:11" ht="14.4" customHeight="1" x14ac:dyDescent="0.3">
      <c r="A561" s="831" t="s">
        <v>577</v>
      </c>
      <c r="B561" s="832" t="s">
        <v>578</v>
      </c>
      <c r="C561" s="835" t="s">
        <v>607</v>
      </c>
      <c r="D561" s="863" t="s">
        <v>608</v>
      </c>
      <c r="E561" s="835" t="s">
        <v>3303</v>
      </c>
      <c r="F561" s="863" t="s">
        <v>3304</v>
      </c>
      <c r="G561" s="835" t="s">
        <v>3551</v>
      </c>
      <c r="H561" s="835" t="s">
        <v>3552</v>
      </c>
      <c r="I561" s="849">
        <v>0</v>
      </c>
      <c r="J561" s="849">
        <v>2</v>
      </c>
      <c r="K561" s="850">
        <v>0</v>
      </c>
    </row>
    <row r="562" spans="1:11" ht="14.4" customHeight="1" x14ac:dyDescent="0.3">
      <c r="A562" s="831" t="s">
        <v>577</v>
      </c>
      <c r="B562" s="832" t="s">
        <v>578</v>
      </c>
      <c r="C562" s="835" t="s">
        <v>607</v>
      </c>
      <c r="D562" s="863" t="s">
        <v>608</v>
      </c>
      <c r="E562" s="835" t="s">
        <v>3303</v>
      </c>
      <c r="F562" s="863" t="s">
        <v>3304</v>
      </c>
      <c r="G562" s="835" t="s">
        <v>3553</v>
      </c>
      <c r="H562" s="835" t="s">
        <v>3554</v>
      </c>
      <c r="I562" s="849">
        <v>0</v>
      </c>
      <c r="J562" s="849">
        <v>1</v>
      </c>
      <c r="K562" s="850">
        <v>0</v>
      </c>
    </row>
    <row r="563" spans="1:11" ht="14.4" customHeight="1" x14ac:dyDescent="0.3">
      <c r="A563" s="831" t="s">
        <v>577</v>
      </c>
      <c r="B563" s="832" t="s">
        <v>578</v>
      </c>
      <c r="C563" s="835" t="s">
        <v>607</v>
      </c>
      <c r="D563" s="863" t="s">
        <v>608</v>
      </c>
      <c r="E563" s="835" t="s">
        <v>3303</v>
      </c>
      <c r="F563" s="863" t="s">
        <v>3304</v>
      </c>
      <c r="G563" s="835" t="s">
        <v>3555</v>
      </c>
      <c r="H563" s="835" t="s">
        <v>3556</v>
      </c>
      <c r="I563" s="849">
        <v>0</v>
      </c>
      <c r="J563" s="849">
        <v>1</v>
      </c>
      <c r="K563" s="850">
        <v>0</v>
      </c>
    </row>
    <row r="564" spans="1:11" ht="14.4" customHeight="1" x14ac:dyDescent="0.3">
      <c r="A564" s="831" t="s">
        <v>577</v>
      </c>
      <c r="B564" s="832" t="s">
        <v>578</v>
      </c>
      <c r="C564" s="835" t="s">
        <v>607</v>
      </c>
      <c r="D564" s="863" t="s">
        <v>608</v>
      </c>
      <c r="E564" s="835" t="s">
        <v>3303</v>
      </c>
      <c r="F564" s="863" t="s">
        <v>3304</v>
      </c>
      <c r="G564" s="835" t="s">
        <v>3557</v>
      </c>
      <c r="H564" s="835" t="s">
        <v>3558</v>
      </c>
      <c r="I564" s="849">
        <v>6500</v>
      </c>
      <c r="J564" s="849">
        <v>2</v>
      </c>
      <c r="K564" s="850">
        <v>12999.990234375</v>
      </c>
    </row>
    <row r="565" spans="1:11" ht="14.4" customHeight="1" x14ac:dyDescent="0.3">
      <c r="A565" s="831" t="s">
        <v>577</v>
      </c>
      <c r="B565" s="832" t="s">
        <v>578</v>
      </c>
      <c r="C565" s="835" t="s">
        <v>607</v>
      </c>
      <c r="D565" s="863" t="s">
        <v>608</v>
      </c>
      <c r="E565" s="835" t="s">
        <v>3303</v>
      </c>
      <c r="F565" s="863" t="s">
        <v>3304</v>
      </c>
      <c r="G565" s="835" t="s">
        <v>3559</v>
      </c>
      <c r="H565" s="835" t="s">
        <v>3560</v>
      </c>
      <c r="I565" s="849">
        <v>0</v>
      </c>
      <c r="J565" s="849">
        <v>2</v>
      </c>
      <c r="K565" s="850">
        <v>0</v>
      </c>
    </row>
    <row r="566" spans="1:11" ht="14.4" customHeight="1" x14ac:dyDescent="0.3">
      <c r="A566" s="831" t="s">
        <v>577</v>
      </c>
      <c r="B566" s="832" t="s">
        <v>578</v>
      </c>
      <c r="C566" s="835" t="s">
        <v>607</v>
      </c>
      <c r="D566" s="863" t="s">
        <v>608</v>
      </c>
      <c r="E566" s="835" t="s">
        <v>3303</v>
      </c>
      <c r="F566" s="863" t="s">
        <v>3304</v>
      </c>
      <c r="G566" s="835" t="s">
        <v>3561</v>
      </c>
      <c r="H566" s="835" t="s">
        <v>3562</v>
      </c>
      <c r="I566" s="849">
        <v>552</v>
      </c>
      <c r="J566" s="849">
        <v>6</v>
      </c>
      <c r="K566" s="850">
        <v>3312</v>
      </c>
    </row>
    <row r="567" spans="1:11" ht="14.4" customHeight="1" x14ac:dyDescent="0.3">
      <c r="A567" s="831" t="s">
        <v>577</v>
      </c>
      <c r="B567" s="832" t="s">
        <v>578</v>
      </c>
      <c r="C567" s="835" t="s">
        <v>607</v>
      </c>
      <c r="D567" s="863" t="s">
        <v>608</v>
      </c>
      <c r="E567" s="835" t="s">
        <v>3303</v>
      </c>
      <c r="F567" s="863" t="s">
        <v>3304</v>
      </c>
      <c r="G567" s="835" t="s">
        <v>3563</v>
      </c>
      <c r="H567" s="835" t="s">
        <v>3564</v>
      </c>
      <c r="I567" s="849">
        <v>12650</v>
      </c>
      <c r="J567" s="849">
        <v>2</v>
      </c>
      <c r="K567" s="850">
        <v>25300</v>
      </c>
    </row>
    <row r="568" spans="1:11" ht="14.4" customHeight="1" x14ac:dyDescent="0.3">
      <c r="A568" s="831" t="s">
        <v>577</v>
      </c>
      <c r="B568" s="832" t="s">
        <v>578</v>
      </c>
      <c r="C568" s="835" t="s">
        <v>607</v>
      </c>
      <c r="D568" s="863" t="s">
        <v>608</v>
      </c>
      <c r="E568" s="835" t="s">
        <v>3303</v>
      </c>
      <c r="F568" s="863" t="s">
        <v>3304</v>
      </c>
      <c r="G568" s="835" t="s">
        <v>3565</v>
      </c>
      <c r="H568" s="835" t="s">
        <v>3566</v>
      </c>
      <c r="I568" s="849">
        <v>15746.996442522321</v>
      </c>
      <c r="J568" s="849">
        <v>15</v>
      </c>
      <c r="K568" s="850">
        <v>236204.9501953125</v>
      </c>
    </row>
    <row r="569" spans="1:11" ht="14.4" customHeight="1" x14ac:dyDescent="0.3">
      <c r="A569" s="831" t="s">
        <v>577</v>
      </c>
      <c r="B569" s="832" t="s">
        <v>578</v>
      </c>
      <c r="C569" s="835" t="s">
        <v>607</v>
      </c>
      <c r="D569" s="863" t="s">
        <v>608</v>
      </c>
      <c r="E569" s="835" t="s">
        <v>3303</v>
      </c>
      <c r="F569" s="863" t="s">
        <v>3304</v>
      </c>
      <c r="G569" s="835" t="s">
        <v>3567</v>
      </c>
      <c r="H569" s="835" t="s">
        <v>3568</v>
      </c>
      <c r="I569" s="849">
        <v>41473.599999999999</v>
      </c>
      <c r="J569" s="849">
        <v>4</v>
      </c>
      <c r="K569" s="850">
        <v>155531.4296875</v>
      </c>
    </row>
    <row r="570" spans="1:11" ht="14.4" customHeight="1" x14ac:dyDescent="0.3">
      <c r="A570" s="831" t="s">
        <v>577</v>
      </c>
      <c r="B570" s="832" t="s">
        <v>578</v>
      </c>
      <c r="C570" s="835" t="s">
        <v>607</v>
      </c>
      <c r="D570" s="863" t="s">
        <v>608</v>
      </c>
      <c r="E570" s="835" t="s">
        <v>3303</v>
      </c>
      <c r="F570" s="863" t="s">
        <v>3304</v>
      </c>
      <c r="G570" s="835" t="s">
        <v>3569</v>
      </c>
      <c r="H570" s="835" t="s">
        <v>3570</v>
      </c>
      <c r="I570" s="849">
        <v>51842</v>
      </c>
      <c r="J570" s="849">
        <v>1</v>
      </c>
      <c r="K570" s="850">
        <v>51842</v>
      </c>
    </row>
    <row r="571" spans="1:11" ht="14.4" customHeight="1" x14ac:dyDescent="0.3">
      <c r="A571" s="831" t="s">
        <v>577</v>
      </c>
      <c r="B571" s="832" t="s">
        <v>578</v>
      </c>
      <c r="C571" s="835" t="s">
        <v>607</v>
      </c>
      <c r="D571" s="863" t="s">
        <v>608</v>
      </c>
      <c r="E571" s="835" t="s">
        <v>3303</v>
      </c>
      <c r="F571" s="863" t="s">
        <v>3304</v>
      </c>
      <c r="G571" s="835" t="s">
        <v>3571</v>
      </c>
      <c r="H571" s="835" t="s">
        <v>3572</v>
      </c>
      <c r="I571" s="849">
        <v>51842</v>
      </c>
      <c r="J571" s="849">
        <v>1</v>
      </c>
      <c r="K571" s="850">
        <v>51842</v>
      </c>
    </row>
    <row r="572" spans="1:11" ht="14.4" customHeight="1" x14ac:dyDescent="0.3">
      <c r="A572" s="831" t="s">
        <v>577</v>
      </c>
      <c r="B572" s="832" t="s">
        <v>578</v>
      </c>
      <c r="C572" s="835" t="s">
        <v>607</v>
      </c>
      <c r="D572" s="863" t="s">
        <v>608</v>
      </c>
      <c r="E572" s="835" t="s">
        <v>3303</v>
      </c>
      <c r="F572" s="863" t="s">
        <v>3304</v>
      </c>
      <c r="G572" s="835" t="s">
        <v>3573</v>
      </c>
      <c r="H572" s="835" t="s">
        <v>3574</v>
      </c>
      <c r="I572" s="849">
        <v>25923.714999914169</v>
      </c>
      <c r="J572" s="849">
        <v>2</v>
      </c>
      <c r="K572" s="850">
        <v>51847.429999828339</v>
      </c>
    </row>
    <row r="573" spans="1:11" ht="14.4" customHeight="1" x14ac:dyDescent="0.3">
      <c r="A573" s="831" t="s">
        <v>577</v>
      </c>
      <c r="B573" s="832" t="s">
        <v>578</v>
      </c>
      <c r="C573" s="835" t="s">
        <v>607</v>
      </c>
      <c r="D573" s="863" t="s">
        <v>608</v>
      </c>
      <c r="E573" s="835" t="s">
        <v>3303</v>
      </c>
      <c r="F573" s="863" t="s">
        <v>3304</v>
      </c>
      <c r="G573" s="835" t="s">
        <v>3575</v>
      </c>
      <c r="H573" s="835" t="s">
        <v>3576</v>
      </c>
      <c r="I573" s="849">
        <v>51842</v>
      </c>
      <c r="J573" s="849">
        <v>2</v>
      </c>
      <c r="K573" s="850">
        <v>103684</v>
      </c>
    </row>
    <row r="574" spans="1:11" ht="14.4" customHeight="1" x14ac:dyDescent="0.3">
      <c r="A574" s="831" t="s">
        <v>577</v>
      </c>
      <c r="B574" s="832" t="s">
        <v>578</v>
      </c>
      <c r="C574" s="835" t="s">
        <v>607</v>
      </c>
      <c r="D574" s="863" t="s">
        <v>608</v>
      </c>
      <c r="E574" s="835" t="s">
        <v>3303</v>
      </c>
      <c r="F574" s="863" t="s">
        <v>3304</v>
      </c>
      <c r="G574" s="835" t="s">
        <v>3577</v>
      </c>
      <c r="H574" s="835" t="s">
        <v>3578</v>
      </c>
      <c r="I574" s="849">
        <v>552</v>
      </c>
      <c r="J574" s="849">
        <v>5</v>
      </c>
      <c r="K574" s="850">
        <v>2760</v>
      </c>
    </row>
    <row r="575" spans="1:11" ht="14.4" customHeight="1" x14ac:dyDescent="0.3">
      <c r="A575" s="831" t="s">
        <v>577</v>
      </c>
      <c r="B575" s="832" t="s">
        <v>578</v>
      </c>
      <c r="C575" s="835" t="s">
        <v>607</v>
      </c>
      <c r="D575" s="863" t="s">
        <v>608</v>
      </c>
      <c r="E575" s="835" t="s">
        <v>3303</v>
      </c>
      <c r="F575" s="863" t="s">
        <v>3304</v>
      </c>
      <c r="G575" s="835" t="s">
        <v>3579</v>
      </c>
      <c r="H575" s="835" t="s">
        <v>3580</v>
      </c>
      <c r="I575" s="849">
        <v>424.61538461538464</v>
      </c>
      <c r="J575" s="849">
        <v>26</v>
      </c>
      <c r="K575" s="850">
        <v>11041.3798828125</v>
      </c>
    </row>
    <row r="576" spans="1:11" ht="14.4" customHeight="1" x14ac:dyDescent="0.3">
      <c r="A576" s="831" t="s">
        <v>577</v>
      </c>
      <c r="B576" s="832" t="s">
        <v>578</v>
      </c>
      <c r="C576" s="835" t="s">
        <v>607</v>
      </c>
      <c r="D576" s="863" t="s">
        <v>608</v>
      </c>
      <c r="E576" s="835" t="s">
        <v>3303</v>
      </c>
      <c r="F576" s="863" t="s">
        <v>3304</v>
      </c>
      <c r="G576" s="835" t="s">
        <v>3581</v>
      </c>
      <c r="H576" s="835" t="s">
        <v>3582</v>
      </c>
      <c r="I576" s="849">
        <v>27977.19921875</v>
      </c>
      <c r="J576" s="849">
        <v>1</v>
      </c>
      <c r="K576" s="850">
        <v>27977.19921875</v>
      </c>
    </row>
    <row r="577" spans="1:11" ht="14.4" customHeight="1" x14ac:dyDescent="0.3">
      <c r="A577" s="831" t="s">
        <v>577</v>
      </c>
      <c r="B577" s="832" t="s">
        <v>578</v>
      </c>
      <c r="C577" s="835" t="s">
        <v>607</v>
      </c>
      <c r="D577" s="863" t="s">
        <v>608</v>
      </c>
      <c r="E577" s="835" t="s">
        <v>3303</v>
      </c>
      <c r="F577" s="863" t="s">
        <v>3304</v>
      </c>
      <c r="G577" s="835" t="s">
        <v>3583</v>
      </c>
      <c r="H577" s="835" t="s">
        <v>3584</v>
      </c>
      <c r="I577" s="849">
        <v>27977.19921875</v>
      </c>
      <c r="J577" s="849">
        <v>1</v>
      </c>
      <c r="K577" s="850">
        <v>27977.19921875</v>
      </c>
    </row>
    <row r="578" spans="1:11" ht="14.4" customHeight="1" x14ac:dyDescent="0.3">
      <c r="A578" s="831" t="s">
        <v>577</v>
      </c>
      <c r="B578" s="832" t="s">
        <v>578</v>
      </c>
      <c r="C578" s="835" t="s">
        <v>607</v>
      </c>
      <c r="D578" s="863" t="s">
        <v>608</v>
      </c>
      <c r="E578" s="835" t="s">
        <v>3303</v>
      </c>
      <c r="F578" s="863" t="s">
        <v>3304</v>
      </c>
      <c r="G578" s="835" t="s">
        <v>3585</v>
      </c>
      <c r="H578" s="835" t="s">
        <v>3586</v>
      </c>
      <c r="I578" s="849">
        <v>18650.69921875</v>
      </c>
      <c r="J578" s="849">
        <v>2</v>
      </c>
      <c r="K578" s="850">
        <v>37301.3984375</v>
      </c>
    </row>
    <row r="579" spans="1:11" ht="14.4" customHeight="1" x14ac:dyDescent="0.3">
      <c r="A579" s="831" t="s">
        <v>577</v>
      </c>
      <c r="B579" s="832" t="s">
        <v>578</v>
      </c>
      <c r="C579" s="835" t="s">
        <v>607</v>
      </c>
      <c r="D579" s="863" t="s">
        <v>608</v>
      </c>
      <c r="E579" s="835" t="s">
        <v>3303</v>
      </c>
      <c r="F579" s="863" t="s">
        <v>3304</v>
      </c>
      <c r="G579" s="835" t="s">
        <v>3587</v>
      </c>
      <c r="H579" s="835" t="s">
        <v>3588</v>
      </c>
      <c r="I579" s="849">
        <v>33339.0498046875</v>
      </c>
      <c r="J579" s="849">
        <v>3</v>
      </c>
      <c r="K579" s="850">
        <v>137654.9990234375</v>
      </c>
    </row>
    <row r="580" spans="1:11" ht="14.4" customHeight="1" x14ac:dyDescent="0.3">
      <c r="A580" s="831" t="s">
        <v>577</v>
      </c>
      <c r="B580" s="832" t="s">
        <v>578</v>
      </c>
      <c r="C580" s="835" t="s">
        <v>607</v>
      </c>
      <c r="D580" s="863" t="s">
        <v>608</v>
      </c>
      <c r="E580" s="835" t="s">
        <v>3303</v>
      </c>
      <c r="F580" s="863" t="s">
        <v>3304</v>
      </c>
      <c r="G580" s="835" t="s">
        <v>3589</v>
      </c>
      <c r="H580" s="835" t="s">
        <v>3590</v>
      </c>
      <c r="I580" s="849">
        <v>2645</v>
      </c>
      <c r="J580" s="849">
        <v>2</v>
      </c>
      <c r="K580" s="850">
        <v>5290</v>
      </c>
    </row>
    <row r="581" spans="1:11" ht="14.4" customHeight="1" x14ac:dyDescent="0.3">
      <c r="A581" s="831" t="s">
        <v>577</v>
      </c>
      <c r="B581" s="832" t="s">
        <v>578</v>
      </c>
      <c r="C581" s="835" t="s">
        <v>607</v>
      </c>
      <c r="D581" s="863" t="s">
        <v>608</v>
      </c>
      <c r="E581" s="835" t="s">
        <v>3303</v>
      </c>
      <c r="F581" s="863" t="s">
        <v>3304</v>
      </c>
      <c r="G581" s="835" t="s">
        <v>3591</v>
      </c>
      <c r="H581" s="835" t="s">
        <v>3592</v>
      </c>
      <c r="I581" s="849">
        <v>2645</v>
      </c>
      <c r="J581" s="849">
        <v>2</v>
      </c>
      <c r="K581" s="850">
        <v>5290</v>
      </c>
    </row>
    <row r="582" spans="1:11" ht="14.4" customHeight="1" x14ac:dyDescent="0.3">
      <c r="A582" s="831" t="s">
        <v>577</v>
      </c>
      <c r="B582" s="832" t="s">
        <v>578</v>
      </c>
      <c r="C582" s="835" t="s">
        <v>607</v>
      </c>
      <c r="D582" s="863" t="s">
        <v>608</v>
      </c>
      <c r="E582" s="835" t="s">
        <v>3303</v>
      </c>
      <c r="F582" s="863" t="s">
        <v>3304</v>
      </c>
      <c r="G582" s="835" t="s">
        <v>3593</v>
      </c>
      <c r="H582" s="835" t="s">
        <v>3594</v>
      </c>
      <c r="I582" s="849">
        <v>2397.199951171875</v>
      </c>
      <c r="J582" s="849">
        <v>2</v>
      </c>
      <c r="K582" s="850">
        <v>5290</v>
      </c>
    </row>
    <row r="583" spans="1:11" ht="14.4" customHeight="1" x14ac:dyDescent="0.3">
      <c r="A583" s="831" t="s">
        <v>577</v>
      </c>
      <c r="B583" s="832" t="s">
        <v>578</v>
      </c>
      <c r="C583" s="835" t="s">
        <v>607</v>
      </c>
      <c r="D583" s="863" t="s">
        <v>608</v>
      </c>
      <c r="E583" s="835" t="s">
        <v>3303</v>
      </c>
      <c r="F583" s="863" t="s">
        <v>3304</v>
      </c>
      <c r="G583" s="835" t="s">
        <v>3595</v>
      </c>
      <c r="H583" s="835" t="s">
        <v>3596</v>
      </c>
      <c r="I583" s="849">
        <v>51175</v>
      </c>
      <c r="J583" s="849">
        <v>1</v>
      </c>
      <c r="K583" s="850">
        <v>51175</v>
      </c>
    </row>
    <row r="584" spans="1:11" ht="14.4" customHeight="1" x14ac:dyDescent="0.3">
      <c r="A584" s="831" t="s">
        <v>577</v>
      </c>
      <c r="B584" s="832" t="s">
        <v>578</v>
      </c>
      <c r="C584" s="835" t="s">
        <v>607</v>
      </c>
      <c r="D584" s="863" t="s">
        <v>608</v>
      </c>
      <c r="E584" s="835" t="s">
        <v>3303</v>
      </c>
      <c r="F584" s="863" t="s">
        <v>3304</v>
      </c>
      <c r="G584" s="835" t="s">
        <v>3597</v>
      </c>
      <c r="H584" s="835" t="s">
        <v>3598</v>
      </c>
      <c r="I584" s="849">
        <v>51175</v>
      </c>
      <c r="J584" s="849">
        <v>6</v>
      </c>
      <c r="K584" s="850">
        <v>307050</v>
      </c>
    </row>
    <row r="585" spans="1:11" ht="14.4" customHeight="1" x14ac:dyDescent="0.3">
      <c r="A585" s="831" t="s">
        <v>577</v>
      </c>
      <c r="B585" s="832" t="s">
        <v>578</v>
      </c>
      <c r="C585" s="835" t="s">
        <v>607</v>
      </c>
      <c r="D585" s="863" t="s">
        <v>608</v>
      </c>
      <c r="E585" s="835" t="s">
        <v>3303</v>
      </c>
      <c r="F585" s="863" t="s">
        <v>3304</v>
      </c>
      <c r="G585" s="835" t="s">
        <v>3599</v>
      </c>
      <c r="H585" s="835" t="s">
        <v>3600</v>
      </c>
      <c r="I585" s="849">
        <v>51175</v>
      </c>
      <c r="J585" s="849">
        <v>1</v>
      </c>
      <c r="K585" s="850">
        <v>51175</v>
      </c>
    </row>
    <row r="586" spans="1:11" ht="14.4" customHeight="1" x14ac:dyDescent="0.3">
      <c r="A586" s="831" t="s">
        <v>577</v>
      </c>
      <c r="B586" s="832" t="s">
        <v>578</v>
      </c>
      <c r="C586" s="835" t="s">
        <v>607</v>
      </c>
      <c r="D586" s="863" t="s">
        <v>608</v>
      </c>
      <c r="E586" s="835" t="s">
        <v>3303</v>
      </c>
      <c r="F586" s="863" t="s">
        <v>3304</v>
      </c>
      <c r="G586" s="835" t="s">
        <v>3601</v>
      </c>
      <c r="H586" s="835" t="s">
        <v>3602</v>
      </c>
      <c r="I586" s="849">
        <v>12027.1396484375</v>
      </c>
      <c r="J586" s="849">
        <v>2</v>
      </c>
      <c r="K586" s="850">
        <v>24054.26953125</v>
      </c>
    </row>
    <row r="587" spans="1:11" ht="14.4" customHeight="1" x14ac:dyDescent="0.3">
      <c r="A587" s="831" t="s">
        <v>577</v>
      </c>
      <c r="B587" s="832" t="s">
        <v>578</v>
      </c>
      <c r="C587" s="835" t="s">
        <v>607</v>
      </c>
      <c r="D587" s="863" t="s">
        <v>608</v>
      </c>
      <c r="E587" s="835" t="s">
        <v>3303</v>
      </c>
      <c r="F587" s="863" t="s">
        <v>3304</v>
      </c>
      <c r="G587" s="835" t="s">
        <v>3603</v>
      </c>
      <c r="H587" s="835" t="s">
        <v>3604</v>
      </c>
      <c r="I587" s="849">
        <v>12027.1396484375</v>
      </c>
      <c r="J587" s="849">
        <v>2</v>
      </c>
      <c r="K587" s="850">
        <v>24054.279296875</v>
      </c>
    </row>
    <row r="588" spans="1:11" ht="14.4" customHeight="1" x14ac:dyDescent="0.3">
      <c r="A588" s="831" t="s">
        <v>577</v>
      </c>
      <c r="B588" s="832" t="s">
        <v>578</v>
      </c>
      <c r="C588" s="835" t="s">
        <v>607</v>
      </c>
      <c r="D588" s="863" t="s">
        <v>608</v>
      </c>
      <c r="E588" s="835" t="s">
        <v>3303</v>
      </c>
      <c r="F588" s="863" t="s">
        <v>3304</v>
      </c>
      <c r="G588" s="835" t="s">
        <v>3605</v>
      </c>
      <c r="H588" s="835" t="s">
        <v>3606</v>
      </c>
      <c r="I588" s="849">
        <v>1859.699951171875</v>
      </c>
      <c r="J588" s="849">
        <v>4</v>
      </c>
      <c r="K588" s="850">
        <v>7438.7998046875</v>
      </c>
    </row>
    <row r="589" spans="1:11" ht="14.4" customHeight="1" x14ac:dyDescent="0.3">
      <c r="A589" s="831" t="s">
        <v>577</v>
      </c>
      <c r="B589" s="832" t="s">
        <v>578</v>
      </c>
      <c r="C589" s="835" t="s">
        <v>607</v>
      </c>
      <c r="D589" s="863" t="s">
        <v>608</v>
      </c>
      <c r="E589" s="835" t="s">
        <v>3303</v>
      </c>
      <c r="F589" s="863" t="s">
        <v>3304</v>
      </c>
      <c r="G589" s="835" t="s">
        <v>3607</v>
      </c>
      <c r="H589" s="835" t="s">
        <v>3608</v>
      </c>
      <c r="I589" s="849">
        <v>6397.60009765625</v>
      </c>
      <c r="J589" s="849">
        <v>2</v>
      </c>
      <c r="K589" s="850">
        <v>12795.2001953125</v>
      </c>
    </row>
    <row r="590" spans="1:11" ht="14.4" customHeight="1" x14ac:dyDescent="0.3">
      <c r="A590" s="831" t="s">
        <v>577</v>
      </c>
      <c r="B590" s="832" t="s">
        <v>578</v>
      </c>
      <c r="C590" s="835" t="s">
        <v>607</v>
      </c>
      <c r="D590" s="863" t="s">
        <v>608</v>
      </c>
      <c r="E590" s="835" t="s">
        <v>3303</v>
      </c>
      <c r="F590" s="863" t="s">
        <v>3304</v>
      </c>
      <c r="G590" s="835" t="s">
        <v>3609</v>
      </c>
      <c r="H590" s="835" t="s">
        <v>3610</v>
      </c>
      <c r="I590" s="849">
        <v>430.41908402876419</v>
      </c>
      <c r="J590" s="849">
        <v>19</v>
      </c>
      <c r="K590" s="850">
        <v>8995.6597692873329</v>
      </c>
    </row>
    <row r="591" spans="1:11" ht="14.4" customHeight="1" x14ac:dyDescent="0.3">
      <c r="A591" s="831" t="s">
        <v>577</v>
      </c>
      <c r="B591" s="832" t="s">
        <v>578</v>
      </c>
      <c r="C591" s="835" t="s">
        <v>607</v>
      </c>
      <c r="D591" s="863" t="s">
        <v>608</v>
      </c>
      <c r="E591" s="835" t="s">
        <v>3303</v>
      </c>
      <c r="F591" s="863" t="s">
        <v>3304</v>
      </c>
      <c r="G591" s="835" t="s">
        <v>3611</v>
      </c>
      <c r="H591" s="835" t="s">
        <v>3612</v>
      </c>
      <c r="I591" s="849">
        <v>8320.25</v>
      </c>
      <c r="J591" s="849">
        <v>3</v>
      </c>
      <c r="K591" s="850">
        <v>24960.75</v>
      </c>
    </row>
    <row r="592" spans="1:11" ht="14.4" customHeight="1" x14ac:dyDescent="0.3">
      <c r="A592" s="831" t="s">
        <v>577</v>
      </c>
      <c r="B592" s="832" t="s">
        <v>578</v>
      </c>
      <c r="C592" s="835" t="s">
        <v>607</v>
      </c>
      <c r="D592" s="863" t="s">
        <v>608</v>
      </c>
      <c r="E592" s="835" t="s">
        <v>3303</v>
      </c>
      <c r="F592" s="863" t="s">
        <v>3304</v>
      </c>
      <c r="G592" s="835" t="s">
        <v>3613</v>
      </c>
      <c r="H592" s="835" t="s">
        <v>3614</v>
      </c>
      <c r="I592" s="849">
        <v>8320.25</v>
      </c>
      <c r="J592" s="849">
        <v>2</v>
      </c>
      <c r="K592" s="850">
        <v>16640.5</v>
      </c>
    </row>
    <row r="593" spans="1:11" ht="14.4" customHeight="1" x14ac:dyDescent="0.3">
      <c r="A593" s="831" t="s">
        <v>577</v>
      </c>
      <c r="B593" s="832" t="s">
        <v>578</v>
      </c>
      <c r="C593" s="835" t="s">
        <v>607</v>
      </c>
      <c r="D593" s="863" t="s">
        <v>608</v>
      </c>
      <c r="E593" s="835" t="s">
        <v>3303</v>
      </c>
      <c r="F593" s="863" t="s">
        <v>3304</v>
      </c>
      <c r="G593" s="835" t="s">
        <v>3615</v>
      </c>
      <c r="H593" s="835" t="s">
        <v>3616</v>
      </c>
      <c r="I593" s="849">
        <v>8145.693359375</v>
      </c>
      <c r="J593" s="849">
        <v>6</v>
      </c>
      <c r="K593" s="850">
        <v>48874.150390625</v>
      </c>
    </row>
    <row r="594" spans="1:11" ht="14.4" customHeight="1" x14ac:dyDescent="0.3">
      <c r="A594" s="831" t="s">
        <v>577</v>
      </c>
      <c r="B594" s="832" t="s">
        <v>578</v>
      </c>
      <c r="C594" s="835" t="s">
        <v>607</v>
      </c>
      <c r="D594" s="863" t="s">
        <v>608</v>
      </c>
      <c r="E594" s="835" t="s">
        <v>3303</v>
      </c>
      <c r="F594" s="863" t="s">
        <v>3304</v>
      </c>
      <c r="G594" s="835" t="s">
        <v>3617</v>
      </c>
      <c r="H594" s="835" t="s">
        <v>3618</v>
      </c>
      <c r="I594" s="849">
        <v>8320.25</v>
      </c>
      <c r="J594" s="849">
        <v>6</v>
      </c>
      <c r="K594" s="850">
        <v>49921.5</v>
      </c>
    </row>
    <row r="595" spans="1:11" ht="14.4" customHeight="1" x14ac:dyDescent="0.3">
      <c r="A595" s="831" t="s">
        <v>577</v>
      </c>
      <c r="B595" s="832" t="s">
        <v>578</v>
      </c>
      <c r="C595" s="835" t="s">
        <v>607</v>
      </c>
      <c r="D595" s="863" t="s">
        <v>608</v>
      </c>
      <c r="E595" s="835" t="s">
        <v>3303</v>
      </c>
      <c r="F595" s="863" t="s">
        <v>3304</v>
      </c>
      <c r="G595" s="835" t="s">
        <v>3619</v>
      </c>
      <c r="H595" s="835" t="s">
        <v>3620</v>
      </c>
      <c r="I595" s="849">
        <v>8320.25</v>
      </c>
      <c r="J595" s="849">
        <v>1</v>
      </c>
      <c r="K595" s="850">
        <v>8320.25</v>
      </c>
    </row>
    <row r="596" spans="1:11" ht="14.4" customHeight="1" x14ac:dyDescent="0.3">
      <c r="A596" s="831" t="s">
        <v>577</v>
      </c>
      <c r="B596" s="832" t="s">
        <v>578</v>
      </c>
      <c r="C596" s="835" t="s">
        <v>607</v>
      </c>
      <c r="D596" s="863" t="s">
        <v>608</v>
      </c>
      <c r="E596" s="835" t="s">
        <v>3303</v>
      </c>
      <c r="F596" s="863" t="s">
        <v>3304</v>
      </c>
      <c r="G596" s="835" t="s">
        <v>3621</v>
      </c>
      <c r="H596" s="835" t="s">
        <v>3622</v>
      </c>
      <c r="I596" s="849">
        <v>8320.25</v>
      </c>
      <c r="J596" s="849">
        <v>3</v>
      </c>
      <c r="K596" s="850">
        <v>24960.75</v>
      </c>
    </row>
    <row r="597" spans="1:11" ht="14.4" customHeight="1" x14ac:dyDescent="0.3">
      <c r="A597" s="831" t="s">
        <v>577</v>
      </c>
      <c r="B597" s="832" t="s">
        <v>578</v>
      </c>
      <c r="C597" s="835" t="s">
        <v>607</v>
      </c>
      <c r="D597" s="863" t="s">
        <v>608</v>
      </c>
      <c r="E597" s="835" t="s">
        <v>3303</v>
      </c>
      <c r="F597" s="863" t="s">
        <v>3304</v>
      </c>
      <c r="G597" s="835" t="s">
        <v>3623</v>
      </c>
      <c r="H597" s="835" t="s">
        <v>3624</v>
      </c>
      <c r="I597" s="849">
        <v>8320.25</v>
      </c>
      <c r="J597" s="849">
        <v>2</v>
      </c>
      <c r="K597" s="850">
        <v>16640.5</v>
      </c>
    </row>
    <row r="598" spans="1:11" ht="14.4" customHeight="1" x14ac:dyDescent="0.3">
      <c r="A598" s="831" t="s">
        <v>577</v>
      </c>
      <c r="B598" s="832" t="s">
        <v>578</v>
      </c>
      <c r="C598" s="835" t="s">
        <v>607</v>
      </c>
      <c r="D598" s="863" t="s">
        <v>608</v>
      </c>
      <c r="E598" s="835" t="s">
        <v>3303</v>
      </c>
      <c r="F598" s="863" t="s">
        <v>3304</v>
      </c>
      <c r="G598" s="835" t="s">
        <v>3625</v>
      </c>
      <c r="H598" s="835" t="s">
        <v>3626</v>
      </c>
      <c r="I598" s="849">
        <v>8320.2566189236113</v>
      </c>
      <c r="J598" s="849">
        <v>18</v>
      </c>
      <c r="K598" s="850">
        <v>149764.619140625</v>
      </c>
    </row>
    <row r="599" spans="1:11" ht="14.4" customHeight="1" x14ac:dyDescent="0.3">
      <c r="A599" s="831" t="s">
        <v>577</v>
      </c>
      <c r="B599" s="832" t="s">
        <v>578</v>
      </c>
      <c r="C599" s="835" t="s">
        <v>607</v>
      </c>
      <c r="D599" s="863" t="s">
        <v>608</v>
      </c>
      <c r="E599" s="835" t="s">
        <v>3303</v>
      </c>
      <c r="F599" s="863" t="s">
        <v>3304</v>
      </c>
      <c r="G599" s="835" t="s">
        <v>3627</v>
      </c>
      <c r="H599" s="835" t="s">
        <v>3628</v>
      </c>
      <c r="I599" s="849">
        <v>8320.2566189236113</v>
      </c>
      <c r="J599" s="849">
        <v>20</v>
      </c>
      <c r="K599" s="850">
        <v>166405.119140625</v>
      </c>
    </row>
    <row r="600" spans="1:11" ht="14.4" customHeight="1" x14ac:dyDescent="0.3">
      <c r="A600" s="831" t="s">
        <v>577</v>
      </c>
      <c r="B600" s="832" t="s">
        <v>578</v>
      </c>
      <c r="C600" s="835" t="s">
        <v>607</v>
      </c>
      <c r="D600" s="863" t="s">
        <v>608</v>
      </c>
      <c r="E600" s="835" t="s">
        <v>3303</v>
      </c>
      <c r="F600" s="863" t="s">
        <v>3304</v>
      </c>
      <c r="G600" s="835" t="s">
        <v>3629</v>
      </c>
      <c r="H600" s="835" t="s">
        <v>3630</v>
      </c>
      <c r="I600" s="849">
        <v>8855.080078125</v>
      </c>
      <c r="J600" s="849">
        <v>6</v>
      </c>
      <c r="K600" s="850">
        <v>54200.140625</v>
      </c>
    </row>
    <row r="601" spans="1:11" ht="14.4" customHeight="1" x14ac:dyDescent="0.3">
      <c r="A601" s="831" t="s">
        <v>577</v>
      </c>
      <c r="B601" s="832" t="s">
        <v>578</v>
      </c>
      <c r="C601" s="835" t="s">
        <v>607</v>
      </c>
      <c r="D601" s="863" t="s">
        <v>608</v>
      </c>
      <c r="E601" s="835" t="s">
        <v>3303</v>
      </c>
      <c r="F601" s="863" t="s">
        <v>3304</v>
      </c>
      <c r="G601" s="835" t="s">
        <v>3631</v>
      </c>
      <c r="H601" s="835" t="s">
        <v>3632</v>
      </c>
      <c r="I601" s="849">
        <v>6636.447509765625</v>
      </c>
      <c r="J601" s="849">
        <v>10</v>
      </c>
      <c r="K601" s="850">
        <v>87481.140625</v>
      </c>
    </row>
    <row r="602" spans="1:11" ht="14.4" customHeight="1" x14ac:dyDescent="0.3">
      <c r="A602" s="831" t="s">
        <v>577</v>
      </c>
      <c r="B602" s="832" t="s">
        <v>578</v>
      </c>
      <c r="C602" s="835" t="s">
        <v>607</v>
      </c>
      <c r="D602" s="863" t="s">
        <v>608</v>
      </c>
      <c r="E602" s="835" t="s">
        <v>3303</v>
      </c>
      <c r="F602" s="863" t="s">
        <v>3304</v>
      </c>
      <c r="G602" s="835" t="s">
        <v>3611</v>
      </c>
      <c r="H602" s="835" t="s">
        <v>3633</v>
      </c>
      <c r="I602" s="849">
        <v>8320.25</v>
      </c>
      <c r="J602" s="849">
        <v>18</v>
      </c>
      <c r="K602" s="850">
        <v>149764.5</v>
      </c>
    </row>
    <row r="603" spans="1:11" ht="14.4" customHeight="1" x14ac:dyDescent="0.3">
      <c r="A603" s="831" t="s">
        <v>577</v>
      </c>
      <c r="B603" s="832" t="s">
        <v>578</v>
      </c>
      <c r="C603" s="835" t="s">
        <v>607</v>
      </c>
      <c r="D603" s="863" t="s">
        <v>608</v>
      </c>
      <c r="E603" s="835" t="s">
        <v>3303</v>
      </c>
      <c r="F603" s="863" t="s">
        <v>3304</v>
      </c>
      <c r="G603" s="835" t="s">
        <v>3634</v>
      </c>
      <c r="H603" s="835" t="s">
        <v>3635</v>
      </c>
      <c r="I603" s="849">
        <v>8320.25</v>
      </c>
      <c r="J603" s="849">
        <v>10</v>
      </c>
      <c r="K603" s="850">
        <v>83202.5</v>
      </c>
    </row>
    <row r="604" spans="1:11" ht="14.4" customHeight="1" x14ac:dyDescent="0.3">
      <c r="A604" s="831" t="s">
        <v>577</v>
      </c>
      <c r="B604" s="832" t="s">
        <v>578</v>
      </c>
      <c r="C604" s="835" t="s">
        <v>607</v>
      </c>
      <c r="D604" s="863" t="s">
        <v>608</v>
      </c>
      <c r="E604" s="835" t="s">
        <v>3303</v>
      </c>
      <c r="F604" s="863" t="s">
        <v>3304</v>
      </c>
      <c r="G604" s="835" t="s">
        <v>3613</v>
      </c>
      <c r="H604" s="835" t="s">
        <v>3636</v>
      </c>
      <c r="I604" s="849">
        <v>8320.2550223214294</v>
      </c>
      <c r="J604" s="849">
        <v>28</v>
      </c>
      <c r="K604" s="850">
        <v>232967.140625</v>
      </c>
    </row>
    <row r="605" spans="1:11" ht="14.4" customHeight="1" x14ac:dyDescent="0.3">
      <c r="A605" s="831" t="s">
        <v>577</v>
      </c>
      <c r="B605" s="832" t="s">
        <v>578</v>
      </c>
      <c r="C605" s="835" t="s">
        <v>607</v>
      </c>
      <c r="D605" s="863" t="s">
        <v>608</v>
      </c>
      <c r="E605" s="835" t="s">
        <v>3303</v>
      </c>
      <c r="F605" s="863" t="s">
        <v>3304</v>
      </c>
      <c r="G605" s="835" t="s">
        <v>3637</v>
      </c>
      <c r="H605" s="835" t="s">
        <v>3638</v>
      </c>
      <c r="I605" s="849">
        <v>8320.25</v>
      </c>
      <c r="J605" s="849">
        <v>14</v>
      </c>
      <c r="K605" s="850">
        <v>116483.5</v>
      </c>
    </row>
    <row r="606" spans="1:11" ht="14.4" customHeight="1" x14ac:dyDescent="0.3">
      <c r="A606" s="831" t="s">
        <v>577</v>
      </c>
      <c r="B606" s="832" t="s">
        <v>578</v>
      </c>
      <c r="C606" s="835" t="s">
        <v>607</v>
      </c>
      <c r="D606" s="863" t="s">
        <v>608</v>
      </c>
      <c r="E606" s="835" t="s">
        <v>3303</v>
      </c>
      <c r="F606" s="863" t="s">
        <v>3304</v>
      </c>
      <c r="G606" s="835" t="s">
        <v>3639</v>
      </c>
      <c r="H606" s="835" t="s">
        <v>3640</v>
      </c>
      <c r="I606" s="849">
        <v>7859.150065104167</v>
      </c>
      <c r="J606" s="849">
        <v>7</v>
      </c>
      <c r="K606" s="850">
        <v>55475.150390625</v>
      </c>
    </row>
    <row r="607" spans="1:11" ht="14.4" customHeight="1" x14ac:dyDescent="0.3">
      <c r="A607" s="831" t="s">
        <v>577</v>
      </c>
      <c r="B607" s="832" t="s">
        <v>578</v>
      </c>
      <c r="C607" s="835" t="s">
        <v>607</v>
      </c>
      <c r="D607" s="863" t="s">
        <v>608</v>
      </c>
      <c r="E607" s="835" t="s">
        <v>3303</v>
      </c>
      <c r="F607" s="863" t="s">
        <v>3304</v>
      </c>
      <c r="G607" s="835" t="s">
        <v>3513</v>
      </c>
      <c r="H607" s="835" t="s">
        <v>3641</v>
      </c>
      <c r="I607" s="849">
        <v>1497.071786063058</v>
      </c>
      <c r="J607" s="849">
        <v>136</v>
      </c>
      <c r="K607" s="850">
        <v>211140.0703125</v>
      </c>
    </row>
    <row r="608" spans="1:11" ht="14.4" customHeight="1" x14ac:dyDescent="0.3">
      <c r="A608" s="831" t="s">
        <v>577</v>
      </c>
      <c r="B608" s="832" t="s">
        <v>578</v>
      </c>
      <c r="C608" s="835" t="s">
        <v>607</v>
      </c>
      <c r="D608" s="863" t="s">
        <v>608</v>
      </c>
      <c r="E608" s="835" t="s">
        <v>3303</v>
      </c>
      <c r="F608" s="863" t="s">
        <v>3304</v>
      </c>
      <c r="G608" s="835" t="s">
        <v>3642</v>
      </c>
      <c r="H608" s="835" t="s">
        <v>3643</v>
      </c>
      <c r="I608" s="849">
        <v>1920.5</v>
      </c>
      <c r="J608" s="849">
        <v>1</v>
      </c>
      <c r="K608" s="850">
        <v>1920.5</v>
      </c>
    </row>
    <row r="609" spans="1:11" ht="14.4" customHeight="1" x14ac:dyDescent="0.3">
      <c r="A609" s="831" t="s">
        <v>577</v>
      </c>
      <c r="B609" s="832" t="s">
        <v>578</v>
      </c>
      <c r="C609" s="835" t="s">
        <v>607</v>
      </c>
      <c r="D609" s="863" t="s">
        <v>608</v>
      </c>
      <c r="E609" s="835" t="s">
        <v>3303</v>
      </c>
      <c r="F609" s="863" t="s">
        <v>3304</v>
      </c>
      <c r="G609" s="835" t="s">
        <v>3515</v>
      </c>
      <c r="H609" s="835" t="s">
        <v>3644</v>
      </c>
      <c r="I609" s="849">
        <v>1920.5</v>
      </c>
      <c r="J609" s="849">
        <v>3</v>
      </c>
      <c r="K609" s="850">
        <v>5761.5</v>
      </c>
    </row>
    <row r="610" spans="1:11" ht="14.4" customHeight="1" x14ac:dyDescent="0.3">
      <c r="A610" s="831" t="s">
        <v>577</v>
      </c>
      <c r="B610" s="832" t="s">
        <v>578</v>
      </c>
      <c r="C610" s="835" t="s">
        <v>607</v>
      </c>
      <c r="D610" s="863" t="s">
        <v>608</v>
      </c>
      <c r="E610" s="835" t="s">
        <v>3303</v>
      </c>
      <c r="F610" s="863" t="s">
        <v>3304</v>
      </c>
      <c r="G610" s="835" t="s">
        <v>3645</v>
      </c>
      <c r="H610" s="835" t="s">
        <v>3646</v>
      </c>
      <c r="I610" s="849">
        <v>5520</v>
      </c>
      <c r="J610" s="849">
        <v>8</v>
      </c>
      <c r="K610" s="850">
        <v>44160</v>
      </c>
    </row>
    <row r="611" spans="1:11" ht="14.4" customHeight="1" x14ac:dyDescent="0.3">
      <c r="A611" s="831" t="s">
        <v>577</v>
      </c>
      <c r="B611" s="832" t="s">
        <v>578</v>
      </c>
      <c r="C611" s="835" t="s">
        <v>607</v>
      </c>
      <c r="D611" s="863" t="s">
        <v>608</v>
      </c>
      <c r="E611" s="835" t="s">
        <v>3303</v>
      </c>
      <c r="F611" s="863" t="s">
        <v>3304</v>
      </c>
      <c r="G611" s="835" t="s">
        <v>3647</v>
      </c>
      <c r="H611" s="835" t="s">
        <v>3648</v>
      </c>
      <c r="I611" s="849">
        <v>0.20000000298023224</v>
      </c>
      <c r="J611" s="849">
        <v>8</v>
      </c>
      <c r="K611" s="850">
        <v>1.559999942779541</v>
      </c>
    </row>
    <row r="612" spans="1:11" ht="14.4" customHeight="1" x14ac:dyDescent="0.3">
      <c r="A612" s="831" t="s">
        <v>577</v>
      </c>
      <c r="B612" s="832" t="s">
        <v>578</v>
      </c>
      <c r="C612" s="835" t="s">
        <v>607</v>
      </c>
      <c r="D612" s="863" t="s">
        <v>608</v>
      </c>
      <c r="E612" s="835" t="s">
        <v>3303</v>
      </c>
      <c r="F612" s="863" t="s">
        <v>3304</v>
      </c>
      <c r="G612" s="835" t="s">
        <v>3649</v>
      </c>
      <c r="H612" s="835" t="s">
        <v>3650</v>
      </c>
      <c r="I612" s="849">
        <v>0.28999999165534973</v>
      </c>
      <c r="J612" s="849">
        <v>1</v>
      </c>
      <c r="K612" s="850">
        <v>0.28999999165534973</v>
      </c>
    </row>
    <row r="613" spans="1:11" ht="14.4" customHeight="1" x14ac:dyDescent="0.3">
      <c r="A613" s="831" t="s">
        <v>577</v>
      </c>
      <c r="B613" s="832" t="s">
        <v>578</v>
      </c>
      <c r="C613" s="835" t="s">
        <v>607</v>
      </c>
      <c r="D613" s="863" t="s">
        <v>608</v>
      </c>
      <c r="E613" s="835" t="s">
        <v>3303</v>
      </c>
      <c r="F613" s="863" t="s">
        <v>3304</v>
      </c>
      <c r="G613" s="835" t="s">
        <v>3651</v>
      </c>
      <c r="H613" s="835" t="s">
        <v>3652</v>
      </c>
      <c r="I613" s="849">
        <v>2128.5750732421875</v>
      </c>
      <c r="J613" s="849">
        <v>2</v>
      </c>
      <c r="K613" s="850">
        <v>4257.150146484375</v>
      </c>
    </row>
    <row r="614" spans="1:11" ht="14.4" customHeight="1" x14ac:dyDescent="0.3">
      <c r="A614" s="831" t="s">
        <v>577</v>
      </c>
      <c r="B614" s="832" t="s">
        <v>578</v>
      </c>
      <c r="C614" s="835" t="s">
        <v>607</v>
      </c>
      <c r="D614" s="863" t="s">
        <v>608</v>
      </c>
      <c r="E614" s="835" t="s">
        <v>3303</v>
      </c>
      <c r="F614" s="863" t="s">
        <v>3304</v>
      </c>
      <c r="G614" s="835" t="s">
        <v>3653</v>
      </c>
      <c r="H614" s="835" t="s">
        <v>3654</v>
      </c>
      <c r="I614" s="849">
        <v>3928.3425903320312</v>
      </c>
      <c r="J614" s="849">
        <v>6</v>
      </c>
      <c r="K614" s="850">
        <v>23570.05029296875</v>
      </c>
    </row>
    <row r="615" spans="1:11" ht="14.4" customHeight="1" x14ac:dyDescent="0.3">
      <c r="A615" s="831" t="s">
        <v>577</v>
      </c>
      <c r="B615" s="832" t="s">
        <v>578</v>
      </c>
      <c r="C615" s="835" t="s">
        <v>607</v>
      </c>
      <c r="D615" s="863" t="s">
        <v>608</v>
      </c>
      <c r="E615" s="835" t="s">
        <v>3303</v>
      </c>
      <c r="F615" s="863" t="s">
        <v>3304</v>
      </c>
      <c r="G615" s="835" t="s">
        <v>3655</v>
      </c>
      <c r="H615" s="835" t="s">
        <v>3656</v>
      </c>
      <c r="I615" s="849">
        <v>3928.340087890625</v>
      </c>
      <c r="J615" s="849">
        <v>1</v>
      </c>
      <c r="K615" s="850">
        <v>3928.340087890625</v>
      </c>
    </row>
    <row r="616" spans="1:11" ht="14.4" customHeight="1" x14ac:dyDescent="0.3">
      <c r="A616" s="831" t="s">
        <v>577</v>
      </c>
      <c r="B616" s="832" t="s">
        <v>578</v>
      </c>
      <c r="C616" s="835" t="s">
        <v>607</v>
      </c>
      <c r="D616" s="863" t="s">
        <v>608</v>
      </c>
      <c r="E616" s="835" t="s">
        <v>3303</v>
      </c>
      <c r="F616" s="863" t="s">
        <v>3304</v>
      </c>
      <c r="G616" s="835" t="s">
        <v>3657</v>
      </c>
      <c r="H616" s="835" t="s">
        <v>3658</v>
      </c>
      <c r="I616" s="849">
        <v>3928.3440917968751</v>
      </c>
      <c r="J616" s="849">
        <v>6</v>
      </c>
      <c r="K616" s="850">
        <v>23570.060302734375</v>
      </c>
    </row>
    <row r="617" spans="1:11" ht="14.4" customHeight="1" x14ac:dyDescent="0.3">
      <c r="A617" s="831" t="s">
        <v>577</v>
      </c>
      <c r="B617" s="832" t="s">
        <v>578</v>
      </c>
      <c r="C617" s="835" t="s">
        <v>607</v>
      </c>
      <c r="D617" s="863" t="s">
        <v>608</v>
      </c>
      <c r="E617" s="835" t="s">
        <v>3303</v>
      </c>
      <c r="F617" s="863" t="s">
        <v>3304</v>
      </c>
      <c r="G617" s="835" t="s">
        <v>3659</v>
      </c>
      <c r="H617" s="835" t="s">
        <v>3660</v>
      </c>
      <c r="I617" s="849">
        <v>4385.3798828125</v>
      </c>
      <c r="J617" s="849">
        <v>8</v>
      </c>
      <c r="K617" s="850">
        <v>35083.029296875</v>
      </c>
    </row>
    <row r="618" spans="1:11" ht="14.4" customHeight="1" x14ac:dyDescent="0.3">
      <c r="A618" s="831" t="s">
        <v>577</v>
      </c>
      <c r="B618" s="832" t="s">
        <v>578</v>
      </c>
      <c r="C618" s="835" t="s">
        <v>607</v>
      </c>
      <c r="D618" s="863" t="s">
        <v>608</v>
      </c>
      <c r="E618" s="835" t="s">
        <v>3303</v>
      </c>
      <c r="F618" s="863" t="s">
        <v>3304</v>
      </c>
      <c r="G618" s="835" t="s">
        <v>3661</v>
      </c>
      <c r="H618" s="835" t="s">
        <v>3662</v>
      </c>
      <c r="I618" s="849">
        <v>5255.93017578125</v>
      </c>
      <c r="J618" s="849">
        <v>1</v>
      </c>
      <c r="K618" s="850">
        <v>5255.93017578125</v>
      </c>
    </row>
    <row r="619" spans="1:11" ht="14.4" customHeight="1" x14ac:dyDescent="0.3">
      <c r="A619" s="831" t="s">
        <v>577</v>
      </c>
      <c r="B619" s="832" t="s">
        <v>578</v>
      </c>
      <c r="C619" s="835" t="s">
        <v>607</v>
      </c>
      <c r="D619" s="863" t="s">
        <v>608</v>
      </c>
      <c r="E619" s="835" t="s">
        <v>3303</v>
      </c>
      <c r="F619" s="863" t="s">
        <v>3304</v>
      </c>
      <c r="G619" s="835" t="s">
        <v>3663</v>
      </c>
      <c r="H619" s="835" t="s">
        <v>3664</v>
      </c>
      <c r="I619" s="849">
        <v>3928.3467610677085</v>
      </c>
      <c r="J619" s="849">
        <v>4</v>
      </c>
      <c r="K619" s="850">
        <v>15713.380126953125</v>
      </c>
    </row>
    <row r="620" spans="1:11" ht="14.4" customHeight="1" x14ac:dyDescent="0.3">
      <c r="A620" s="831" t="s">
        <v>577</v>
      </c>
      <c r="B620" s="832" t="s">
        <v>578</v>
      </c>
      <c r="C620" s="835" t="s">
        <v>607</v>
      </c>
      <c r="D620" s="863" t="s">
        <v>608</v>
      </c>
      <c r="E620" s="835" t="s">
        <v>3303</v>
      </c>
      <c r="F620" s="863" t="s">
        <v>3304</v>
      </c>
      <c r="G620" s="835" t="s">
        <v>3665</v>
      </c>
      <c r="H620" s="835" t="s">
        <v>3666</v>
      </c>
      <c r="I620" s="849">
        <v>4385.3798828125</v>
      </c>
      <c r="J620" s="849">
        <v>1</v>
      </c>
      <c r="K620" s="850">
        <v>4385.3798828125</v>
      </c>
    </row>
    <row r="621" spans="1:11" ht="14.4" customHeight="1" x14ac:dyDescent="0.3">
      <c r="A621" s="831" t="s">
        <v>577</v>
      </c>
      <c r="B621" s="832" t="s">
        <v>578</v>
      </c>
      <c r="C621" s="835" t="s">
        <v>607</v>
      </c>
      <c r="D621" s="863" t="s">
        <v>608</v>
      </c>
      <c r="E621" s="835" t="s">
        <v>3303</v>
      </c>
      <c r="F621" s="863" t="s">
        <v>3304</v>
      </c>
      <c r="G621" s="835" t="s">
        <v>3667</v>
      </c>
      <c r="H621" s="835" t="s">
        <v>3668</v>
      </c>
      <c r="I621" s="849">
        <v>3928.340087890625</v>
      </c>
      <c r="J621" s="849">
        <v>3</v>
      </c>
      <c r="K621" s="850">
        <v>11785.020263671875</v>
      </c>
    </row>
    <row r="622" spans="1:11" ht="14.4" customHeight="1" x14ac:dyDescent="0.3">
      <c r="A622" s="831" t="s">
        <v>577</v>
      </c>
      <c r="B622" s="832" t="s">
        <v>578</v>
      </c>
      <c r="C622" s="835" t="s">
        <v>607</v>
      </c>
      <c r="D622" s="863" t="s">
        <v>608</v>
      </c>
      <c r="E622" s="835" t="s">
        <v>3303</v>
      </c>
      <c r="F622" s="863" t="s">
        <v>3304</v>
      </c>
      <c r="G622" s="835" t="s">
        <v>3669</v>
      </c>
      <c r="H622" s="835" t="s">
        <v>3670</v>
      </c>
      <c r="I622" s="849">
        <v>4385.3798828125</v>
      </c>
      <c r="J622" s="849">
        <v>2</v>
      </c>
      <c r="K622" s="850">
        <v>8770.75</v>
      </c>
    </row>
    <row r="623" spans="1:11" ht="14.4" customHeight="1" x14ac:dyDescent="0.3">
      <c r="A623" s="831" t="s">
        <v>577</v>
      </c>
      <c r="B623" s="832" t="s">
        <v>578</v>
      </c>
      <c r="C623" s="835" t="s">
        <v>607</v>
      </c>
      <c r="D623" s="863" t="s">
        <v>608</v>
      </c>
      <c r="E623" s="835" t="s">
        <v>3303</v>
      </c>
      <c r="F623" s="863" t="s">
        <v>3304</v>
      </c>
      <c r="G623" s="835" t="s">
        <v>3671</v>
      </c>
      <c r="H623" s="835" t="s">
        <v>3672</v>
      </c>
      <c r="I623" s="849">
        <v>3928.340087890625</v>
      </c>
      <c r="J623" s="849">
        <v>1</v>
      </c>
      <c r="K623" s="850">
        <v>3928.340087890625</v>
      </c>
    </row>
    <row r="624" spans="1:11" ht="14.4" customHeight="1" x14ac:dyDescent="0.3">
      <c r="A624" s="831" t="s">
        <v>577</v>
      </c>
      <c r="B624" s="832" t="s">
        <v>578</v>
      </c>
      <c r="C624" s="835" t="s">
        <v>607</v>
      </c>
      <c r="D624" s="863" t="s">
        <v>608</v>
      </c>
      <c r="E624" s="835" t="s">
        <v>3303</v>
      </c>
      <c r="F624" s="863" t="s">
        <v>3304</v>
      </c>
      <c r="G624" s="835" t="s">
        <v>3673</v>
      </c>
      <c r="H624" s="835" t="s">
        <v>3674</v>
      </c>
      <c r="I624" s="849">
        <v>1595.530029296875</v>
      </c>
      <c r="J624" s="849">
        <v>12</v>
      </c>
      <c r="K624" s="850">
        <v>19146.3896484375</v>
      </c>
    </row>
    <row r="625" spans="1:11" ht="14.4" customHeight="1" x14ac:dyDescent="0.3">
      <c r="A625" s="831" t="s">
        <v>577</v>
      </c>
      <c r="B625" s="832" t="s">
        <v>578</v>
      </c>
      <c r="C625" s="835" t="s">
        <v>607</v>
      </c>
      <c r="D625" s="863" t="s">
        <v>608</v>
      </c>
      <c r="E625" s="835" t="s">
        <v>3303</v>
      </c>
      <c r="F625" s="863" t="s">
        <v>3304</v>
      </c>
      <c r="G625" s="835" t="s">
        <v>3675</v>
      </c>
      <c r="H625" s="835" t="s">
        <v>3676</v>
      </c>
      <c r="I625" s="849">
        <v>51842</v>
      </c>
      <c r="J625" s="849">
        <v>3</v>
      </c>
      <c r="K625" s="850">
        <v>155526</v>
      </c>
    </row>
    <row r="626" spans="1:11" ht="14.4" customHeight="1" x14ac:dyDescent="0.3">
      <c r="A626" s="831" t="s">
        <v>577</v>
      </c>
      <c r="B626" s="832" t="s">
        <v>578</v>
      </c>
      <c r="C626" s="835" t="s">
        <v>607</v>
      </c>
      <c r="D626" s="863" t="s">
        <v>608</v>
      </c>
      <c r="E626" s="835" t="s">
        <v>3303</v>
      </c>
      <c r="F626" s="863" t="s">
        <v>3304</v>
      </c>
      <c r="G626" s="835" t="s">
        <v>3677</v>
      </c>
      <c r="H626" s="835" t="s">
        <v>3678</v>
      </c>
      <c r="I626" s="849">
        <v>552</v>
      </c>
      <c r="J626" s="849">
        <v>1</v>
      </c>
      <c r="K626" s="850">
        <v>552</v>
      </c>
    </row>
    <row r="627" spans="1:11" ht="14.4" customHeight="1" x14ac:dyDescent="0.3">
      <c r="A627" s="831" t="s">
        <v>577</v>
      </c>
      <c r="B627" s="832" t="s">
        <v>578</v>
      </c>
      <c r="C627" s="835" t="s">
        <v>607</v>
      </c>
      <c r="D627" s="863" t="s">
        <v>608</v>
      </c>
      <c r="E627" s="835" t="s">
        <v>3303</v>
      </c>
      <c r="F627" s="863" t="s">
        <v>3304</v>
      </c>
      <c r="G627" s="835" t="s">
        <v>3679</v>
      </c>
      <c r="H627" s="835" t="s">
        <v>3680</v>
      </c>
      <c r="I627" s="849">
        <v>3122.56005859375</v>
      </c>
      <c r="J627" s="849">
        <v>1</v>
      </c>
      <c r="K627" s="850">
        <v>3122.56005859375</v>
      </c>
    </row>
    <row r="628" spans="1:11" ht="14.4" customHeight="1" x14ac:dyDescent="0.3">
      <c r="A628" s="831" t="s">
        <v>577</v>
      </c>
      <c r="B628" s="832" t="s">
        <v>578</v>
      </c>
      <c r="C628" s="835" t="s">
        <v>607</v>
      </c>
      <c r="D628" s="863" t="s">
        <v>608</v>
      </c>
      <c r="E628" s="835" t="s">
        <v>3303</v>
      </c>
      <c r="F628" s="863" t="s">
        <v>3304</v>
      </c>
      <c r="G628" s="835" t="s">
        <v>3681</v>
      </c>
      <c r="H628" s="835" t="s">
        <v>3682</v>
      </c>
      <c r="I628" s="849">
        <v>5835.77001953125</v>
      </c>
      <c r="J628" s="849">
        <v>2</v>
      </c>
      <c r="K628" s="850">
        <v>11671.5400390625</v>
      </c>
    </row>
    <row r="629" spans="1:11" ht="14.4" customHeight="1" x14ac:dyDescent="0.3">
      <c r="A629" s="831" t="s">
        <v>577</v>
      </c>
      <c r="B629" s="832" t="s">
        <v>578</v>
      </c>
      <c r="C629" s="835" t="s">
        <v>607</v>
      </c>
      <c r="D629" s="863" t="s">
        <v>608</v>
      </c>
      <c r="E629" s="835" t="s">
        <v>3303</v>
      </c>
      <c r="F629" s="863" t="s">
        <v>3304</v>
      </c>
      <c r="G629" s="835" t="s">
        <v>3683</v>
      </c>
      <c r="H629" s="835" t="s">
        <v>3684</v>
      </c>
      <c r="I629" s="849">
        <v>5835.77001953125</v>
      </c>
      <c r="J629" s="849">
        <v>1</v>
      </c>
      <c r="K629" s="850">
        <v>5835.77001953125</v>
      </c>
    </row>
    <row r="630" spans="1:11" ht="14.4" customHeight="1" x14ac:dyDescent="0.3">
      <c r="A630" s="831" t="s">
        <v>577</v>
      </c>
      <c r="B630" s="832" t="s">
        <v>578</v>
      </c>
      <c r="C630" s="835" t="s">
        <v>607</v>
      </c>
      <c r="D630" s="863" t="s">
        <v>608</v>
      </c>
      <c r="E630" s="835" t="s">
        <v>3303</v>
      </c>
      <c r="F630" s="863" t="s">
        <v>3304</v>
      </c>
      <c r="G630" s="835" t="s">
        <v>3685</v>
      </c>
      <c r="H630" s="835" t="s">
        <v>3686</v>
      </c>
      <c r="I630" s="849">
        <v>5290.860026041667</v>
      </c>
      <c r="J630" s="849">
        <v>3</v>
      </c>
      <c r="K630" s="850">
        <v>23114.330312499776</v>
      </c>
    </row>
    <row r="631" spans="1:11" ht="14.4" customHeight="1" x14ac:dyDescent="0.3">
      <c r="A631" s="831" t="s">
        <v>577</v>
      </c>
      <c r="B631" s="832" t="s">
        <v>578</v>
      </c>
      <c r="C631" s="835" t="s">
        <v>607</v>
      </c>
      <c r="D631" s="863" t="s">
        <v>608</v>
      </c>
      <c r="E631" s="835" t="s">
        <v>3303</v>
      </c>
      <c r="F631" s="863" t="s">
        <v>3304</v>
      </c>
      <c r="G631" s="835" t="s">
        <v>3687</v>
      </c>
      <c r="H631" s="835" t="s">
        <v>3688</v>
      </c>
      <c r="I631" s="849">
        <v>2070.161488560268</v>
      </c>
      <c r="J631" s="849">
        <v>36</v>
      </c>
      <c r="K631" s="850">
        <v>76628.572235107422</v>
      </c>
    </row>
    <row r="632" spans="1:11" ht="14.4" customHeight="1" x14ac:dyDescent="0.3">
      <c r="A632" s="831" t="s">
        <v>577</v>
      </c>
      <c r="B632" s="832" t="s">
        <v>578</v>
      </c>
      <c r="C632" s="835" t="s">
        <v>607</v>
      </c>
      <c r="D632" s="863" t="s">
        <v>608</v>
      </c>
      <c r="E632" s="835" t="s">
        <v>3303</v>
      </c>
      <c r="F632" s="863" t="s">
        <v>3304</v>
      </c>
      <c r="G632" s="835" t="s">
        <v>3689</v>
      </c>
      <c r="H632" s="835" t="s">
        <v>3690</v>
      </c>
      <c r="I632" s="849">
        <v>62658</v>
      </c>
      <c r="J632" s="849">
        <v>1</v>
      </c>
      <c r="K632" s="850">
        <v>62658</v>
      </c>
    </row>
    <row r="633" spans="1:11" ht="14.4" customHeight="1" x14ac:dyDescent="0.3">
      <c r="A633" s="831" t="s">
        <v>577</v>
      </c>
      <c r="B633" s="832" t="s">
        <v>578</v>
      </c>
      <c r="C633" s="835" t="s">
        <v>607</v>
      </c>
      <c r="D633" s="863" t="s">
        <v>608</v>
      </c>
      <c r="E633" s="835" t="s">
        <v>3303</v>
      </c>
      <c r="F633" s="863" t="s">
        <v>3304</v>
      </c>
      <c r="G633" s="835" t="s">
        <v>3689</v>
      </c>
      <c r="H633" s="835" t="s">
        <v>3691</v>
      </c>
      <c r="I633" s="849">
        <v>62658</v>
      </c>
      <c r="J633" s="849">
        <v>1</v>
      </c>
      <c r="K633" s="850">
        <v>62658</v>
      </c>
    </row>
    <row r="634" spans="1:11" ht="14.4" customHeight="1" x14ac:dyDescent="0.3">
      <c r="A634" s="831" t="s">
        <v>577</v>
      </c>
      <c r="B634" s="832" t="s">
        <v>578</v>
      </c>
      <c r="C634" s="835" t="s">
        <v>607</v>
      </c>
      <c r="D634" s="863" t="s">
        <v>608</v>
      </c>
      <c r="E634" s="835" t="s">
        <v>3303</v>
      </c>
      <c r="F634" s="863" t="s">
        <v>3304</v>
      </c>
      <c r="G634" s="835" t="s">
        <v>3692</v>
      </c>
      <c r="H634" s="835" t="s">
        <v>3693</v>
      </c>
      <c r="I634" s="849">
        <v>232.38999938964844</v>
      </c>
      <c r="J634" s="849">
        <v>3</v>
      </c>
      <c r="K634" s="850">
        <v>697.17999267578125</v>
      </c>
    </row>
    <row r="635" spans="1:11" ht="14.4" customHeight="1" x14ac:dyDescent="0.3">
      <c r="A635" s="831" t="s">
        <v>577</v>
      </c>
      <c r="B635" s="832" t="s">
        <v>578</v>
      </c>
      <c r="C635" s="835" t="s">
        <v>607</v>
      </c>
      <c r="D635" s="863" t="s">
        <v>608</v>
      </c>
      <c r="E635" s="835" t="s">
        <v>3303</v>
      </c>
      <c r="F635" s="863" t="s">
        <v>3304</v>
      </c>
      <c r="G635" s="835" t="s">
        <v>3694</v>
      </c>
      <c r="H635" s="835" t="s">
        <v>3695</v>
      </c>
      <c r="I635" s="849">
        <v>232.38999938964844</v>
      </c>
      <c r="J635" s="849">
        <v>2</v>
      </c>
      <c r="K635" s="850">
        <v>464.77999877929687</v>
      </c>
    </row>
    <row r="636" spans="1:11" ht="14.4" customHeight="1" x14ac:dyDescent="0.3">
      <c r="A636" s="831" t="s">
        <v>577</v>
      </c>
      <c r="B636" s="832" t="s">
        <v>578</v>
      </c>
      <c r="C636" s="835" t="s">
        <v>607</v>
      </c>
      <c r="D636" s="863" t="s">
        <v>608</v>
      </c>
      <c r="E636" s="835" t="s">
        <v>3303</v>
      </c>
      <c r="F636" s="863" t="s">
        <v>3304</v>
      </c>
      <c r="G636" s="835" t="s">
        <v>3696</v>
      </c>
      <c r="H636" s="835" t="s">
        <v>3697</v>
      </c>
      <c r="I636" s="849">
        <v>4129.91015625</v>
      </c>
      <c r="J636" s="849">
        <v>2</v>
      </c>
      <c r="K636" s="850">
        <v>8259.8095703125</v>
      </c>
    </row>
    <row r="637" spans="1:11" ht="14.4" customHeight="1" x14ac:dyDescent="0.3">
      <c r="A637" s="831" t="s">
        <v>577</v>
      </c>
      <c r="B637" s="832" t="s">
        <v>578</v>
      </c>
      <c r="C637" s="835" t="s">
        <v>607</v>
      </c>
      <c r="D637" s="863" t="s">
        <v>608</v>
      </c>
      <c r="E637" s="835" t="s">
        <v>3303</v>
      </c>
      <c r="F637" s="863" t="s">
        <v>3304</v>
      </c>
      <c r="G637" s="835" t="s">
        <v>3698</v>
      </c>
      <c r="H637" s="835" t="s">
        <v>3699</v>
      </c>
      <c r="I637" s="849">
        <v>4129.91015625</v>
      </c>
      <c r="J637" s="849">
        <v>2</v>
      </c>
      <c r="K637" s="850">
        <v>8259.8095703125</v>
      </c>
    </row>
    <row r="638" spans="1:11" ht="14.4" customHeight="1" x14ac:dyDescent="0.3">
      <c r="A638" s="831" t="s">
        <v>577</v>
      </c>
      <c r="B638" s="832" t="s">
        <v>578</v>
      </c>
      <c r="C638" s="835" t="s">
        <v>607</v>
      </c>
      <c r="D638" s="863" t="s">
        <v>608</v>
      </c>
      <c r="E638" s="835" t="s">
        <v>3303</v>
      </c>
      <c r="F638" s="863" t="s">
        <v>3304</v>
      </c>
      <c r="G638" s="835" t="s">
        <v>3700</v>
      </c>
      <c r="H638" s="835" t="s">
        <v>3701</v>
      </c>
      <c r="I638" s="849">
        <v>4129.89990234375</v>
      </c>
      <c r="J638" s="849">
        <v>1</v>
      </c>
      <c r="K638" s="850">
        <v>4129.89990234375</v>
      </c>
    </row>
    <row r="639" spans="1:11" ht="14.4" customHeight="1" x14ac:dyDescent="0.3">
      <c r="A639" s="831" t="s">
        <v>577</v>
      </c>
      <c r="B639" s="832" t="s">
        <v>578</v>
      </c>
      <c r="C639" s="835" t="s">
        <v>607</v>
      </c>
      <c r="D639" s="863" t="s">
        <v>608</v>
      </c>
      <c r="E639" s="835" t="s">
        <v>3303</v>
      </c>
      <c r="F639" s="863" t="s">
        <v>3304</v>
      </c>
      <c r="G639" s="835" t="s">
        <v>3702</v>
      </c>
      <c r="H639" s="835" t="s">
        <v>3703</v>
      </c>
      <c r="I639" s="849">
        <v>3999.090087890625</v>
      </c>
      <c r="J639" s="849">
        <v>1</v>
      </c>
      <c r="K639" s="850">
        <v>3999.090087890625</v>
      </c>
    </row>
    <row r="640" spans="1:11" ht="14.4" customHeight="1" x14ac:dyDescent="0.3">
      <c r="A640" s="831" t="s">
        <v>577</v>
      </c>
      <c r="B640" s="832" t="s">
        <v>578</v>
      </c>
      <c r="C640" s="835" t="s">
        <v>607</v>
      </c>
      <c r="D640" s="863" t="s">
        <v>608</v>
      </c>
      <c r="E640" s="835" t="s">
        <v>3303</v>
      </c>
      <c r="F640" s="863" t="s">
        <v>3304</v>
      </c>
      <c r="G640" s="835" t="s">
        <v>3704</v>
      </c>
      <c r="H640" s="835" t="s">
        <v>3705</v>
      </c>
      <c r="I640" s="849">
        <v>3999.10009765625</v>
      </c>
      <c r="J640" s="849">
        <v>1</v>
      </c>
      <c r="K640" s="850">
        <v>3999.10009765625</v>
      </c>
    </row>
    <row r="641" spans="1:11" ht="14.4" customHeight="1" x14ac:dyDescent="0.3">
      <c r="A641" s="831" t="s">
        <v>577</v>
      </c>
      <c r="B641" s="832" t="s">
        <v>578</v>
      </c>
      <c r="C641" s="835" t="s">
        <v>607</v>
      </c>
      <c r="D641" s="863" t="s">
        <v>608</v>
      </c>
      <c r="E641" s="835" t="s">
        <v>3303</v>
      </c>
      <c r="F641" s="863" t="s">
        <v>3304</v>
      </c>
      <c r="G641" s="835" t="s">
        <v>3706</v>
      </c>
      <c r="H641" s="835" t="s">
        <v>3707</v>
      </c>
      <c r="I641" s="849">
        <v>3999.090087890625</v>
      </c>
      <c r="J641" s="849">
        <v>2</v>
      </c>
      <c r="K641" s="850">
        <v>7998.18017578125</v>
      </c>
    </row>
    <row r="642" spans="1:11" ht="14.4" customHeight="1" x14ac:dyDescent="0.3">
      <c r="A642" s="831" t="s">
        <v>577</v>
      </c>
      <c r="B642" s="832" t="s">
        <v>578</v>
      </c>
      <c r="C642" s="835" t="s">
        <v>607</v>
      </c>
      <c r="D642" s="863" t="s">
        <v>608</v>
      </c>
      <c r="E642" s="835" t="s">
        <v>3303</v>
      </c>
      <c r="F642" s="863" t="s">
        <v>3304</v>
      </c>
      <c r="G642" s="835" t="s">
        <v>3708</v>
      </c>
      <c r="H642" s="835" t="s">
        <v>3709</v>
      </c>
      <c r="I642" s="849">
        <v>3999.090087890625</v>
      </c>
      <c r="J642" s="849">
        <v>4</v>
      </c>
      <c r="K642" s="850">
        <v>15996.359619140625</v>
      </c>
    </row>
    <row r="643" spans="1:11" ht="14.4" customHeight="1" x14ac:dyDescent="0.3">
      <c r="A643" s="831" t="s">
        <v>577</v>
      </c>
      <c r="B643" s="832" t="s">
        <v>578</v>
      </c>
      <c r="C643" s="835" t="s">
        <v>607</v>
      </c>
      <c r="D643" s="863" t="s">
        <v>608</v>
      </c>
      <c r="E643" s="835" t="s">
        <v>3303</v>
      </c>
      <c r="F643" s="863" t="s">
        <v>3304</v>
      </c>
      <c r="G643" s="835" t="s">
        <v>3710</v>
      </c>
      <c r="H643" s="835" t="s">
        <v>3711</v>
      </c>
      <c r="I643" s="849">
        <v>3999.090087890625</v>
      </c>
      <c r="J643" s="849">
        <v>7</v>
      </c>
      <c r="K643" s="850">
        <v>27993.630615234375</v>
      </c>
    </row>
    <row r="644" spans="1:11" ht="14.4" customHeight="1" x14ac:dyDescent="0.3">
      <c r="A644" s="831" t="s">
        <v>577</v>
      </c>
      <c r="B644" s="832" t="s">
        <v>578</v>
      </c>
      <c r="C644" s="835" t="s">
        <v>607</v>
      </c>
      <c r="D644" s="863" t="s">
        <v>608</v>
      </c>
      <c r="E644" s="835" t="s">
        <v>3303</v>
      </c>
      <c r="F644" s="863" t="s">
        <v>3304</v>
      </c>
      <c r="G644" s="835" t="s">
        <v>3712</v>
      </c>
      <c r="H644" s="835" t="s">
        <v>3713</v>
      </c>
      <c r="I644" s="849">
        <v>3999.090087890625</v>
      </c>
      <c r="J644" s="849">
        <v>16</v>
      </c>
      <c r="K644" s="850">
        <v>63985.43994140625</v>
      </c>
    </row>
    <row r="645" spans="1:11" ht="14.4" customHeight="1" x14ac:dyDescent="0.3">
      <c r="A645" s="831" t="s">
        <v>577</v>
      </c>
      <c r="B645" s="832" t="s">
        <v>578</v>
      </c>
      <c r="C645" s="835" t="s">
        <v>607</v>
      </c>
      <c r="D645" s="863" t="s">
        <v>608</v>
      </c>
      <c r="E645" s="835" t="s">
        <v>3303</v>
      </c>
      <c r="F645" s="863" t="s">
        <v>3304</v>
      </c>
      <c r="G645" s="835" t="s">
        <v>3714</v>
      </c>
      <c r="H645" s="835" t="s">
        <v>3715</v>
      </c>
      <c r="I645" s="849">
        <v>3999.090087890625</v>
      </c>
      <c r="J645" s="849">
        <v>1</v>
      </c>
      <c r="K645" s="850">
        <v>3999.090087890625</v>
      </c>
    </row>
    <row r="646" spans="1:11" ht="14.4" customHeight="1" x14ac:dyDescent="0.3">
      <c r="A646" s="831" t="s">
        <v>577</v>
      </c>
      <c r="B646" s="832" t="s">
        <v>578</v>
      </c>
      <c r="C646" s="835" t="s">
        <v>607</v>
      </c>
      <c r="D646" s="863" t="s">
        <v>608</v>
      </c>
      <c r="E646" s="835" t="s">
        <v>3303</v>
      </c>
      <c r="F646" s="863" t="s">
        <v>3304</v>
      </c>
      <c r="G646" s="835" t="s">
        <v>3716</v>
      </c>
      <c r="H646" s="835" t="s">
        <v>3717</v>
      </c>
      <c r="I646" s="849">
        <v>3999.090087890625</v>
      </c>
      <c r="J646" s="849">
        <v>1</v>
      </c>
      <c r="K646" s="850">
        <v>3999.090087890625</v>
      </c>
    </row>
    <row r="647" spans="1:11" ht="14.4" customHeight="1" x14ac:dyDescent="0.3">
      <c r="A647" s="831" t="s">
        <v>577</v>
      </c>
      <c r="B647" s="832" t="s">
        <v>578</v>
      </c>
      <c r="C647" s="835" t="s">
        <v>607</v>
      </c>
      <c r="D647" s="863" t="s">
        <v>608</v>
      </c>
      <c r="E647" s="835" t="s">
        <v>3303</v>
      </c>
      <c r="F647" s="863" t="s">
        <v>3304</v>
      </c>
      <c r="G647" s="835" t="s">
        <v>3718</v>
      </c>
      <c r="H647" s="835" t="s">
        <v>3719</v>
      </c>
      <c r="I647" s="849">
        <v>4129.89990234375</v>
      </c>
      <c r="J647" s="849">
        <v>1</v>
      </c>
      <c r="K647" s="850">
        <v>4129.89990234375</v>
      </c>
    </row>
    <row r="648" spans="1:11" ht="14.4" customHeight="1" x14ac:dyDescent="0.3">
      <c r="A648" s="831" t="s">
        <v>577</v>
      </c>
      <c r="B648" s="832" t="s">
        <v>578</v>
      </c>
      <c r="C648" s="835" t="s">
        <v>607</v>
      </c>
      <c r="D648" s="863" t="s">
        <v>608</v>
      </c>
      <c r="E648" s="835" t="s">
        <v>3303</v>
      </c>
      <c r="F648" s="863" t="s">
        <v>3304</v>
      </c>
      <c r="G648" s="835" t="s">
        <v>3720</v>
      </c>
      <c r="H648" s="835" t="s">
        <v>3721</v>
      </c>
      <c r="I648" s="849">
        <v>607.33001708984375</v>
      </c>
      <c r="J648" s="849">
        <v>52</v>
      </c>
      <c r="K648" s="850">
        <v>36092.839824218303</v>
      </c>
    </row>
    <row r="649" spans="1:11" ht="14.4" customHeight="1" x14ac:dyDescent="0.3">
      <c r="A649" s="831" t="s">
        <v>577</v>
      </c>
      <c r="B649" s="832" t="s">
        <v>578</v>
      </c>
      <c r="C649" s="835" t="s">
        <v>607</v>
      </c>
      <c r="D649" s="863" t="s">
        <v>608</v>
      </c>
      <c r="E649" s="835" t="s">
        <v>3303</v>
      </c>
      <c r="F649" s="863" t="s">
        <v>3304</v>
      </c>
      <c r="G649" s="835" t="s">
        <v>3722</v>
      </c>
      <c r="H649" s="835" t="s">
        <v>3723</v>
      </c>
      <c r="I649" s="849">
        <v>394.54999796549481</v>
      </c>
      <c r="J649" s="849">
        <v>6</v>
      </c>
      <c r="K649" s="850">
        <v>2840.7399792484939</v>
      </c>
    </row>
    <row r="650" spans="1:11" ht="14.4" customHeight="1" x14ac:dyDescent="0.3">
      <c r="A650" s="831" t="s">
        <v>577</v>
      </c>
      <c r="B650" s="832" t="s">
        <v>578</v>
      </c>
      <c r="C650" s="835" t="s">
        <v>607</v>
      </c>
      <c r="D650" s="863" t="s">
        <v>608</v>
      </c>
      <c r="E650" s="835" t="s">
        <v>3303</v>
      </c>
      <c r="F650" s="863" t="s">
        <v>3304</v>
      </c>
      <c r="G650" s="835" t="s">
        <v>3724</v>
      </c>
      <c r="H650" s="835" t="s">
        <v>3725</v>
      </c>
      <c r="I650" s="849">
        <v>473.45999145507812</v>
      </c>
      <c r="J650" s="849">
        <v>9</v>
      </c>
      <c r="K650" s="850">
        <v>4261.1099548339844</v>
      </c>
    </row>
    <row r="651" spans="1:11" ht="14.4" customHeight="1" x14ac:dyDescent="0.3">
      <c r="A651" s="831" t="s">
        <v>577</v>
      </c>
      <c r="B651" s="832" t="s">
        <v>578</v>
      </c>
      <c r="C651" s="835" t="s">
        <v>607</v>
      </c>
      <c r="D651" s="863" t="s">
        <v>608</v>
      </c>
      <c r="E651" s="835" t="s">
        <v>3303</v>
      </c>
      <c r="F651" s="863" t="s">
        <v>3304</v>
      </c>
      <c r="G651" s="835" t="s">
        <v>3726</v>
      </c>
      <c r="H651" s="835" t="s">
        <v>3727</v>
      </c>
      <c r="I651" s="849">
        <v>417.7588159897748</v>
      </c>
      <c r="J651" s="849">
        <v>25</v>
      </c>
      <c r="K651" s="850">
        <v>11836.419758301228</v>
      </c>
    </row>
    <row r="652" spans="1:11" ht="14.4" customHeight="1" x14ac:dyDescent="0.3">
      <c r="A652" s="831" t="s">
        <v>577</v>
      </c>
      <c r="B652" s="832" t="s">
        <v>578</v>
      </c>
      <c r="C652" s="835" t="s">
        <v>607</v>
      </c>
      <c r="D652" s="863" t="s">
        <v>608</v>
      </c>
      <c r="E652" s="835" t="s">
        <v>3303</v>
      </c>
      <c r="F652" s="863" t="s">
        <v>3304</v>
      </c>
      <c r="G652" s="835" t="s">
        <v>3728</v>
      </c>
      <c r="H652" s="835" t="s">
        <v>3729</v>
      </c>
      <c r="I652" s="849">
        <v>414.27749252319336</v>
      </c>
      <c r="J652" s="849">
        <v>12</v>
      </c>
      <c r="K652" s="850">
        <v>5681.4798986818641</v>
      </c>
    </row>
    <row r="653" spans="1:11" ht="14.4" customHeight="1" x14ac:dyDescent="0.3">
      <c r="A653" s="831" t="s">
        <v>577</v>
      </c>
      <c r="B653" s="832" t="s">
        <v>578</v>
      </c>
      <c r="C653" s="835" t="s">
        <v>607</v>
      </c>
      <c r="D653" s="863" t="s">
        <v>608</v>
      </c>
      <c r="E653" s="835" t="s">
        <v>3303</v>
      </c>
      <c r="F653" s="863" t="s">
        <v>3304</v>
      </c>
      <c r="G653" s="835" t="s">
        <v>3730</v>
      </c>
      <c r="H653" s="835" t="s">
        <v>3731</v>
      </c>
      <c r="I653" s="849">
        <v>406.38832600911456</v>
      </c>
      <c r="J653" s="849">
        <v>8</v>
      </c>
      <c r="K653" s="850">
        <v>3787.64990234375</v>
      </c>
    </row>
    <row r="654" spans="1:11" ht="14.4" customHeight="1" x14ac:dyDescent="0.3">
      <c r="A654" s="831" t="s">
        <v>577</v>
      </c>
      <c r="B654" s="832" t="s">
        <v>578</v>
      </c>
      <c r="C654" s="835" t="s">
        <v>607</v>
      </c>
      <c r="D654" s="863" t="s">
        <v>608</v>
      </c>
      <c r="E654" s="835" t="s">
        <v>3303</v>
      </c>
      <c r="F654" s="863" t="s">
        <v>3304</v>
      </c>
      <c r="G654" s="835" t="s">
        <v>3732</v>
      </c>
      <c r="H654" s="835" t="s">
        <v>3733</v>
      </c>
      <c r="I654" s="849">
        <v>2174.610107421875</v>
      </c>
      <c r="J654" s="849">
        <v>1</v>
      </c>
      <c r="K654" s="850">
        <v>2174.610107421875</v>
      </c>
    </row>
    <row r="655" spans="1:11" ht="14.4" customHeight="1" x14ac:dyDescent="0.3">
      <c r="A655" s="831" t="s">
        <v>577</v>
      </c>
      <c r="B655" s="832" t="s">
        <v>578</v>
      </c>
      <c r="C655" s="835" t="s">
        <v>607</v>
      </c>
      <c r="D655" s="863" t="s">
        <v>608</v>
      </c>
      <c r="E655" s="835" t="s">
        <v>3303</v>
      </c>
      <c r="F655" s="863" t="s">
        <v>3304</v>
      </c>
      <c r="G655" s="835" t="s">
        <v>3734</v>
      </c>
      <c r="H655" s="835" t="s">
        <v>3735</v>
      </c>
      <c r="I655" s="849">
        <v>2174.60009765625</v>
      </c>
      <c r="J655" s="849">
        <v>2</v>
      </c>
      <c r="K655" s="850">
        <v>4349.2001953125</v>
      </c>
    </row>
    <row r="656" spans="1:11" ht="14.4" customHeight="1" x14ac:dyDescent="0.3">
      <c r="A656" s="831" t="s">
        <v>577</v>
      </c>
      <c r="B656" s="832" t="s">
        <v>578</v>
      </c>
      <c r="C656" s="835" t="s">
        <v>607</v>
      </c>
      <c r="D656" s="863" t="s">
        <v>608</v>
      </c>
      <c r="E656" s="835" t="s">
        <v>3303</v>
      </c>
      <c r="F656" s="863" t="s">
        <v>3304</v>
      </c>
      <c r="G656" s="835" t="s">
        <v>3736</v>
      </c>
      <c r="H656" s="835" t="s">
        <v>3737</v>
      </c>
      <c r="I656" s="849">
        <v>2174.639892578125</v>
      </c>
      <c r="J656" s="849">
        <v>1</v>
      </c>
      <c r="K656" s="850">
        <v>2174.639892578125</v>
      </c>
    </row>
    <row r="657" spans="1:11" ht="14.4" customHeight="1" x14ac:dyDescent="0.3">
      <c r="A657" s="831" t="s">
        <v>577</v>
      </c>
      <c r="B657" s="832" t="s">
        <v>578</v>
      </c>
      <c r="C657" s="835" t="s">
        <v>607</v>
      </c>
      <c r="D657" s="863" t="s">
        <v>608</v>
      </c>
      <c r="E657" s="835" t="s">
        <v>3303</v>
      </c>
      <c r="F657" s="863" t="s">
        <v>3304</v>
      </c>
      <c r="G657" s="835" t="s">
        <v>3738</v>
      </c>
      <c r="H657" s="835" t="s">
        <v>3739</v>
      </c>
      <c r="I657" s="849">
        <v>805.77001953125</v>
      </c>
      <c r="J657" s="849">
        <v>10</v>
      </c>
      <c r="K657" s="850">
        <v>8057.72998046875</v>
      </c>
    </row>
    <row r="658" spans="1:11" ht="14.4" customHeight="1" x14ac:dyDescent="0.3">
      <c r="A658" s="831" t="s">
        <v>577</v>
      </c>
      <c r="B658" s="832" t="s">
        <v>578</v>
      </c>
      <c r="C658" s="835" t="s">
        <v>607</v>
      </c>
      <c r="D658" s="863" t="s">
        <v>608</v>
      </c>
      <c r="E658" s="835" t="s">
        <v>3303</v>
      </c>
      <c r="F658" s="863" t="s">
        <v>3304</v>
      </c>
      <c r="G658" s="835" t="s">
        <v>3740</v>
      </c>
      <c r="H658" s="835" t="s">
        <v>3741</v>
      </c>
      <c r="I658" s="849">
        <v>405.47000122070312</v>
      </c>
      <c r="J658" s="849">
        <v>26</v>
      </c>
      <c r="K658" s="850">
        <v>10542.160095214844</v>
      </c>
    </row>
    <row r="659" spans="1:11" ht="14.4" customHeight="1" x14ac:dyDescent="0.3">
      <c r="A659" s="831" t="s">
        <v>577</v>
      </c>
      <c r="B659" s="832" t="s">
        <v>578</v>
      </c>
      <c r="C659" s="835" t="s">
        <v>607</v>
      </c>
      <c r="D659" s="863" t="s">
        <v>608</v>
      </c>
      <c r="E659" s="835" t="s">
        <v>3303</v>
      </c>
      <c r="F659" s="863" t="s">
        <v>3304</v>
      </c>
      <c r="G659" s="835" t="s">
        <v>3742</v>
      </c>
      <c r="H659" s="835" t="s">
        <v>3743</v>
      </c>
      <c r="I659" s="849">
        <v>405.47000122070312</v>
      </c>
      <c r="J659" s="849">
        <v>17</v>
      </c>
      <c r="K659" s="850">
        <v>6892.9300231933594</v>
      </c>
    </row>
    <row r="660" spans="1:11" ht="14.4" customHeight="1" x14ac:dyDescent="0.3">
      <c r="A660" s="831" t="s">
        <v>577</v>
      </c>
      <c r="B660" s="832" t="s">
        <v>578</v>
      </c>
      <c r="C660" s="835" t="s">
        <v>607</v>
      </c>
      <c r="D660" s="863" t="s">
        <v>608</v>
      </c>
      <c r="E660" s="835" t="s">
        <v>3303</v>
      </c>
      <c r="F660" s="863" t="s">
        <v>3304</v>
      </c>
      <c r="G660" s="835" t="s">
        <v>3744</v>
      </c>
      <c r="H660" s="835" t="s">
        <v>3745</v>
      </c>
      <c r="I660" s="849">
        <v>205.19066874186197</v>
      </c>
      <c r="J660" s="849">
        <v>2201</v>
      </c>
      <c r="K660" s="850">
        <v>451633.07958984375</v>
      </c>
    </row>
    <row r="661" spans="1:11" ht="14.4" customHeight="1" x14ac:dyDescent="0.3">
      <c r="A661" s="831" t="s">
        <v>577</v>
      </c>
      <c r="B661" s="832" t="s">
        <v>578</v>
      </c>
      <c r="C661" s="835" t="s">
        <v>607</v>
      </c>
      <c r="D661" s="863" t="s">
        <v>608</v>
      </c>
      <c r="E661" s="835" t="s">
        <v>3303</v>
      </c>
      <c r="F661" s="863" t="s">
        <v>3304</v>
      </c>
      <c r="G661" s="835" t="s">
        <v>3746</v>
      </c>
      <c r="H661" s="835" t="s">
        <v>3747</v>
      </c>
      <c r="I661" s="849">
        <v>213.89999389648437</v>
      </c>
      <c r="J661" s="849">
        <v>128</v>
      </c>
      <c r="K661" s="850">
        <v>27379.2001953125</v>
      </c>
    </row>
    <row r="662" spans="1:11" ht="14.4" customHeight="1" x14ac:dyDescent="0.3">
      <c r="A662" s="831" t="s">
        <v>577</v>
      </c>
      <c r="B662" s="832" t="s">
        <v>578</v>
      </c>
      <c r="C662" s="835" t="s">
        <v>607</v>
      </c>
      <c r="D662" s="863" t="s">
        <v>608</v>
      </c>
      <c r="E662" s="835" t="s">
        <v>3303</v>
      </c>
      <c r="F662" s="863" t="s">
        <v>3304</v>
      </c>
      <c r="G662" s="835" t="s">
        <v>3748</v>
      </c>
      <c r="H662" s="835" t="s">
        <v>3749</v>
      </c>
      <c r="I662" s="849">
        <v>2174.6034342447915</v>
      </c>
      <c r="J662" s="849">
        <v>3</v>
      </c>
      <c r="K662" s="850">
        <v>6523.810302734375</v>
      </c>
    </row>
    <row r="663" spans="1:11" ht="14.4" customHeight="1" x14ac:dyDescent="0.3">
      <c r="A663" s="831" t="s">
        <v>577</v>
      </c>
      <c r="B663" s="832" t="s">
        <v>578</v>
      </c>
      <c r="C663" s="835" t="s">
        <v>607</v>
      </c>
      <c r="D663" s="863" t="s">
        <v>608</v>
      </c>
      <c r="E663" s="835" t="s">
        <v>3303</v>
      </c>
      <c r="F663" s="863" t="s">
        <v>3304</v>
      </c>
      <c r="G663" s="835" t="s">
        <v>3750</v>
      </c>
      <c r="H663" s="835" t="s">
        <v>3751</v>
      </c>
      <c r="I663" s="849">
        <v>2174.60009765625</v>
      </c>
      <c r="J663" s="849">
        <v>1</v>
      </c>
      <c r="K663" s="850">
        <v>2174.60009765625</v>
      </c>
    </row>
    <row r="664" spans="1:11" ht="14.4" customHeight="1" x14ac:dyDescent="0.3">
      <c r="A664" s="831" t="s">
        <v>577</v>
      </c>
      <c r="B664" s="832" t="s">
        <v>578</v>
      </c>
      <c r="C664" s="835" t="s">
        <v>607</v>
      </c>
      <c r="D664" s="863" t="s">
        <v>608</v>
      </c>
      <c r="E664" s="835" t="s">
        <v>3303</v>
      </c>
      <c r="F664" s="863" t="s">
        <v>3304</v>
      </c>
      <c r="G664" s="835" t="s">
        <v>3752</v>
      </c>
      <c r="H664" s="835" t="s">
        <v>3753</v>
      </c>
      <c r="I664" s="849">
        <v>473.45999145507812</v>
      </c>
      <c r="J664" s="849">
        <v>7</v>
      </c>
      <c r="K664" s="850">
        <v>3314.199951171875</v>
      </c>
    </row>
    <row r="665" spans="1:11" ht="14.4" customHeight="1" x14ac:dyDescent="0.3">
      <c r="A665" s="831" t="s">
        <v>577</v>
      </c>
      <c r="B665" s="832" t="s">
        <v>578</v>
      </c>
      <c r="C665" s="835" t="s">
        <v>607</v>
      </c>
      <c r="D665" s="863" t="s">
        <v>608</v>
      </c>
      <c r="E665" s="835" t="s">
        <v>3303</v>
      </c>
      <c r="F665" s="863" t="s">
        <v>3304</v>
      </c>
      <c r="G665" s="835" t="s">
        <v>3754</v>
      </c>
      <c r="H665" s="835" t="s">
        <v>3755</v>
      </c>
      <c r="I665" s="849">
        <v>589.0999755859375</v>
      </c>
      <c r="J665" s="849">
        <v>2</v>
      </c>
      <c r="K665" s="850">
        <v>1178.199951171875</v>
      </c>
    </row>
    <row r="666" spans="1:11" ht="14.4" customHeight="1" x14ac:dyDescent="0.3">
      <c r="A666" s="831" t="s">
        <v>577</v>
      </c>
      <c r="B666" s="832" t="s">
        <v>578</v>
      </c>
      <c r="C666" s="835" t="s">
        <v>607</v>
      </c>
      <c r="D666" s="863" t="s">
        <v>608</v>
      </c>
      <c r="E666" s="835" t="s">
        <v>3303</v>
      </c>
      <c r="F666" s="863" t="s">
        <v>3304</v>
      </c>
      <c r="G666" s="835" t="s">
        <v>3756</v>
      </c>
      <c r="H666" s="835" t="s">
        <v>3757</v>
      </c>
      <c r="I666" s="849">
        <v>589.0999755859375</v>
      </c>
      <c r="J666" s="849">
        <v>8</v>
      </c>
      <c r="K666" s="850">
        <v>4712.7998046875</v>
      </c>
    </row>
    <row r="667" spans="1:11" ht="14.4" customHeight="1" x14ac:dyDescent="0.3">
      <c r="A667" s="831" t="s">
        <v>577</v>
      </c>
      <c r="B667" s="832" t="s">
        <v>578</v>
      </c>
      <c r="C667" s="835" t="s">
        <v>607</v>
      </c>
      <c r="D667" s="863" t="s">
        <v>608</v>
      </c>
      <c r="E667" s="835" t="s">
        <v>3303</v>
      </c>
      <c r="F667" s="863" t="s">
        <v>3304</v>
      </c>
      <c r="G667" s="835" t="s">
        <v>3758</v>
      </c>
      <c r="H667" s="835" t="s">
        <v>3759</v>
      </c>
      <c r="I667" s="849">
        <v>589.0999755859375</v>
      </c>
      <c r="J667" s="849">
        <v>1</v>
      </c>
      <c r="K667" s="850">
        <v>589.0999755859375</v>
      </c>
    </row>
    <row r="668" spans="1:11" ht="14.4" customHeight="1" x14ac:dyDescent="0.3">
      <c r="A668" s="831" t="s">
        <v>577</v>
      </c>
      <c r="B668" s="832" t="s">
        <v>578</v>
      </c>
      <c r="C668" s="835" t="s">
        <v>607</v>
      </c>
      <c r="D668" s="863" t="s">
        <v>608</v>
      </c>
      <c r="E668" s="835" t="s">
        <v>3303</v>
      </c>
      <c r="F668" s="863" t="s">
        <v>3304</v>
      </c>
      <c r="G668" s="835" t="s">
        <v>3760</v>
      </c>
      <c r="H668" s="835" t="s">
        <v>3761</v>
      </c>
      <c r="I668" s="849">
        <v>4769.06982421875</v>
      </c>
      <c r="J668" s="849">
        <v>4</v>
      </c>
      <c r="K668" s="850">
        <v>19076.279296875</v>
      </c>
    </row>
    <row r="669" spans="1:11" ht="14.4" customHeight="1" x14ac:dyDescent="0.3">
      <c r="A669" s="831" t="s">
        <v>577</v>
      </c>
      <c r="B669" s="832" t="s">
        <v>578</v>
      </c>
      <c r="C669" s="835" t="s">
        <v>607</v>
      </c>
      <c r="D669" s="863" t="s">
        <v>608</v>
      </c>
      <c r="E669" s="835" t="s">
        <v>3303</v>
      </c>
      <c r="F669" s="863" t="s">
        <v>3304</v>
      </c>
      <c r="G669" s="835" t="s">
        <v>3762</v>
      </c>
      <c r="H669" s="835" t="s">
        <v>3763</v>
      </c>
      <c r="I669" s="849">
        <v>4769.06982421875</v>
      </c>
      <c r="J669" s="849">
        <v>2</v>
      </c>
      <c r="K669" s="850">
        <v>9538.1396484375</v>
      </c>
    </row>
    <row r="670" spans="1:11" ht="14.4" customHeight="1" x14ac:dyDescent="0.3">
      <c r="A670" s="831" t="s">
        <v>577</v>
      </c>
      <c r="B670" s="832" t="s">
        <v>578</v>
      </c>
      <c r="C670" s="835" t="s">
        <v>607</v>
      </c>
      <c r="D670" s="863" t="s">
        <v>608</v>
      </c>
      <c r="E670" s="835" t="s">
        <v>3303</v>
      </c>
      <c r="F670" s="863" t="s">
        <v>3304</v>
      </c>
      <c r="G670" s="835" t="s">
        <v>3764</v>
      </c>
      <c r="H670" s="835" t="s">
        <v>3765</v>
      </c>
      <c r="I670" s="849">
        <v>4769.080078125</v>
      </c>
      <c r="J670" s="849">
        <v>2</v>
      </c>
      <c r="K670" s="850">
        <v>9538.150390625</v>
      </c>
    </row>
    <row r="671" spans="1:11" ht="14.4" customHeight="1" x14ac:dyDescent="0.3">
      <c r="A671" s="831" t="s">
        <v>577</v>
      </c>
      <c r="B671" s="832" t="s">
        <v>578</v>
      </c>
      <c r="C671" s="835" t="s">
        <v>607</v>
      </c>
      <c r="D671" s="863" t="s">
        <v>608</v>
      </c>
      <c r="E671" s="835" t="s">
        <v>3303</v>
      </c>
      <c r="F671" s="863" t="s">
        <v>3304</v>
      </c>
      <c r="G671" s="835" t="s">
        <v>3766</v>
      </c>
      <c r="H671" s="835" t="s">
        <v>3767</v>
      </c>
      <c r="I671" s="849">
        <v>4769.06982421875</v>
      </c>
      <c r="J671" s="849">
        <v>4</v>
      </c>
      <c r="K671" s="850">
        <v>19076.26953125</v>
      </c>
    </row>
    <row r="672" spans="1:11" ht="14.4" customHeight="1" x14ac:dyDescent="0.3">
      <c r="A672" s="831" t="s">
        <v>577</v>
      </c>
      <c r="B672" s="832" t="s">
        <v>578</v>
      </c>
      <c r="C672" s="835" t="s">
        <v>607</v>
      </c>
      <c r="D672" s="863" t="s">
        <v>608</v>
      </c>
      <c r="E672" s="835" t="s">
        <v>3303</v>
      </c>
      <c r="F672" s="863" t="s">
        <v>3304</v>
      </c>
      <c r="G672" s="835" t="s">
        <v>3768</v>
      </c>
      <c r="H672" s="835" t="s">
        <v>3769</v>
      </c>
      <c r="I672" s="849">
        <v>4769.080078125</v>
      </c>
      <c r="J672" s="849">
        <v>2</v>
      </c>
      <c r="K672" s="850">
        <v>9538.150390625</v>
      </c>
    </row>
    <row r="673" spans="1:11" ht="14.4" customHeight="1" x14ac:dyDescent="0.3">
      <c r="A673" s="831" t="s">
        <v>577</v>
      </c>
      <c r="B673" s="832" t="s">
        <v>578</v>
      </c>
      <c r="C673" s="835" t="s">
        <v>607</v>
      </c>
      <c r="D673" s="863" t="s">
        <v>608</v>
      </c>
      <c r="E673" s="835" t="s">
        <v>3303</v>
      </c>
      <c r="F673" s="863" t="s">
        <v>3304</v>
      </c>
      <c r="G673" s="835" t="s">
        <v>3770</v>
      </c>
      <c r="H673" s="835" t="s">
        <v>3771</v>
      </c>
      <c r="I673" s="849">
        <v>2078.0640625000001</v>
      </c>
      <c r="J673" s="849">
        <v>20</v>
      </c>
      <c r="K673" s="850">
        <v>41561.25</v>
      </c>
    </row>
    <row r="674" spans="1:11" ht="14.4" customHeight="1" x14ac:dyDescent="0.3">
      <c r="A674" s="831" t="s">
        <v>577</v>
      </c>
      <c r="B674" s="832" t="s">
        <v>578</v>
      </c>
      <c r="C674" s="835" t="s">
        <v>607</v>
      </c>
      <c r="D674" s="863" t="s">
        <v>608</v>
      </c>
      <c r="E674" s="835" t="s">
        <v>3303</v>
      </c>
      <c r="F674" s="863" t="s">
        <v>3304</v>
      </c>
      <c r="G674" s="835" t="s">
        <v>3772</v>
      </c>
      <c r="H674" s="835" t="s">
        <v>3773</v>
      </c>
      <c r="I674" s="849">
        <v>544.489990234375</v>
      </c>
      <c r="J674" s="849">
        <v>1</v>
      </c>
      <c r="K674" s="850">
        <v>544.489990234375</v>
      </c>
    </row>
    <row r="675" spans="1:11" ht="14.4" customHeight="1" x14ac:dyDescent="0.3">
      <c r="A675" s="831" t="s">
        <v>577</v>
      </c>
      <c r="B675" s="832" t="s">
        <v>578</v>
      </c>
      <c r="C675" s="835" t="s">
        <v>607</v>
      </c>
      <c r="D675" s="863" t="s">
        <v>608</v>
      </c>
      <c r="E675" s="835" t="s">
        <v>3303</v>
      </c>
      <c r="F675" s="863" t="s">
        <v>3304</v>
      </c>
      <c r="G675" s="835" t="s">
        <v>3774</v>
      </c>
      <c r="H675" s="835" t="s">
        <v>3775</v>
      </c>
      <c r="I675" s="849">
        <v>1320.1199951171875</v>
      </c>
      <c r="J675" s="849">
        <v>2</v>
      </c>
      <c r="K675" s="850">
        <v>2640.239990234375</v>
      </c>
    </row>
    <row r="676" spans="1:11" ht="14.4" customHeight="1" x14ac:dyDescent="0.3">
      <c r="A676" s="831" t="s">
        <v>577</v>
      </c>
      <c r="B676" s="832" t="s">
        <v>578</v>
      </c>
      <c r="C676" s="835" t="s">
        <v>607</v>
      </c>
      <c r="D676" s="863" t="s">
        <v>608</v>
      </c>
      <c r="E676" s="835" t="s">
        <v>3303</v>
      </c>
      <c r="F676" s="863" t="s">
        <v>3304</v>
      </c>
      <c r="G676" s="835" t="s">
        <v>3776</v>
      </c>
      <c r="H676" s="835" t="s">
        <v>3777</v>
      </c>
      <c r="I676" s="849">
        <v>1320.1199951171875</v>
      </c>
      <c r="J676" s="849">
        <v>2</v>
      </c>
      <c r="K676" s="850">
        <v>2640.239990234375</v>
      </c>
    </row>
    <row r="677" spans="1:11" ht="14.4" customHeight="1" x14ac:dyDescent="0.3">
      <c r="A677" s="831" t="s">
        <v>577</v>
      </c>
      <c r="B677" s="832" t="s">
        <v>578</v>
      </c>
      <c r="C677" s="835" t="s">
        <v>607</v>
      </c>
      <c r="D677" s="863" t="s">
        <v>608</v>
      </c>
      <c r="E677" s="835" t="s">
        <v>3303</v>
      </c>
      <c r="F677" s="863" t="s">
        <v>3304</v>
      </c>
      <c r="G677" s="835" t="s">
        <v>3778</v>
      </c>
      <c r="H677" s="835" t="s">
        <v>3779</v>
      </c>
      <c r="I677" s="849">
        <v>1320.1199951171875</v>
      </c>
      <c r="J677" s="849">
        <v>1</v>
      </c>
      <c r="K677" s="850">
        <v>1320.1199951171875</v>
      </c>
    </row>
    <row r="678" spans="1:11" ht="14.4" customHeight="1" x14ac:dyDescent="0.3">
      <c r="A678" s="831" t="s">
        <v>577</v>
      </c>
      <c r="B678" s="832" t="s">
        <v>578</v>
      </c>
      <c r="C678" s="835" t="s">
        <v>607</v>
      </c>
      <c r="D678" s="863" t="s">
        <v>608</v>
      </c>
      <c r="E678" s="835" t="s">
        <v>3303</v>
      </c>
      <c r="F678" s="863" t="s">
        <v>3304</v>
      </c>
      <c r="G678" s="835" t="s">
        <v>3780</v>
      </c>
      <c r="H678" s="835" t="s">
        <v>3781</v>
      </c>
      <c r="I678" s="849">
        <v>1320.1199951171875</v>
      </c>
      <c r="J678" s="849">
        <v>5</v>
      </c>
      <c r="K678" s="850">
        <v>6600.6102294921875</v>
      </c>
    </row>
    <row r="679" spans="1:11" ht="14.4" customHeight="1" x14ac:dyDescent="0.3">
      <c r="A679" s="831" t="s">
        <v>577</v>
      </c>
      <c r="B679" s="832" t="s">
        <v>578</v>
      </c>
      <c r="C679" s="835" t="s">
        <v>607</v>
      </c>
      <c r="D679" s="863" t="s">
        <v>608</v>
      </c>
      <c r="E679" s="835" t="s">
        <v>3303</v>
      </c>
      <c r="F679" s="863" t="s">
        <v>3304</v>
      </c>
      <c r="G679" s="835" t="s">
        <v>3782</v>
      </c>
      <c r="H679" s="835" t="s">
        <v>3783</v>
      </c>
      <c r="I679" s="849">
        <v>1320.1199951171875</v>
      </c>
      <c r="J679" s="849">
        <v>2</v>
      </c>
      <c r="K679" s="850">
        <v>2640.239990234375</v>
      </c>
    </row>
    <row r="680" spans="1:11" ht="14.4" customHeight="1" x14ac:dyDescent="0.3">
      <c r="A680" s="831" t="s">
        <v>577</v>
      </c>
      <c r="B680" s="832" t="s">
        <v>578</v>
      </c>
      <c r="C680" s="835" t="s">
        <v>607</v>
      </c>
      <c r="D680" s="863" t="s">
        <v>608</v>
      </c>
      <c r="E680" s="835" t="s">
        <v>3303</v>
      </c>
      <c r="F680" s="863" t="s">
        <v>3304</v>
      </c>
      <c r="G680" s="835" t="s">
        <v>3784</v>
      </c>
      <c r="H680" s="835" t="s">
        <v>3785</v>
      </c>
      <c r="I680" s="849">
        <v>2070.81005859375</v>
      </c>
      <c r="J680" s="849">
        <v>8</v>
      </c>
      <c r="K680" s="850">
        <v>16566.44970703125</v>
      </c>
    </row>
    <row r="681" spans="1:11" ht="14.4" customHeight="1" x14ac:dyDescent="0.3">
      <c r="A681" s="831" t="s">
        <v>577</v>
      </c>
      <c r="B681" s="832" t="s">
        <v>578</v>
      </c>
      <c r="C681" s="835" t="s">
        <v>607</v>
      </c>
      <c r="D681" s="863" t="s">
        <v>608</v>
      </c>
      <c r="E681" s="835" t="s">
        <v>3303</v>
      </c>
      <c r="F681" s="863" t="s">
        <v>3304</v>
      </c>
      <c r="G681" s="835" t="s">
        <v>3786</v>
      </c>
      <c r="H681" s="835" t="s">
        <v>3787</v>
      </c>
      <c r="I681" s="849">
        <v>2070.8071986607142</v>
      </c>
      <c r="J681" s="849">
        <v>21</v>
      </c>
      <c r="K681" s="850">
        <v>43486.8896484375</v>
      </c>
    </row>
    <row r="682" spans="1:11" ht="14.4" customHeight="1" x14ac:dyDescent="0.3">
      <c r="A682" s="831" t="s">
        <v>577</v>
      </c>
      <c r="B682" s="832" t="s">
        <v>578</v>
      </c>
      <c r="C682" s="835" t="s">
        <v>607</v>
      </c>
      <c r="D682" s="863" t="s">
        <v>608</v>
      </c>
      <c r="E682" s="835" t="s">
        <v>3303</v>
      </c>
      <c r="F682" s="863" t="s">
        <v>3304</v>
      </c>
      <c r="G682" s="835" t="s">
        <v>3788</v>
      </c>
      <c r="H682" s="835" t="s">
        <v>3789</v>
      </c>
      <c r="I682" s="849">
        <v>2070.8080566406252</v>
      </c>
      <c r="J682" s="849">
        <v>13</v>
      </c>
      <c r="K682" s="850">
        <v>26920.4794921875</v>
      </c>
    </row>
    <row r="683" spans="1:11" ht="14.4" customHeight="1" x14ac:dyDescent="0.3">
      <c r="A683" s="831" t="s">
        <v>577</v>
      </c>
      <c r="B683" s="832" t="s">
        <v>578</v>
      </c>
      <c r="C683" s="835" t="s">
        <v>607</v>
      </c>
      <c r="D683" s="863" t="s">
        <v>608</v>
      </c>
      <c r="E683" s="835" t="s">
        <v>3303</v>
      </c>
      <c r="F683" s="863" t="s">
        <v>3304</v>
      </c>
      <c r="G683" s="835" t="s">
        <v>3790</v>
      </c>
      <c r="H683" s="835" t="s">
        <v>3791</v>
      </c>
      <c r="I683" s="849">
        <v>2070.81005859375</v>
      </c>
      <c r="J683" s="849">
        <v>5</v>
      </c>
      <c r="K683" s="850">
        <v>10354.0302734375</v>
      </c>
    </row>
    <row r="684" spans="1:11" ht="14.4" customHeight="1" x14ac:dyDescent="0.3">
      <c r="A684" s="831" t="s">
        <v>577</v>
      </c>
      <c r="B684" s="832" t="s">
        <v>578</v>
      </c>
      <c r="C684" s="835" t="s">
        <v>607</v>
      </c>
      <c r="D684" s="863" t="s">
        <v>608</v>
      </c>
      <c r="E684" s="835" t="s">
        <v>3303</v>
      </c>
      <c r="F684" s="863" t="s">
        <v>3304</v>
      </c>
      <c r="G684" s="835" t="s">
        <v>3792</v>
      </c>
      <c r="H684" s="835" t="s">
        <v>3793</v>
      </c>
      <c r="I684" s="849">
        <v>2787.1298828125</v>
      </c>
      <c r="J684" s="849">
        <v>1</v>
      </c>
      <c r="K684" s="850">
        <v>2787.1298828125</v>
      </c>
    </row>
    <row r="685" spans="1:11" ht="14.4" customHeight="1" x14ac:dyDescent="0.3">
      <c r="A685" s="831" t="s">
        <v>577</v>
      </c>
      <c r="B685" s="832" t="s">
        <v>578</v>
      </c>
      <c r="C685" s="835" t="s">
        <v>607</v>
      </c>
      <c r="D685" s="863" t="s">
        <v>608</v>
      </c>
      <c r="E685" s="835" t="s">
        <v>3303</v>
      </c>
      <c r="F685" s="863" t="s">
        <v>3304</v>
      </c>
      <c r="G685" s="835" t="s">
        <v>3794</v>
      </c>
      <c r="H685" s="835" t="s">
        <v>3795</v>
      </c>
      <c r="I685" s="849">
        <v>3371.1201171875</v>
      </c>
      <c r="J685" s="849">
        <v>2</v>
      </c>
      <c r="K685" s="850">
        <v>6742.240234375</v>
      </c>
    </row>
    <row r="686" spans="1:11" ht="14.4" customHeight="1" x14ac:dyDescent="0.3">
      <c r="A686" s="831" t="s">
        <v>577</v>
      </c>
      <c r="B686" s="832" t="s">
        <v>578</v>
      </c>
      <c r="C686" s="835" t="s">
        <v>607</v>
      </c>
      <c r="D686" s="863" t="s">
        <v>608</v>
      </c>
      <c r="E686" s="835" t="s">
        <v>3303</v>
      </c>
      <c r="F686" s="863" t="s">
        <v>3304</v>
      </c>
      <c r="G686" s="835" t="s">
        <v>3796</v>
      </c>
      <c r="H686" s="835" t="s">
        <v>3797</v>
      </c>
      <c r="I686" s="849">
        <v>4890.60498046875</v>
      </c>
      <c r="J686" s="849">
        <v>8</v>
      </c>
      <c r="K686" s="850">
        <v>39124.8203125</v>
      </c>
    </row>
    <row r="687" spans="1:11" ht="14.4" customHeight="1" x14ac:dyDescent="0.3">
      <c r="A687" s="831" t="s">
        <v>577</v>
      </c>
      <c r="B687" s="832" t="s">
        <v>578</v>
      </c>
      <c r="C687" s="835" t="s">
        <v>607</v>
      </c>
      <c r="D687" s="863" t="s">
        <v>608</v>
      </c>
      <c r="E687" s="835" t="s">
        <v>3303</v>
      </c>
      <c r="F687" s="863" t="s">
        <v>3304</v>
      </c>
      <c r="G687" s="835" t="s">
        <v>3798</v>
      </c>
      <c r="H687" s="835" t="s">
        <v>3799</v>
      </c>
      <c r="I687" s="849">
        <v>3371.125</v>
      </c>
      <c r="J687" s="849">
        <v>4</v>
      </c>
      <c r="K687" s="850">
        <v>13484.490234375</v>
      </c>
    </row>
    <row r="688" spans="1:11" ht="14.4" customHeight="1" x14ac:dyDescent="0.3">
      <c r="A688" s="831" t="s">
        <v>577</v>
      </c>
      <c r="B688" s="832" t="s">
        <v>578</v>
      </c>
      <c r="C688" s="835" t="s">
        <v>607</v>
      </c>
      <c r="D688" s="863" t="s">
        <v>608</v>
      </c>
      <c r="E688" s="835" t="s">
        <v>3303</v>
      </c>
      <c r="F688" s="863" t="s">
        <v>3304</v>
      </c>
      <c r="G688" s="835" t="s">
        <v>3800</v>
      </c>
      <c r="H688" s="835" t="s">
        <v>3801</v>
      </c>
      <c r="I688" s="849">
        <v>3371.1298828125</v>
      </c>
      <c r="J688" s="849">
        <v>4</v>
      </c>
      <c r="K688" s="850">
        <v>13484.5</v>
      </c>
    </row>
    <row r="689" spans="1:11" ht="14.4" customHeight="1" x14ac:dyDescent="0.3">
      <c r="A689" s="831" t="s">
        <v>577</v>
      </c>
      <c r="B689" s="832" t="s">
        <v>578</v>
      </c>
      <c r="C689" s="835" t="s">
        <v>607</v>
      </c>
      <c r="D689" s="863" t="s">
        <v>608</v>
      </c>
      <c r="E689" s="835" t="s">
        <v>3802</v>
      </c>
      <c r="F689" s="863" t="s">
        <v>3803</v>
      </c>
      <c r="G689" s="835" t="s">
        <v>3804</v>
      </c>
      <c r="H689" s="835" t="s">
        <v>3805</v>
      </c>
      <c r="I689" s="849">
        <v>9.9999997764825821E-3</v>
      </c>
      <c r="J689" s="849">
        <v>2</v>
      </c>
      <c r="K689" s="850">
        <v>1.9999999552965164E-2</v>
      </c>
    </row>
    <row r="690" spans="1:11" ht="14.4" customHeight="1" x14ac:dyDescent="0.3">
      <c r="A690" s="831" t="s">
        <v>577</v>
      </c>
      <c r="B690" s="832" t="s">
        <v>578</v>
      </c>
      <c r="C690" s="835" t="s">
        <v>607</v>
      </c>
      <c r="D690" s="863" t="s">
        <v>608</v>
      </c>
      <c r="E690" s="835" t="s">
        <v>3802</v>
      </c>
      <c r="F690" s="863" t="s">
        <v>3803</v>
      </c>
      <c r="G690" s="835" t="s">
        <v>3806</v>
      </c>
      <c r="H690" s="835" t="s">
        <v>3807</v>
      </c>
      <c r="I690" s="849">
        <v>1.181818155402487E-2</v>
      </c>
      <c r="J690" s="849">
        <v>11</v>
      </c>
      <c r="K690" s="850">
        <v>0.12999999709427357</v>
      </c>
    </row>
    <row r="691" spans="1:11" ht="14.4" customHeight="1" x14ac:dyDescent="0.3">
      <c r="A691" s="831" t="s">
        <v>577</v>
      </c>
      <c r="B691" s="832" t="s">
        <v>578</v>
      </c>
      <c r="C691" s="835" t="s">
        <v>607</v>
      </c>
      <c r="D691" s="863" t="s">
        <v>608</v>
      </c>
      <c r="E691" s="835" t="s">
        <v>3802</v>
      </c>
      <c r="F691" s="863" t="s">
        <v>3803</v>
      </c>
      <c r="G691" s="835" t="s">
        <v>3808</v>
      </c>
      <c r="H691" s="835" t="s">
        <v>3809</v>
      </c>
      <c r="I691" s="849">
        <v>9.9999997764825821E-3</v>
      </c>
      <c r="J691" s="849">
        <v>2</v>
      </c>
      <c r="K691" s="850">
        <v>1.9999999552965164E-2</v>
      </c>
    </row>
    <row r="692" spans="1:11" ht="14.4" customHeight="1" x14ac:dyDescent="0.3">
      <c r="A692" s="831" t="s">
        <v>577</v>
      </c>
      <c r="B692" s="832" t="s">
        <v>578</v>
      </c>
      <c r="C692" s="835" t="s">
        <v>607</v>
      </c>
      <c r="D692" s="863" t="s">
        <v>608</v>
      </c>
      <c r="E692" s="835" t="s">
        <v>3802</v>
      </c>
      <c r="F692" s="863" t="s">
        <v>3803</v>
      </c>
      <c r="G692" s="835" t="s">
        <v>3810</v>
      </c>
      <c r="H692" s="835" t="s">
        <v>3811</v>
      </c>
      <c r="I692" s="849">
        <v>60984.828125</v>
      </c>
      <c r="J692" s="849">
        <v>2</v>
      </c>
      <c r="K692" s="850">
        <v>121969.65625</v>
      </c>
    </row>
    <row r="693" spans="1:11" ht="14.4" customHeight="1" x14ac:dyDescent="0.3">
      <c r="A693" s="831" t="s">
        <v>577</v>
      </c>
      <c r="B693" s="832" t="s">
        <v>578</v>
      </c>
      <c r="C693" s="835" t="s">
        <v>607</v>
      </c>
      <c r="D693" s="863" t="s">
        <v>608</v>
      </c>
      <c r="E693" s="835" t="s">
        <v>3802</v>
      </c>
      <c r="F693" s="863" t="s">
        <v>3803</v>
      </c>
      <c r="G693" s="835" t="s">
        <v>3812</v>
      </c>
      <c r="H693" s="835" t="s">
        <v>3813</v>
      </c>
      <c r="I693" s="849">
        <v>60984.80078125</v>
      </c>
      <c r="J693" s="849">
        <v>1</v>
      </c>
      <c r="K693" s="850">
        <v>60984.80078125</v>
      </c>
    </row>
    <row r="694" spans="1:11" ht="14.4" customHeight="1" x14ac:dyDescent="0.3">
      <c r="A694" s="831" t="s">
        <v>577</v>
      </c>
      <c r="B694" s="832" t="s">
        <v>578</v>
      </c>
      <c r="C694" s="835" t="s">
        <v>607</v>
      </c>
      <c r="D694" s="863" t="s">
        <v>608</v>
      </c>
      <c r="E694" s="835" t="s">
        <v>3802</v>
      </c>
      <c r="F694" s="863" t="s">
        <v>3803</v>
      </c>
      <c r="G694" s="835" t="s">
        <v>3814</v>
      </c>
      <c r="H694" s="835" t="s">
        <v>3815</v>
      </c>
      <c r="I694" s="849">
        <v>59683.8203125</v>
      </c>
      <c r="J694" s="849">
        <v>13</v>
      </c>
      <c r="K694" s="850">
        <v>775889.74609375</v>
      </c>
    </row>
    <row r="695" spans="1:11" ht="14.4" customHeight="1" x14ac:dyDescent="0.3">
      <c r="A695" s="831" t="s">
        <v>577</v>
      </c>
      <c r="B695" s="832" t="s">
        <v>578</v>
      </c>
      <c r="C695" s="835" t="s">
        <v>607</v>
      </c>
      <c r="D695" s="863" t="s">
        <v>608</v>
      </c>
      <c r="E695" s="835" t="s">
        <v>3802</v>
      </c>
      <c r="F695" s="863" t="s">
        <v>3803</v>
      </c>
      <c r="G695" s="835" t="s">
        <v>3816</v>
      </c>
      <c r="H695" s="835" t="s">
        <v>3817</v>
      </c>
      <c r="I695" s="849">
        <v>60984.80078125</v>
      </c>
      <c r="J695" s="849">
        <v>1</v>
      </c>
      <c r="K695" s="850">
        <v>60984.80078125</v>
      </c>
    </row>
    <row r="696" spans="1:11" ht="14.4" customHeight="1" x14ac:dyDescent="0.3">
      <c r="A696" s="831" t="s">
        <v>577</v>
      </c>
      <c r="B696" s="832" t="s">
        <v>578</v>
      </c>
      <c r="C696" s="835" t="s">
        <v>607</v>
      </c>
      <c r="D696" s="863" t="s">
        <v>608</v>
      </c>
      <c r="E696" s="835" t="s">
        <v>3802</v>
      </c>
      <c r="F696" s="863" t="s">
        <v>3803</v>
      </c>
      <c r="G696" s="835" t="s">
        <v>3818</v>
      </c>
      <c r="H696" s="835" t="s">
        <v>3819</v>
      </c>
      <c r="I696" s="849">
        <v>59683.7890625</v>
      </c>
      <c r="J696" s="849">
        <v>1</v>
      </c>
      <c r="K696" s="850">
        <v>59683.7890625</v>
      </c>
    </row>
    <row r="697" spans="1:11" ht="14.4" customHeight="1" x14ac:dyDescent="0.3">
      <c r="A697" s="831" t="s">
        <v>577</v>
      </c>
      <c r="B697" s="832" t="s">
        <v>578</v>
      </c>
      <c r="C697" s="835" t="s">
        <v>607</v>
      </c>
      <c r="D697" s="863" t="s">
        <v>608</v>
      </c>
      <c r="E697" s="835" t="s">
        <v>3802</v>
      </c>
      <c r="F697" s="863" t="s">
        <v>3803</v>
      </c>
      <c r="G697" s="835" t="s">
        <v>3820</v>
      </c>
      <c r="H697" s="835" t="s">
        <v>3821</v>
      </c>
      <c r="I697" s="849">
        <v>26544.30078125</v>
      </c>
      <c r="J697" s="849">
        <v>9</v>
      </c>
      <c r="K697" s="850">
        <v>238898.70703125</v>
      </c>
    </row>
    <row r="698" spans="1:11" ht="14.4" customHeight="1" x14ac:dyDescent="0.3">
      <c r="A698" s="831" t="s">
        <v>577</v>
      </c>
      <c r="B698" s="832" t="s">
        <v>578</v>
      </c>
      <c r="C698" s="835" t="s">
        <v>607</v>
      </c>
      <c r="D698" s="863" t="s">
        <v>608</v>
      </c>
      <c r="E698" s="835" t="s">
        <v>3802</v>
      </c>
      <c r="F698" s="863" t="s">
        <v>3803</v>
      </c>
      <c r="G698" s="835" t="s">
        <v>3822</v>
      </c>
      <c r="H698" s="835" t="s">
        <v>3823</v>
      </c>
      <c r="I698" s="849">
        <v>26544.30078125</v>
      </c>
      <c r="J698" s="849">
        <v>2</v>
      </c>
      <c r="K698" s="850">
        <v>53088.6015625</v>
      </c>
    </row>
    <row r="699" spans="1:11" ht="14.4" customHeight="1" x14ac:dyDescent="0.3">
      <c r="A699" s="831" t="s">
        <v>577</v>
      </c>
      <c r="B699" s="832" t="s">
        <v>578</v>
      </c>
      <c r="C699" s="835" t="s">
        <v>607</v>
      </c>
      <c r="D699" s="863" t="s">
        <v>608</v>
      </c>
      <c r="E699" s="835" t="s">
        <v>3802</v>
      </c>
      <c r="F699" s="863" t="s">
        <v>3803</v>
      </c>
      <c r="G699" s="835" t="s">
        <v>3824</v>
      </c>
      <c r="H699" s="835" t="s">
        <v>3825</v>
      </c>
      <c r="I699" s="849">
        <v>1.0833333091189465E-2</v>
      </c>
      <c r="J699" s="849">
        <v>12</v>
      </c>
      <c r="K699" s="850">
        <v>0.12999999709427357</v>
      </c>
    </row>
    <row r="700" spans="1:11" ht="14.4" customHeight="1" x14ac:dyDescent="0.3">
      <c r="A700" s="831" t="s">
        <v>577</v>
      </c>
      <c r="B700" s="832" t="s">
        <v>578</v>
      </c>
      <c r="C700" s="835" t="s">
        <v>607</v>
      </c>
      <c r="D700" s="863" t="s">
        <v>608</v>
      </c>
      <c r="E700" s="835" t="s">
        <v>3802</v>
      </c>
      <c r="F700" s="863" t="s">
        <v>3803</v>
      </c>
      <c r="G700" s="835" t="s">
        <v>3826</v>
      </c>
      <c r="H700" s="835" t="s">
        <v>3827</v>
      </c>
      <c r="I700" s="849">
        <v>9.9999997764825821E-3</v>
      </c>
      <c r="J700" s="849">
        <v>2</v>
      </c>
      <c r="K700" s="850">
        <v>1.9999999552965164E-2</v>
      </c>
    </row>
    <row r="701" spans="1:11" ht="14.4" customHeight="1" x14ac:dyDescent="0.3">
      <c r="A701" s="831" t="s">
        <v>577</v>
      </c>
      <c r="B701" s="832" t="s">
        <v>578</v>
      </c>
      <c r="C701" s="835" t="s">
        <v>607</v>
      </c>
      <c r="D701" s="863" t="s">
        <v>608</v>
      </c>
      <c r="E701" s="835" t="s">
        <v>3802</v>
      </c>
      <c r="F701" s="863" t="s">
        <v>3803</v>
      </c>
      <c r="G701" s="835" t="s">
        <v>3828</v>
      </c>
      <c r="H701" s="835" t="s">
        <v>3829</v>
      </c>
      <c r="I701" s="849">
        <v>1.1666666405896345E-2</v>
      </c>
      <c r="J701" s="849">
        <v>12</v>
      </c>
      <c r="K701" s="850">
        <v>0.13999999687075615</v>
      </c>
    </row>
    <row r="702" spans="1:11" ht="14.4" customHeight="1" x14ac:dyDescent="0.3">
      <c r="A702" s="831" t="s">
        <v>577</v>
      </c>
      <c r="B702" s="832" t="s">
        <v>578</v>
      </c>
      <c r="C702" s="835" t="s">
        <v>607</v>
      </c>
      <c r="D702" s="863" t="s">
        <v>608</v>
      </c>
      <c r="E702" s="835" t="s">
        <v>3802</v>
      </c>
      <c r="F702" s="863" t="s">
        <v>3803</v>
      </c>
      <c r="G702" s="835" t="s">
        <v>3830</v>
      </c>
      <c r="H702" s="835" t="s">
        <v>3831</v>
      </c>
      <c r="I702" s="849">
        <v>9.9999997764825821E-3</v>
      </c>
      <c r="J702" s="849">
        <v>1</v>
      </c>
      <c r="K702" s="850">
        <v>9.9999997764825821E-3</v>
      </c>
    </row>
    <row r="703" spans="1:11" ht="14.4" customHeight="1" x14ac:dyDescent="0.3">
      <c r="A703" s="831" t="s">
        <v>577</v>
      </c>
      <c r="B703" s="832" t="s">
        <v>578</v>
      </c>
      <c r="C703" s="835" t="s">
        <v>607</v>
      </c>
      <c r="D703" s="863" t="s">
        <v>608</v>
      </c>
      <c r="E703" s="835" t="s">
        <v>3802</v>
      </c>
      <c r="F703" s="863" t="s">
        <v>3803</v>
      </c>
      <c r="G703" s="835" t="s">
        <v>3832</v>
      </c>
      <c r="H703" s="835" t="s">
        <v>3833</v>
      </c>
      <c r="I703" s="849">
        <v>9.9999997764825821E-3</v>
      </c>
      <c r="J703" s="849">
        <v>1</v>
      </c>
      <c r="K703" s="850">
        <v>9.9999997764825821E-3</v>
      </c>
    </row>
    <row r="704" spans="1:11" ht="14.4" customHeight="1" x14ac:dyDescent="0.3">
      <c r="A704" s="831" t="s">
        <v>577</v>
      </c>
      <c r="B704" s="832" t="s">
        <v>578</v>
      </c>
      <c r="C704" s="835" t="s">
        <v>607</v>
      </c>
      <c r="D704" s="863" t="s">
        <v>608</v>
      </c>
      <c r="E704" s="835" t="s">
        <v>3802</v>
      </c>
      <c r="F704" s="863" t="s">
        <v>3803</v>
      </c>
      <c r="G704" s="835" t="s">
        <v>3834</v>
      </c>
      <c r="H704" s="835" t="s">
        <v>3835</v>
      </c>
      <c r="I704" s="849">
        <v>26544.30078125</v>
      </c>
      <c r="J704" s="849">
        <v>1</v>
      </c>
      <c r="K704" s="850">
        <v>26544.30078125</v>
      </c>
    </row>
    <row r="705" spans="1:11" ht="14.4" customHeight="1" x14ac:dyDescent="0.3">
      <c r="A705" s="831" t="s">
        <v>577</v>
      </c>
      <c r="B705" s="832" t="s">
        <v>578</v>
      </c>
      <c r="C705" s="835" t="s">
        <v>607</v>
      </c>
      <c r="D705" s="863" t="s">
        <v>608</v>
      </c>
      <c r="E705" s="835" t="s">
        <v>3802</v>
      </c>
      <c r="F705" s="863" t="s">
        <v>3803</v>
      </c>
      <c r="G705" s="835" t="s">
        <v>3836</v>
      </c>
      <c r="H705" s="835" t="s">
        <v>3837</v>
      </c>
      <c r="I705" s="849">
        <v>26544.30078125</v>
      </c>
      <c r="J705" s="849">
        <v>1</v>
      </c>
      <c r="K705" s="850">
        <v>26544.30078125</v>
      </c>
    </row>
    <row r="706" spans="1:11" ht="14.4" customHeight="1" x14ac:dyDescent="0.3">
      <c r="A706" s="831" t="s">
        <v>577</v>
      </c>
      <c r="B706" s="832" t="s">
        <v>578</v>
      </c>
      <c r="C706" s="835" t="s">
        <v>607</v>
      </c>
      <c r="D706" s="863" t="s">
        <v>608</v>
      </c>
      <c r="E706" s="835" t="s">
        <v>3802</v>
      </c>
      <c r="F706" s="863" t="s">
        <v>3803</v>
      </c>
      <c r="G706" s="835" t="s">
        <v>3838</v>
      </c>
      <c r="H706" s="835" t="s">
        <v>3839</v>
      </c>
      <c r="I706" s="849">
        <v>26544.30078125</v>
      </c>
      <c r="J706" s="849">
        <v>2</v>
      </c>
      <c r="K706" s="850">
        <v>53088.6015625</v>
      </c>
    </row>
    <row r="707" spans="1:11" ht="14.4" customHeight="1" x14ac:dyDescent="0.3">
      <c r="A707" s="831" t="s">
        <v>577</v>
      </c>
      <c r="B707" s="832" t="s">
        <v>578</v>
      </c>
      <c r="C707" s="835" t="s">
        <v>607</v>
      </c>
      <c r="D707" s="863" t="s">
        <v>608</v>
      </c>
      <c r="E707" s="835" t="s">
        <v>3802</v>
      </c>
      <c r="F707" s="863" t="s">
        <v>3803</v>
      </c>
      <c r="G707" s="835" t="s">
        <v>3840</v>
      </c>
      <c r="H707" s="835" t="s">
        <v>3841</v>
      </c>
      <c r="I707" s="849">
        <v>1.0909090665253725E-2</v>
      </c>
      <c r="J707" s="849">
        <v>11</v>
      </c>
      <c r="K707" s="850">
        <v>0.11999999731779099</v>
      </c>
    </row>
    <row r="708" spans="1:11" ht="14.4" customHeight="1" x14ac:dyDescent="0.3">
      <c r="A708" s="831" t="s">
        <v>577</v>
      </c>
      <c r="B708" s="832" t="s">
        <v>578</v>
      </c>
      <c r="C708" s="835" t="s">
        <v>607</v>
      </c>
      <c r="D708" s="863" t="s">
        <v>608</v>
      </c>
      <c r="E708" s="835" t="s">
        <v>3802</v>
      </c>
      <c r="F708" s="863" t="s">
        <v>3803</v>
      </c>
      <c r="G708" s="835" t="s">
        <v>3842</v>
      </c>
      <c r="H708" s="835" t="s">
        <v>3843</v>
      </c>
      <c r="I708" s="849">
        <v>9.9999997764825821E-3</v>
      </c>
      <c r="J708" s="849">
        <v>2</v>
      </c>
      <c r="K708" s="850">
        <v>1.9999999552965164E-2</v>
      </c>
    </row>
    <row r="709" spans="1:11" ht="14.4" customHeight="1" x14ac:dyDescent="0.3">
      <c r="A709" s="831" t="s">
        <v>577</v>
      </c>
      <c r="B709" s="832" t="s">
        <v>578</v>
      </c>
      <c r="C709" s="835" t="s">
        <v>607</v>
      </c>
      <c r="D709" s="863" t="s">
        <v>608</v>
      </c>
      <c r="E709" s="835" t="s">
        <v>3802</v>
      </c>
      <c r="F709" s="863" t="s">
        <v>3803</v>
      </c>
      <c r="G709" s="835" t="s">
        <v>3844</v>
      </c>
      <c r="H709" s="835" t="s">
        <v>3845</v>
      </c>
      <c r="I709" s="849">
        <v>290170.875</v>
      </c>
      <c r="J709" s="849">
        <v>1</v>
      </c>
      <c r="K709" s="850">
        <v>290170.875</v>
      </c>
    </row>
    <row r="710" spans="1:11" ht="14.4" customHeight="1" x14ac:dyDescent="0.3">
      <c r="A710" s="831" t="s">
        <v>577</v>
      </c>
      <c r="B710" s="832" t="s">
        <v>578</v>
      </c>
      <c r="C710" s="835" t="s">
        <v>607</v>
      </c>
      <c r="D710" s="863" t="s">
        <v>608</v>
      </c>
      <c r="E710" s="835" t="s">
        <v>3802</v>
      </c>
      <c r="F710" s="863" t="s">
        <v>3803</v>
      </c>
      <c r="G710" s="835" t="s">
        <v>3846</v>
      </c>
      <c r="H710" s="835" t="s">
        <v>3847</v>
      </c>
      <c r="I710" s="849">
        <v>313539.53125</v>
      </c>
      <c r="J710" s="849">
        <v>2</v>
      </c>
      <c r="K710" s="850">
        <v>627079.0625</v>
      </c>
    </row>
    <row r="711" spans="1:11" ht="14.4" customHeight="1" x14ac:dyDescent="0.3">
      <c r="A711" s="831" t="s">
        <v>577</v>
      </c>
      <c r="B711" s="832" t="s">
        <v>578</v>
      </c>
      <c r="C711" s="835" t="s">
        <v>607</v>
      </c>
      <c r="D711" s="863" t="s">
        <v>608</v>
      </c>
      <c r="E711" s="835" t="s">
        <v>3802</v>
      </c>
      <c r="F711" s="863" t="s">
        <v>3803</v>
      </c>
      <c r="G711" s="835" t="s">
        <v>3848</v>
      </c>
      <c r="H711" s="835" t="s">
        <v>3849</v>
      </c>
      <c r="I711" s="849">
        <v>361801.30803571426</v>
      </c>
      <c r="J711" s="849">
        <v>7</v>
      </c>
      <c r="K711" s="850">
        <v>2532609.15625</v>
      </c>
    </row>
    <row r="712" spans="1:11" ht="14.4" customHeight="1" x14ac:dyDescent="0.3">
      <c r="A712" s="831" t="s">
        <v>577</v>
      </c>
      <c r="B712" s="832" t="s">
        <v>578</v>
      </c>
      <c r="C712" s="835" t="s">
        <v>607</v>
      </c>
      <c r="D712" s="863" t="s">
        <v>608</v>
      </c>
      <c r="E712" s="835" t="s">
        <v>3802</v>
      </c>
      <c r="F712" s="863" t="s">
        <v>3803</v>
      </c>
      <c r="G712" s="835" t="s">
        <v>3850</v>
      </c>
      <c r="H712" s="835" t="s">
        <v>3851</v>
      </c>
      <c r="I712" s="849">
        <v>735061.5625</v>
      </c>
      <c r="J712" s="849">
        <v>1</v>
      </c>
      <c r="K712" s="850">
        <v>735061.5625</v>
      </c>
    </row>
    <row r="713" spans="1:11" ht="14.4" customHeight="1" x14ac:dyDescent="0.3">
      <c r="A713" s="831" t="s">
        <v>577</v>
      </c>
      <c r="B713" s="832" t="s">
        <v>578</v>
      </c>
      <c r="C713" s="835" t="s">
        <v>607</v>
      </c>
      <c r="D713" s="863" t="s">
        <v>608</v>
      </c>
      <c r="E713" s="835" t="s">
        <v>3802</v>
      </c>
      <c r="F713" s="863" t="s">
        <v>3803</v>
      </c>
      <c r="G713" s="835" t="s">
        <v>3852</v>
      </c>
      <c r="H713" s="835" t="s">
        <v>3853</v>
      </c>
      <c r="I713" s="849">
        <v>60984.8046875</v>
      </c>
      <c r="J713" s="849">
        <v>3</v>
      </c>
      <c r="K713" s="850">
        <v>182954.4296875</v>
      </c>
    </row>
    <row r="714" spans="1:11" ht="14.4" customHeight="1" x14ac:dyDescent="0.3">
      <c r="A714" s="831" t="s">
        <v>577</v>
      </c>
      <c r="B714" s="832" t="s">
        <v>578</v>
      </c>
      <c r="C714" s="835" t="s">
        <v>607</v>
      </c>
      <c r="D714" s="863" t="s">
        <v>608</v>
      </c>
      <c r="E714" s="835" t="s">
        <v>3802</v>
      </c>
      <c r="F714" s="863" t="s">
        <v>3803</v>
      </c>
      <c r="G714" s="835" t="s">
        <v>3854</v>
      </c>
      <c r="H714" s="835" t="s">
        <v>3855</v>
      </c>
      <c r="I714" s="849">
        <v>13272.155390624888</v>
      </c>
      <c r="J714" s="849">
        <v>2</v>
      </c>
      <c r="K714" s="850">
        <v>26544.310781249776</v>
      </c>
    </row>
    <row r="715" spans="1:11" ht="14.4" customHeight="1" x14ac:dyDescent="0.3">
      <c r="A715" s="831" t="s">
        <v>577</v>
      </c>
      <c r="B715" s="832" t="s">
        <v>578</v>
      </c>
      <c r="C715" s="835" t="s">
        <v>607</v>
      </c>
      <c r="D715" s="863" t="s">
        <v>608</v>
      </c>
      <c r="E715" s="835" t="s">
        <v>3802</v>
      </c>
      <c r="F715" s="863" t="s">
        <v>3803</v>
      </c>
      <c r="G715" s="835" t="s">
        <v>3856</v>
      </c>
      <c r="H715" s="835" t="s">
        <v>3857</v>
      </c>
      <c r="I715" s="849">
        <v>499134.5</v>
      </c>
      <c r="J715" s="849">
        <v>1</v>
      </c>
      <c r="K715" s="850">
        <v>499134.5</v>
      </c>
    </row>
    <row r="716" spans="1:11" ht="14.4" customHeight="1" x14ac:dyDescent="0.3">
      <c r="A716" s="831" t="s">
        <v>577</v>
      </c>
      <c r="B716" s="832" t="s">
        <v>578</v>
      </c>
      <c r="C716" s="835" t="s">
        <v>607</v>
      </c>
      <c r="D716" s="863" t="s">
        <v>608</v>
      </c>
      <c r="E716" s="835" t="s">
        <v>3802</v>
      </c>
      <c r="F716" s="863" t="s">
        <v>3803</v>
      </c>
      <c r="G716" s="835" t="s">
        <v>3858</v>
      </c>
      <c r="H716" s="835" t="s">
        <v>3859</v>
      </c>
      <c r="I716" s="849">
        <v>9.9999997764825821E-3</v>
      </c>
      <c r="J716" s="849">
        <v>1</v>
      </c>
      <c r="K716" s="850">
        <v>9.9999997764825821E-3</v>
      </c>
    </row>
    <row r="717" spans="1:11" ht="14.4" customHeight="1" x14ac:dyDescent="0.3">
      <c r="A717" s="831" t="s">
        <v>577</v>
      </c>
      <c r="B717" s="832" t="s">
        <v>578</v>
      </c>
      <c r="C717" s="835" t="s">
        <v>607</v>
      </c>
      <c r="D717" s="863" t="s">
        <v>608</v>
      </c>
      <c r="E717" s="835" t="s">
        <v>3802</v>
      </c>
      <c r="F717" s="863" t="s">
        <v>3803</v>
      </c>
      <c r="G717" s="835" t="s">
        <v>3860</v>
      </c>
      <c r="H717" s="835" t="s">
        <v>3861</v>
      </c>
      <c r="I717" s="849">
        <v>458763.09375</v>
      </c>
      <c r="J717" s="849">
        <v>1</v>
      </c>
      <c r="K717" s="850">
        <v>458763.09375</v>
      </c>
    </row>
    <row r="718" spans="1:11" ht="14.4" customHeight="1" x14ac:dyDescent="0.3">
      <c r="A718" s="831" t="s">
        <v>577</v>
      </c>
      <c r="B718" s="832" t="s">
        <v>578</v>
      </c>
      <c r="C718" s="835" t="s">
        <v>607</v>
      </c>
      <c r="D718" s="863" t="s">
        <v>608</v>
      </c>
      <c r="E718" s="835" t="s">
        <v>3802</v>
      </c>
      <c r="F718" s="863" t="s">
        <v>3803</v>
      </c>
      <c r="G718" s="835" t="s">
        <v>3862</v>
      </c>
      <c r="H718" s="835" t="s">
        <v>3863</v>
      </c>
      <c r="I718" s="849">
        <v>9.9999997764825821E-3</v>
      </c>
      <c r="J718" s="849">
        <v>10</v>
      </c>
      <c r="K718" s="850">
        <v>9.9999997764825821E-2</v>
      </c>
    </row>
    <row r="719" spans="1:11" ht="14.4" customHeight="1" x14ac:dyDescent="0.3">
      <c r="A719" s="831" t="s">
        <v>577</v>
      </c>
      <c r="B719" s="832" t="s">
        <v>578</v>
      </c>
      <c r="C719" s="835" t="s">
        <v>607</v>
      </c>
      <c r="D719" s="863" t="s">
        <v>608</v>
      </c>
      <c r="E719" s="835" t="s">
        <v>3802</v>
      </c>
      <c r="F719" s="863" t="s">
        <v>3803</v>
      </c>
      <c r="G719" s="835" t="s">
        <v>3864</v>
      </c>
      <c r="H719" s="835" t="s">
        <v>3865</v>
      </c>
      <c r="I719" s="849">
        <v>9.9999997764825821E-3</v>
      </c>
      <c r="J719" s="849">
        <v>1</v>
      </c>
      <c r="K719" s="850">
        <v>9.9999997764825821E-3</v>
      </c>
    </row>
    <row r="720" spans="1:11" ht="14.4" customHeight="1" x14ac:dyDescent="0.3">
      <c r="A720" s="831" t="s">
        <v>577</v>
      </c>
      <c r="B720" s="832" t="s">
        <v>578</v>
      </c>
      <c r="C720" s="835" t="s">
        <v>607</v>
      </c>
      <c r="D720" s="863" t="s">
        <v>608</v>
      </c>
      <c r="E720" s="835" t="s">
        <v>3802</v>
      </c>
      <c r="F720" s="863" t="s">
        <v>3803</v>
      </c>
      <c r="G720" s="835" t="s">
        <v>3866</v>
      </c>
      <c r="H720" s="835" t="s">
        <v>3867</v>
      </c>
      <c r="I720" s="849">
        <v>1.2499999720603228E-2</v>
      </c>
      <c r="J720" s="849">
        <v>4</v>
      </c>
      <c r="K720" s="850">
        <v>4.999999888241291E-2</v>
      </c>
    </row>
    <row r="721" spans="1:11" ht="14.4" customHeight="1" x14ac:dyDescent="0.3">
      <c r="A721" s="831" t="s">
        <v>577</v>
      </c>
      <c r="B721" s="832" t="s">
        <v>578</v>
      </c>
      <c r="C721" s="835" t="s">
        <v>607</v>
      </c>
      <c r="D721" s="863" t="s">
        <v>608</v>
      </c>
      <c r="E721" s="835" t="s">
        <v>3868</v>
      </c>
      <c r="F721" s="863" t="s">
        <v>3869</v>
      </c>
      <c r="G721" s="835" t="s">
        <v>3870</v>
      </c>
      <c r="H721" s="835" t="s">
        <v>3871</v>
      </c>
      <c r="I721" s="849">
        <v>9.9999997764825821E-3</v>
      </c>
      <c r="J721" s="849">
        <v>5</v>
      </c>
      <c r="K721" s="850">
        <v>4.999999888241291E-2</v>
      </c>
    </row>
    <row r="722" spans="1:11" ht="14.4" customHeight="1" x14ac:dyDescent="0.3">
      <c r="A722" s="831" t="s">
        <v>577</v>
      </c>
      <c r="B722" s="832" t="s">
        <v>578</v>
      </c>
      <c r="C722" s="835" t="s">
        <v>607</v>
      </c>
      <c r="D722" s="863" t="s">
        <v>608</v>
      </c>
      <c r="E722" s="835" t="s">
        <v>3868</v>
      </c>
      <c r="F722" s="863" t="s">
        <v>3869</v>
      </c>
      <c r="G722" s="835" t="s">
        <v>3872</v>
      </c>
      <c r="H722" s="835" t="s">
        <v>3873</v>
      </c>
      <c r="I722" s="849">
        <v>80025.939630681823</v>
      </c>
      <c r="J722" s="849">
        <v>22</v>
      </c>
      <c r="K722" s="850">
        <v>1760570.65625</v>
      </c>
    </row>
    <row r="723" spans="1:11" ht="14.4" customHeight="1" x14ac:dyDescent="0.3">
      <c r="A723" s="831" t="s">
        <v>577</v>
      </c>
      <c r="B723" s="832" t="s">
        <v>578</v>
      </c>
      <c r="C723" s="835" t="s">
        <v>607</v>
      </c>
      <c r="D723" s="863" t="s">
        <v>608</v>
      </c>
      <c r="E723" s="835" t="s">
        <v>3868</v>
      </c>
      <c r="F723" s="863" t="s">
        <v>3869</v>
      </c>
      <c r="G723" s="835" t="s">
        <v>3874</v>
      </c>
      <c r="H723" s="835" t="s">
        <v>3875</v>
      </c>
      <c r="I723" s="849">
        <v>737039</v>
      </c>
      <c r="J723" s="849">
        <v>1</v>
      </c>
      <c r="K723" s="850">
        <v>737039</v>
      </c>
    </row>
    <row r="724" spans="1:11" ht="14.4" customHeight="1" x14ac:dyDescent="0.3">
      <c r="A724" s="831" t="s">
        <v>577</v>
      </c>
      <c r="B724" s="832" t="s">
        <v>578</v>
      </c>
      <c r="C724" s="835" t="s">
        <v>607</v>
      </c>
      <c r="D724" s="863" t="s">
        <v>608</v>
      </c>
      <c r="E724" s="835" t="s">
        <v>3868</v>
      </c>
      <c r="F724" s="863" t="s">
        <v>3869</v>
      </c>
      <c r="G724" s="835" t="s">
        <v>3876</v>
      </c>
      <c r="H724" s="835" t="s">
        <v>3877</v>
      </c>
      <c r="I724" s="849">
        <v>1.1999999731779098E-2</v>
      </c>
      <c r="J724" s="849">
        <v>50</v>
      </c>
      <c r="K724" s="850">
        <v>0.61999999172985554</v>
      </c>
    </row>
    <row r="725" spans="1:11" ht="14.4" customHeight="1" x14ac:dyDescent="0.3">
      <c r="A725" s="831" t="s">
        <v>577</v>
      </c>
      <c r="B725" s="832" t="s">
        <v>578</v>
      </c>
      <c r="C725" s="835" t="s">
        <v>607</v>
      </c>
      <c r="D725" s="863" t="s">
        <v>608</v>
      </c>
      <c r="E725" s="835" t="s">
        <v>3868</v>
      </c>
      <c r="F725" s="863" t="s">
        <v>3869</v>
      </c>
      <c r="G725" s="835" t="s">
        <v>3878</v>
      </c>
      <c r="H725" s="835" t="s">
        <v>3879</v>
      </c>
      <c r="I725" s="849">
        <v>26544.380859375</v>
      </c>
      <c r="J725" s="849">
        <v>2</v>
      </c>
      <c r="K725" s="850">
        <v>53088.76171875</v>
      </c>
    </row>
    <row r="726" spans="1:11" ht="14.4" customHeight="1" x14ac:dyDescent="0.3">
      <c r="A726" s="831" t="s">
        <v>577</v>
      </c>
      <c r="B726" s="832" t="s">
        <v>578</v>
      </c>
      <c r="C726" s="835" t="s">
        <v>607</v>
      </c>
      <c r="D726" s="863" t="s">
        <v>608</v>
      </c>
      <c r="E726" s="835" t="s">
        <v>3868</v>
      </c>
      <c r="F726" s="863" t="s">
        <v>3869</v>
      </c>
      <c r="G726" s="835" t="s">
        <v>3880</v>
      </c>
      <c r="H726" s="835" t="s">
        <v>3881</v>
      </c>
      <c r="I726" s="849">
        <v>26544.3876953125</v>
      </c>
      <c r="J726" s="849">
        <v>20</v>
      </c>
      <c r="K726" s="850">
        <v>530887.73046875</v>
      </c>
    </row>
    <row r="727" spans="1:11" ht="14.4" customHeight="1" x14ac:dyDescent="0.3">
      <c r="A727" s="831" t="s">
        <v>577</v>
      </c>
      <c r="B727" s="832" t="s">
        <v>578</v>
      </c>
      <c r="C727" s="835" t="s">
        <v>607</v>
      </c>
      <c r="D727" s="863" t="s">
        <v>608</v>
      </c>
      <c r="E727" s="835" t="s">
        <v>3868</v>
      </c>
      <c r="F727" s="863" t="s">
        <v>3869</v>
      </c>
      <c r="G727" s="835" t="s">
        <v>3882</v>
      </c>
      <c r="H727" s="835" t="s">
        <v>3883</v>
      </c>
      <c r="I727" s="849">
        <v>26544.369140625</v>
      </c>
      <c r="J727" s="849">
        <v>2</v>
      </c>
      <c r="K727" s="850">
        <v>53088.73828125</v>
      </c>
    </row>
    <row r="728" spans="1:11" ht="14.4" customHeight="1" x14ac:dyDescent="0.3">
      <c r="A728" s="831" t="s">
        <v>577</v>
      </c>
      <c r="B728" s="832" t="s">
        <v>578</v>
      </c>
      <c r="C728" s="835" t="s">
        <v>607</v>
      </c>
      <c r="D728" s="863" t="s">
        <v>608</v>
      </c>
      <c r="E728" s="835" t="s">
        <v>3868</v>
      </c>
      <c r="F728" s="863" t="s">
        <v>3869</v>
      </c>
      <c r="G728" s="835" t="s">
        <v>3884</v>
      </c>
      <c r="H728" s="835" t="s">
        <v>3885</v>
      </c>
      <c r="I728" s="849">
        <v>9.9999997764825821E-3</v>
      </c>
      <c r="J728" s="849">
        <v>3</v>
      </c>
      <c r="K728" s="850">
        <v>2.9999999329447746E-2</v>
      </c>
    </row>
    <row r="729" spans="1:11" ht="14.4" customHeight="1" x14ac:dyDescent="0.3">
      <c r="A729" s="831" t="s">
        <v>577</v>
      </c>
      <c r="B729" s="832" t="s">
        <v>578</v>
      </c>
      <c r="C729" s="835" t="s">
        <v>607</v>
      </c>
      <c r="D729" s="863" t="s">
        <v>608</v>
      </c>
      <c r="E729" s="835" t="s">
        <v>3868</v>
      </c>
      <c r="F729" s="863" t="s">
        <v>3869</v>
      </c>
      <c r="G729" s="835" t="s">
        <v>3886</v>
      </c>
      <c r="H729" s="835" t="s">
        <v>3887</v>
      </c>
      <c r="I729" s="849">
        <v>1.1333333080013592E-2</v>
      </c>
      <c r="J729" s="849">
        <v>15</v>
      </c>
      <c r="K729" s="850">
        <v>0.1699999962002039</v>
      </c>
    </row>
    <row r="730" spans="1:11" ht="14.4" customHeight="1" x14ac:dyDescent="0.3">
      <c r="A730" s="831" t="s">
        <v>577</v>
      </c>
      <c r="B730" s="832" t="s">
        <v>578</v>
      </c>
      <c r="C730" s="835" t="s">
        <v>607</v>
      </c>
      <c r="D730" s="863" t="s">
        <v>608</v>
      </c>
      <c r="E730" s="835" t="s">
        <v>3868</v>
      </c>
      <c r="F730" s="863" t="s">
        <v>3869</v>
      </c>
      <c r="G730" s="835" t="s">
        <v>3888</v>
      </c>
      <c r="H730" s="835" t="s">
        <v>3889</v>
      </c>
      <c r="I730" s="849">
        <v>99690.404687500006</v>
      </c>
      <c r="J730" s="849">
        <v>10</v>
      </c>
      <c r="K730" s="850">
        <v>996904.046875</v>
      </c>
    </row>
    <row r="731" spans="1:11" ht="14.4" customHeight="1" x14ac:dyDescent="0.3">
      <c r="A731" s="831" t="s">
        <v>577</v>
      </c>
      <c r="B731" s="832" t="s">
        <v>578</v>
      </c>
      <c r="C731" s="835" t="s">
        <v>607</v>
      </c>
      <c r="D731" s="863" t="s">
        <v>608</v>
      </c>
      <c r="E731" s="835" t="s">
        <v>3868</v>
      </c>
      <c r="F731" s="863" t="s">
        <v>3869</v>
      </c>
      <c r="G731" s="835" t="s">
        <v>3890</v>
      </c>
      <c r="H731" s="835" t="s">
        <v>3891</v>
      </c>
      <c r="I731" s="849">
        <v>1.9999999552965164E-2</v>
      </c>
      <c r="J731" s="849">
        <v>4</v>
      </c>
      <c r="K731" s="850">
        <v>7.9999998211860657E-2</v>
      </c>
    </row>
    <row r="732" spans="1:11" ht="14.4" customHeight="1" x14ac:dyDescent="0.3">
      <c r="A732" s="831" t="s">
        <v>577</v>
      </c>
      <c r="B732" s="832" t="s">
        <v>578</v>
      </c>
      <c r="C732" s="835" t="s">
        <v>607</v>
      </c>
      <c r="D732" s="863" t="s">
        <v>608</v>
      </c>
      <c r="E732" s="835" t="s">
        <v>3868</v>
      </c>
      <c r="F732" s="863" t="s">
        <v>3869</v>
      </c>
      <c r="G732" s="835" t="s">
        <v>3892</v>
      </c>
      <c r="H732" s="835" t="s">
        <v>3893</v>
      </c>
      <c r="I732" s="849">
        <v>9.9999997764825821E-3</v>
      </c>
      <c r="J732" s="849">
        <v>16</v>
      </c>
      <c r="K732" s="850">
        <v>0.15999999642372131</v>
      </c>
    </row>
    <row r="733" spans="1:11" ht="14.4" customHeight="1" x14ac:dyDescent="0.3">
      <c r="A733" s="831" t="s">
        <v>577</v>
      </c>
      <c r="B733" s="832" t="s">
        <v>578</v>
      </c>
      <c r="C733" s="835" t="s">
        <v>607</v>
      </c>
      <c r="D733" s="863" t="s">
        <v>608</v>
      </c>
      <c r="E733" s="835" t="s">
        <v>3868</v>
      </c>
      <c r="F733" s="863" t="s">
        <v>3869</v>
      </c>
      <c r="G733" s="835" t="s">
        <v>3894</v>
      </c>
      <c r="H733" s="835" t="s">
        <v>3895</v>
      </c>
      <c r="I733" s="849">
        <v>859490.8125</v>
      </c>
      <c r="J733" s="849">
        <v>3</v>
      </c>
      <c r="K733" s="850">
        <v>2578472.4375</v>
      </c>
    </row>
    <row r="734" spans="1:11" ht="14.4" customHeight="1" x14ac:dyDescent="0.3">
      <c r="A734" s="831" t="s">
        <v>577</v>
      </c>
      <c r="B734" s="832" t="s">
        <v>578</v>
      </c>
      <c r="C734" s="835" t="s">
        <v>607</v>
      </c>
      <c r="D734" s="863" t="s">
        <v>608</v>
      </c>
      <c r="E734" s="835" t="s">
        <v>3868</v>
      </c>
      <c r="F734" s="863" t="s">
        <v>3869</v>
      </c>
      <c r="G734" s="835" t="s">
        <v>3896</v>
      </c>
      <c r="H734" s="835" t="s">
        <v>3897</v>
      </c>
      <c r="I734" s="849">
        <v>651899.5625</v>
      </c>
      <c r="J734" s="849">
        <v>19</v>
      </c>
      <c r="K734" s="850">
        <v>13725890.8125</v>
      </c>
    </row>
    <row r="735" spans="1:11" ht="14.4" customHeight="1" x14ac:dyDescent="0.3">
      <c r="A735" s="831" t="s">
        <v>577</v>
      </c>
      <c r="B735" s="832" t="s">
        <v>578</v>
      </c>
      <c r="C735" s="835" t="s">
        <v>607</v>
      </c>
      <c r="D735" s="863" t="s">
        <v>608</v>
      </c>
      <c r="E735" s="835" t="s">
        <v>3868</v>
      </c>
      <c r="F735" s="863" t="s">
        <v>3869</v>
      </c>
      <c r="G735" s="835" t="s">
        <v>3898</v>
      </c>
      <c r="H735" s="835" t="s">
        <v>3899</v>
      </c>
      <c r="I735" s="849">
        <v>80024.9921875</v>
      </c>
      <c r="J735" s="849">
        <v>2</v>
      </c>
      <c r="K735" s="850">
        <v>160049.984375</v>
      </c>
    </row>
    <row r="736" spans="1:11" ht="14.4" customHeight="1" x14ac:dyDescent="0.3">
      <c r="A736" s="831" t="s">
        <v>577</v>
      </c>
      <c r="B736" s="832" t="s">
        <v>578</v>
      </c>
      <c r="C736" s="835" t="s">
        <v>607</v>
      </c>
      <c r="D736" s="863" t="s">
        <v>608</v>
      </c>
      <c r="E736" s="835" t="s">
        <v>3868</v>
      </c>
      <c r="F736" s="863" t="s">
        <v>3869</v>
      </c>
      <c r="G736" s="835" t="s">
        <v>3900</v>
      </c>
      <c r="H736" s="835" t="s">
        <v>3901</v>
      </c>
      <c r="I736" s="849">
        <v>737052</v>
      </c>
      <c r="J736" s="849">
        <v>1</v>
      </c>
      <c r="K736" s="850">
        <v>737052</v>
      </c>
    </row>
    <row r="737" spans="1:11" ht="14.4" customHeight="1" x14ac:dyDescent="0.3">
      <c r="A737" s="831" t="s">
        <v>577</v>
      </c>
      <c r="B737" s="832" t="s">
        <v>578</v>
      </c>
      <c r="C737" s="835" t="s">
        <v>607</v>
      </c>
      <c r="D737" s="863" t="s">
        <v>608</v>
      </c>
      <c r="E737" s="835" t="s">
        <v>3868</v>
      </c>
      <c r="F737" s="863" t="s">
        <v>3869</v>
      </c>
      <c r="G737" s="835" t="s">
        <v>3902</v>
      </c>
      <c r="H737" s="835" t="s">
        <v>3903</v>
      </c>
      <c r="I737" s="849">
        <v>9.9999997764825821E-3</v>
      </c>
      <c r="J737" s="849">
        <v>2</v>
      </c>
      <c r="K737" s="850">
        <v>1.9999999552965164E-2</v>
      </c>
    </row>
    <row r="738" spans="1:11" ht="14.4" customHeight="1" x14ac:dyDescent="0.3">
      <c r="A738" s="831" t="s">
        <v>577</v>
      </c>
      <c r="B738" s="832" t="s">
        <v>578</v>
      </c>
      <c r="C738" s="835" t="s">
        <v>607</v>
      </c>
      <c r="D738" s="863" t="s">
        <v>608</v>
      </c>
      <c r="E738" s="835" t="s">
        <v>3868</v>
      </c>
      <c r="F738" s="863" t="s">
        <v>3869</v>
      </c>
      <c r="G738" s="835" t="s">
        <v>3904</v>
      </c>
      <c r="H738" s="835" t="s">
        <v>3905</v>
      </c>
      <c r="I738" s="849">
        <v>9.9999997764825821E-3</v>
      </c>
      <c r="J738" s="849">
        <v>2</v>
      </c>
      <c r="K738" s="850">
        <v>1.9999999552965164E-2</v>
      </c>
    </row>
    <row r="739" spans="1:11" ht="14.4" customHeight="1" x14ac:dyDescent="0.3">
      <c r="A739" s="831" t="s">
        <v>577</v>
      </c>
      <c r="B739" s="832" t="s">
        <v>578</v>
      </c>
      <c r="C739" s="835" t="s">
        <v>607</v>
      </c>
      <c r="D739" s="863" t="s">
        <v>608</v>
      </c>
      <c r="E739" s="835" t="s">
        <v>3868</v>
      </c>
      <c r="F739" s="863" t="s">
        <v>3869</v>
      </c>
      <c r="G739" s="835" t="s">
        <v>3906</v>
      </c>
      <c r="H739" s="835" t="s">
        <v>3863</v>
      </c>
      <c r="I739" s="849">
        <v>1.9999999552965164E-2</v>
      </c>
      <c r="J739" s="849">
        <v>2</v>
      </c>
      <c r="K739" s="850">
        <v>3.9999999105930328E-2</v>
      </c>
    </row>
    <row r="740" spans="1:11" ht="14.4" customHeight="1" x14ac:dyDescent="0.3">
      <c r="A740" s="831" t="s">
        <v>577</v>
      </c>
      <c r="B740" s="832" t="s">
        <v>578</v>
      </c>
      <c r="C740" s="835" t="s">
        <v>607</v>
      </c>
      <c r="D740" s="863" t="s">
        <v>608</v>
      </c>
      <c r="E740" s="835" t="s">
        <v>3907</v>
      </c>
      <c r="F740" s="863" t="s">
        <v>3908</v>
      </c>
      <c r="G740" s="835" t="s">
        <v>3909</v>
      </c>
      <c r="H740" s="835" t="s">
        <v>3910</v>
      </c>
      <c r="I740" s="849">
        <v>4922.215087890625</v>
      </c>
      <c r="J740" s="849">
        <v>4</v>
      </c>
      <c r="K740" s="850">
        <v>19688.8603515625</v>
      </c>
    </row>
    <row r="741" spans="1:11" ht="14.4" customHeight="1" x14ac:dyDescent="0.3">
      <c r="A741" s="831" t="s">
        <v>577</v>
      </c>
      <c r="B741" s="832" t="s">
        <v>578</v>
      </c>
      <c r="C741" s="835" t="s">
        <v>607</v>
      </c>
      <c r="D741" s="863" t="s">
        <v>608</v>
      </c>
      <c r="E741" s="835" t="s">
        <v>3907</v>
      </c>
      <c r="F741" s="863" t="s">
        <v>3908</v>
      </c>
      <c r="G741" s="835" t="s">
        <v>3911</v>
      </c>
      <c r="H741" s="835" t="s">
        <v>3912</v>
      </c>
      <c r="I741" s="849">
        <v>4922.1661132812496</v>
      </c>
      <c r="J741" s="849">
        <v>5</v>
      </c>
      <c r="K741" s="850">
        <v>24610.83056640625</v>
      </c>
    </row>
    <row r="742" spans="1:11" ht="14.4" customHeight="1" x14ac:dyDescent="0.3">
      <c r="A742" s="831" t="s">
        <v>577</v>
      </c>
      <c r="B742" s="832" t="s">
        <v>578</v>
      </c>
      <c r="C742" s="835" t="s">
        <v>607</v>
      </c>
      <c r="D742" s="863" t="s">
        <v>608</v>
      </c>
      <c r="E742" s="835" t="s">
        <v>3907</v>
      </c>
      <c r="F742" s="863" t="s">
        <v>3908</v>
      </c>
      <c r="G742" s="835" t="s">
        <v>3913</v>
      </c>
      <c r="H742" s="835" t="s">
        <v>3914</v>
      </c>
      <c r="I742" s="849">
        <v>9592.177556818182</v>
      </c>
      <c r="J742" s="849">
        <v>26</v>
      </c>
      <c r="K742" s="850">
        <v>249396.205078125</v>
      </c>
    </row>
    <row r="743" spans="1:11" ht="14.4" customHeight="1" x14ac:dyDescent="0.3">
      <c r="A743" s="831" t="s">
        <v>577</v>
      </c>
      <c r="B743" s="832" t="s">
        <v>578</v>
      </c>
      <c r="C743" s="835" t="s">
        <v>607</v>
      </c>
      <c r="D743" s="863" t="s">
        <v>608</v>
      </c>
      <c r="E743" s="835" t="s">
        <v>3907</v>
      </c>
      <c r="F743" s="863" t="s">
        <v>3908</v>
      </c>
      <c r="G743" s="835" t="s">
        <v>3915</v>
      </c>
      <c r="H743" s="835" t="s">
        <v>3916</v>
      </c>
      <c r="I743" s="849">
        <v>13317</v>
      </c>
      <c r="J743" s="849">
        <v>56</v>
      </c>
      <c r="K743" s="850">
        <v>745752</v>
      </c>
    </row>
    <row r="744" spans="1:11" ht="14.4" customHeight="1" x14ac:dyDescent="0.3">
      <c r="A744" s="831" t="s">
        <v>577</v>
      </c>
      <c r="B744" s="832" t="s">
        <v>578</v>
      </c>
      <c r="C744" s="835" t="s">
        <v>607</v>
      </c>
      <c r="D744" s="863" t="s">
        <v>608</v>
      </c>
      <c r="E744" s="835" t="s">
        <v>3907</v>
      </c>
      <c r="F744" s="863" t="s">
        <v>3908</v>
      </c>
      <c r="G744" s="835" t="s">
        <v>3917</v>
      </c>
      <c r="H744" s="835" t="s">
        <v>3918</v>
      </c>
      <c r="I744" s="849">
        <v>8842.8983226102937</v>
      </c>
      <c r="J744" s="849">
        <v>54</v>
      </c>
      <c r="K744" s="850">
        <v>496606.03550292924</v>
      </c>
    </row>
    <row r="745" spans="1:11" ht="14.4" customHeight="1" x14ac:dyDescent="0.3">
      <c r="A745" s="831" t="s">
        <v>577</v>
      </c>
      <c r="B745" s="832" t="s">
        <v>578</v>
      </c>
      <c r="C745" s="835" t="s">
        <v>607</v>
      </c>
      <c r="D745" s="863" t="s">
        <v>608</v>
      </c>
      <c r="E745" s="835" t="s">
        <v>3907</v>
      </c>
      <c r="F745" s="863" t="s">
        <v>3908</v>
      </c>
      <c r="G745" s="835" t="s">
        <v>3919</v>
      </c>
      <c r="H745" s="835" t="s">
        <v>3920</v>
      </c>
      <c r="I745" s="849">
        <v>5462.5</v>
      </c>
      <c r="J745" s="849">
        <v>2</v>
      </c>
      <c r="K745" s="850">
        <v>10925</v>
      </c>
    </row>
    <row r="746" spans="1:11" ht="14.4" customHeight="1" x14ac:dyDescent="0.3">
      <c r="A746" s="831" t="s">
        <v>577</v>
      </c>
      <c r="B746" s="832" t="s">
        <v>578</v>
      </c>
      <c r="C746" s="835" t="s">
        <v>607</v>
      </c>
      <c r="D746" s="863" t="s">
        <v>608</v>
      </c>
      <c r="E746" s="835" t="s">
        <v>3907</v>
      </c>
      <c r="F746" s="863" t="s">
        <v>3908</v>
      </c>
      <c r="G746" s="835" t="s">
        <v>3921</v>
      </c>
      <c r="H746" s="835" t="s">
        <v>3922</v>
      </c>
      <c r="I746" s="849">
        <v>21357.900390625</v>
      </c>
      <c r="J746" s="849">
        <v>1</v>
      </c>
      <c r="K746" s="850">
        <v>21357.900390625</v>
      </c>
    </row>
    <row r="747" spans="1:11" ht="14.4" customHeight="1" x14ac:dyDescent="0.3">
      <c r="A747" s="831" t="s">
        <v>577</v>
      </c>
      <c r="B747" s="832" t="s">
        <v>578</v>
      </c>
      <c r="C747" s="835" t="s">
        <v>607</v>
      </c>
      <c r="D747" s="863" t="s">
        <v>608</v>
      </c>
      <c r="E747" s="835" t="s">
        <v>3907</v>
      </c>
      <c r="F747" s="863" t="s">
        <v>3908</v>
      </c>
      <c r="G747" s="835" t="s">
        <v>3923</v>
      </c>
      <c r="H747" s="835" t="s">
        <v>3924</v>
      </c>
      <c r="I747" s="849">
        <v>6304.2515399639424</v>
      </c>
      <c r="J747" s="849">
        <v>33</v>
      </c>
      <c r="K747" s="850">
        <v>207955.24658203125</v>
      </c>
    </row>
    <row r="748" spans="1:11" ht="14.4" customHeight="1" x14ac:dyDescent="0.3">
      <c r="A748" s="831" t="s">
        <v>577</v>
      </c>
      <c r="B748" s="832" t="s">
        <v>578</v>
      </c>
      <c r="C748" s="835" t="s">
        <v>607</v>
      </c>
      <c r="D748" s="863" t="s">
        <v>608</v>
      </c>
      <c r="E748" s="835" t="s">
        <v>3907</v>
      </c>
      <c r="F748" s="863" t="s">
        <v>3908</v>
      </c>
      <c r="G748" s="835" t="s">
        <v>3925</v>
      </c>
      <c r="H748" s="835" t="s">
        <v>3926</v>
      </c>
      <c r="I748" s="849">
        <v>15956.1298828125</v>
      </c>
      <c r="J748" s="849">
        <v>4</v>
      </c>
      <c r="K748" s="850">
        <v>63824.5</v>
      </c>
    </row>
    <row r="749" spans="1:11" ht="14.4" customHeight="1" x14ac:dyDescent="0.3">
      <c r="A749" s="831" t="s">
        <v>577</v>
      </c>
      <c r="B749" s="832" t="s">
        <v>578</v>
      </c>
      <c r="C749" s="835" t="s">
        <v>607</v>
      </c>
      <c r="D749" s="863" t="s">
        <v>608</v>
      </c>
      <c r="E749" s="835" t="s">
        <v>3907</v>
      </c>
      <c r="F749" s="863" t="s">
        <v>3908</v>
      </c>
      <c r="G749" s="835" t="s">
        <v>3927</v>
      </c>
      <c r="H749" s="835" t="s">
        <v>3928</v>
      </c>
      <c r="I749" s="849">
        <v>2033.4442313058037</v>
      </c>
      <c r="J749" s="849">
        <v>24</v>
      </c>
      <c r="K749" s="850">
        <v>49020.70947265625</v>
      </c>
    </row>
    <row r="750" spans="1:11" ht="14.4" customHeight="1" x14ac:dyDescent="0.3">
      <c r="A750" s="831" t="s">
        <v>577</v>
      </c>
      <c r="B750" s="832" t="s">
        <v>578</v>
      </c>
      <c r="C750" s="835" t="s">
        <v>607</v>
      </c>
      <c r="D750" s="863" t="s">
        <v>608</v>
      </c>
      <c r="E750" s="835" t="s">
        <v>3907</v>
      </c>
      <c r="F750" s="863" t="s">
        <v>3908</v>
      </c>
      <c r="G750" s="835" t="s">
        <v>3929</v>
      </c>
      <c r="H750" s="835" t="s">
        <v>3930</v>
      </c>
      <c r="I750" s="849">
        <v>6847.68603515625</v>
      </c>
      <c r="J750" s="849">
        <v>6</v>
      </c>
      <c r="K750" s="850">
        <v>40831.7802734375</v>
      </c>
    </row>
    <row r="751" spans="1:11" ht="14.4" customHeight="1" x14ac:dyDescent="0.3">
      <c r="A751" s="831" t="s">
        <v>577</v>
      </c>
      <c r="B751" s="832" t="s">
        <v>578</v>
      </c>
      <c r="C751" s="835" t="s">
        <v>607</v>
      </c>
      <c r="D751" s="863" t="s">
        <v>608</v>
      </c>
      <c r="E751" s="835" t="s">
        <v>3907</v>
      </c>
      <c r="F751" s="863" t="s">
        <v>3908</v>
      </c>
      <c r="G751" s="835" t="s">
        <v>3931</v>
      </c>
      <c r="H751" s="835" t="s">
        <v>3932</v>
      </c>
      <c r="I751" s="849">
        <v>4308.97705078125</v>
      </c>
      <c r="J751" s="849">
        <v>21</v>
      </c>
      <c r="K751" s="850">
        <v>91223.3408203125</v>
      </c>
    </row>
    <row r="752" spans="1:11" ht="14.4" customHeight="1" x14ac:dyDescent="0.3">
      <c r="A752" s="831" t="s">
        <v>577</v>
      </c>
      <c r="B752" s="832" t="s">
        <v>578</v>
      </c>
      <c r="C752" s="835" t="s">
        <v>607</v>
      </c>
      <c r="D752" s="863" t="s">
        <v>608</v>
      </c>
      <c r="E752" s="835" t="s">
        <v>3907</v>
      </c>
      <c r="F752" s="863" t="s">
        <v>3908</v>
      </c>
      <c r="G752" s="835" t="s">
        <v>3933</v>
      </c>
      <c r="H752" s="835" t="s">
        <v>3934</v>
      </c>
      <c r="I752" s="849">
        <v>1766.7068119372352</v>
      </c>
      <c r="J752" s="849">
        <v>55</v>
      </c>
      <c r="K752" s="850">
        <v>116904.95118316449</v>
      </c>
    </row>
    <row r="753" spans="1:11" ht="14.4" customHeight="1" x14ac:dyDescent="0.3">
      <c r="A753" s="831" t="s">
        <v>577</v>
      </c>
      <c r="B753" s="832" t="s">
        <v>578</v>
      </c>
      <c r="C753" s="835" t="s">
        <v>607</v>
      </c>
      <c r="D753" s="863" t="s">
        <v>608</v>
      </c>
      <c r="E753" s="835" t="s">
        <v>3907</v>
      </c>
      <c r="F753" s="863" t="s">
        <v>3908</v>
      </c>
      <c r="G753" s="835" t="s">
        <v>3935</v>
      </c>
      <c r="H753" s="835" t="s">
        <v>3936</v>
      </c>
      <c r="I753" s="849">
        <v>10478.009765625</v>
      </c>
      <c r="J753" s="849">
        <v>1</v>
      </c>
      <c r="K753" s="850">
        <v>10478.009765625</v>
      </c>
    </row>
    <row r="754" spans="1:11" ht="14.4" customHeight="1" x14ac:dyDescent="0.3">
      <c r="A754" s="831" t="s">
        <v>577</v>
      </c>
      <c r="B754" s="832" t="s">
        <v>578</v>
      </c>
      <c r="C754" s="835" t="s">
        <v>607</v>
      </c>
      <c r="D754" s="863" t="s">
        <v>608</v>
      </c>
      <c r="E754" s="835" t="s">
        <v>3907</v>
      </c>
      <c r="F754" s="863" t="s">
        <v>3908</v>
      </c>
      <c r="G754" s="835" t="s">
        <v>3937</v>
      </c>
      <c r="H754" s="835" t="s">
        <v>3938</v>
      </c>
      <c r="I754" s="849">
        <v>61920</v>
      </c>
      <c r="J754" s="849">
        <v>1</v>
      </c>
      <c r="K754" s="850">
        <v>61920</v>
      </c>
    </row>
    <row r="755" spans="1:11" ht="14.4" customHeight="1" x14ac:dyDescent="0.3">
      <c r="A755" s="831" t="s">
        <v>577</v>
      </c>
      <c r="B755" s="832" t="s">
        <v>578</v>
      </c>
      <c r="C755" s="835" t="s">
        <v>607</v>
      </c>
      <c r="D755" s="863" t="s">
        <v>608</v>
      </c>
      <c r="E755" s="835" t="s">
        <v>3907</v>
      </c>
      <c r="F755" s="863" t="s">
        <v>3908</v>
      </c>
      <c r="G755" s="835" t="s">
        <v>3939</v>
      </c>
      <c r="H755" s="835" t="s">
        <v>3940</v>
      </c>
      <c r="I755" s="849">
        <v>62658</v>
      </c>
      <c r="J755" s="849">
        <v>1</v>
      </c>
      <c r="K755" s="850">
        <v>62658</v>
      </c>
    </row>
    <row r="756" spans="1:11" ht="14.4" customHeight="1" x14ac:dyDescent="0.3">
      <c r="A756" s="831" t="s">
        <v>577</v>
      </c>
      <c r="B756" s="832" t="s">
        <v>578</v>
      </c>
      <c r="C756" s="835" t="s">
        <v>607</v>
      </c>
      <c r="D756" s="863" t="s">
        <v>608</v>
      </c>
      <c r="E756" s="835" t="s">
        <v>3907</v>
      </c>
      <c r="F756" s="863" t="s">
        <v>3908</v>
      </c>
      <c r="G756" s="835" t="s">
        <v>3941</v>
      </c>
      <c r="H756" s="835" t="s">
        <v>3942</v>
      </c>
      <c r="I756" s="849">
        <v>64.800003051757812</v>
      </c>
      <c r="J756" s="849">
        <v>1152</v>
      </c>
      <c r="K756" s="850">
        <v>74651.75830078125</v>
      </c>
    </row>
    <row r="757" spans="1:11" ht="14.4" customHeight="1" x14ac:dyDescent="0.3">
      <c r="A757" s="831" t="s">
        <v>577</v>
      </c>
      <c r="B757" s="832" t="s">
        <v>578</v>
      </c>
      <c r="C757" s="835" t="s">
        <v>607</v>
      </c>
      <c r="D757" s="863" t="s">
        <v>608</v>
      </c>
      <c r="E757" s="835" t="s">
        <v>2747</v>
      </c>
      <c r="F757" s="863" t="s">
        <v>2748</v>
      </c>
      <c r="G757" s="835" t="s">
        <v>3943</v>
      </c>
      <c r="H757" s="835" t="s">
        <v>3944</v>
      </c>
      <c r="I757" s="849">
        <v>28.260000228881836</v>
      </c>
      <c r="J757" s="849">
        <v>1340</v>
      </c>
      <c r="K757" s="850">
        <v>37864.520874023438</v>
      </c>
    </row>
    <row r="758" spans="1:11" ht="14.4" customHeight="1" x14ac:dyDescent="0.3">
      <c r="A758" s="831" t="s">
        <v>577</v>
      </c>
      <c r="B758" s="832" t="s">
        <v>578</v>
      </c>
      <c r="C758" s="835" t="s">
        <v>607</v>
      </c>
      <c r="D758" s="863" t="s">
        <v>608</v>
      </c>
      <c r="E758" s="835" t="s">
        <v>2747</v>
      </c>
      <c r="F758" s="863" t="s">
        <v>2748</v>
      </c>
      <c r="G758" s="835" t="s">
        <v>3945</v>
      </c>
      <c r="H758" s="835" t="s">
        <v>3946</v>
      </c>
      <c r="I758" s="849">
        <v>54.860000610351563</v>
      </c>
      <c r="J758" s="849">
        <v>170</v>
      </c>
      <c r="K758" s="850">
        <v>9326.2095947265625</v>
      </c>
    </row>
    <row r="759" spans="1:11" ht="14.4" customHeight="1" x14ac:dyDescent="0.3">
      <c r="A759" s="831" t="s">
        <v>577</v>
      </c>
      <c r="B759" s="832" t="s">
        <v>578</v>
      </c>
      <c r="C759" s="835" t="s">
        <v>607</v>
      </c>
      <c r="D759" s="863" t="s">
        <v>608</v>
      </c>
      <c r="E759" s="835" t="s">
        <v>2747</v>
      </c>
      <c r="F759" s="863" t="s">
        <v>2748</v>
      </c>
      <c r="G759" s="835" t="s">
        <v>3947</v>
      </c>
      <c r="H759" s="835" t="s">
        <v>3948</v>
      </c>
      <c r="I759" s="849">
        <v>2.6500000953674316</v>
      </c>
      <c r="J759" s="849">
        <v>39000</v>
      </c>
      <c r="K759" s="850">
        <v>103442.04345703125</v>
      </c>
    </row>
    <row r="760" spans="1:11" ht="14.4" customHeight="1" x14ac:dyDescent="0.3">
      <c r="A760" s="831" t="s">
        <v>577</v>
      </c>
      <c r="B760" s="832" t="s">
        <v>578</v>
      </c>
      <c r="C760" s="835" t="s">
        <v>607</v>
      </c>
      <c r="D760" s="863" t="s">
        <v>608</v>
      </c>
      <c r="E760" s="835" t="s">
        <v>2747</v>
      </c>
      <c r="F760" s="863" t="s">
        <v>2748</v>
      </c>
      <c r="G760" s="835" t="s">
        <v>3949</v>
      </c>
      <c r="H760" s="835" t="s">
        <v>3950</v>
      </c>
      <c r="I760" s="849">
        <v>4</v>
      </c>
      <c r="J760" s="849">
        <v>11000</v>
      </c>
      <c r="K760" s="850">
        <v>44020</v>
      </c>
    </row>
    <row r="761" spans="1:11" ht="14.4" customHeight="1" x14ac:dyDescent="0.3">
      <c r="A761" s="831" t="s">
        <v>577</v>
      </c>
      <c r="B761" s="832" t="s">
        <v>578</v>
      </c>
      <c r="C761" s="835" t="s">
        <v>607</v>
      </c>
      <c r="D761" s="863" t="s">
        <v>608</v>
      </c>
      <c r="E761" s="835" t="s">
        <v>2747</v>
      </c>
      <c r="F761" s="863" t="s">
        <v>2748</v>
      </c>
      <c r="G761" s="835" t="s">
        <v>3951</v>
      </c>
      <c r="H761" s="835" t="s">
        <v>3952</v>
      </c>
      <c r="I761" s="849">
        <v>0.43181818723678589</v>
      </c>
      <c r="J761" s="849">
        <v>50000</v>
      </c>
      <c r="K761" s="850">
        <v>21590</v>
      </c>
    </row>
    <row r="762" spans="1:11" ht="14.4" customHeight="1" x14ac:dyDescent="0.3">
      <c r="A762" s="831" t="s">
        <v>577</v>
      </c>
      <c r="B762" s="832" t="s">
        <v>578</v>
      </c>
      <c r="C762" s="835" t="s">
        <v>607</v>
      </c>
      <c r="D762" s="863" t="s">
        <v>608</v>
      </c>
      <c r="E762" s="835" t="s">
        <v>2747</v>
      </c>
      <c r="F762" s="863" t="s">
        <v>2748</v>
      </c>
      <c r="G762" s="835" t="s">
        <v>3000</v>
      </c>
      <c r="H762" s="835" t="s">
        <v>3001</v>
      </c>
      <c r="I762" s="849">
        <v>1.1699999570846558</v>
      </c>
      <c r="J762" s="849">
        <v>2</v>
      </c>
      <c r="K762" s="850">
        <v>2.3399999141693115</v>
      </c>
    </row>
    <row r="763" spans="1:11" ht="14.4" customHeight="1" x14ac:dyDescent="0.3">
      <c r="A763" s="831" t="s">
        <v>577</v>
      </c>
      <c r="B763" s="832" t="s">
        <v>578</v>
      </c>
      <c r="C763" s="835" t="s">
        <v>607</v>
      </c>
      <c r="D763" s="863" t="s">
        <v>608</v>
      </c>
      <c r="E763" s="835" t="s">
        <v>2747</v>
      </c>
      <c r="F763" s="863" t="s">
        <v>2748</v>
      </c>
      <c r="G763" s="835" t="s">
        <v>3953</v>
      </c>
      <c r="H763" s="835" t="s">
        <v>3954</v>
      </c>
      <c r="I763" s="849">
        <v>64.367142813546323</v>
      </c>
      <c r="J763" s="849">
        <v>260</v>
      </c>
      <c r="K763" s="850">
        <v>16763.900085449219</v>
      </c>
    </row>
    <row r="764" spans="1:11" ht="14.4" customHeight="1" x14ac:dyDescent="0.3">
      <c r="A764" s="831" t="s">
        <v>577</v>
      </c>
      <c r="B764" s="832" t="s">
        <v>578</v>
      </c>
      <c r="C764" s="835" t="s">
        <v>607</v>
      </c>
      <c r="D764" s="863" t="s">
        <v>608</v>
      </c>
      <c r="E764" s="835" t="s">
        <v>2747</v>
      </c>
      <c r="F764" s="863" t="s">
        <v>2748</v>
      </c>
      <c r="G764" s="835" t="s">
        <v>3955</v>
      </c>
      <c r="H764" s="835" t="s">
        <v>3956</v>
      </c>
      <c r="I764" s="849">
        <v>114.13999938964844</v>
      </c>
      <c r="J764" s="849">
        <v>10</v>
      </c>
      <c r="K764" s="850">
        <v>1141.4000244140625</v>
      </c>
    </row>
    <row r="765" spans="1:11" ht="14.4" customHeight="1" x14ac:dyDescent="0.3">
      <c r="A765" s="831" t="s">
        <v>577</v>
      </c>
      <c r="B765" s="832" t="s">
        <v>578</v>
      </c>
      <c r="C765" s="835" t="s">
        <v>607</v>
      </c>
      <c r="D765" s="863" t="s">
        <v>608</v>
      </c>
      <c r="E765" s="835" t="s">
        <v>2747</v>
      </c>
      <c r="F765" s="863" t="s">
        <v>2748</v>
      </c>
      <c r="G765" s="835" t="s">
        <v>3957</v>
      </c>
      <c r="H765" s="835" t="s">
        <v>3958</v>
      </c>
      <c r="I765" s="849">
        <v>3835.02001953125</v>
      </c>
      <c r="J765" s="849">
        <v>6</v>
      </c>
      <c r="K765" s="850">
        <v>23010.119140625</v>
      </c>
    </row>
    <row r="766" spans="1:11" ht="14.4" customHeight="1" x14ac:dyDescent="0.3">
      <c r="A766" s="831" t="s">
        <v>577</v>
      </c>
      <c r="B766" s="832" t="s">
        <v>578</v>
      </c>
      <c r="C766" s="835" t="s">
        <v>607</v>
      </c>
      <c r="D766" s="863" t="s">
        <v>608</v>
      </c>
      <c r="E766" s="835" t="s">
        <v>2747</v>
      </c>
      <c r="F766" s="863" t="s">
        <v>2748</v>
      </c>
      <c r="G766" s="835" t="s">
        <v>3957</v>
      </c>
      <c r="H766" s="835" t="s">
        <v>3959</v>
      </c>
      <c r="I766" s="849">
        <v>3835.02001953125</v>
      </c>
      <c r="J766" s="849">
        <v>18</v>
      </c>
      <c r="K766" s="850">
        <v>69030.357421875</v>
      </c>
    </row>
    <row r="767" spans="1:11" ht="14.4" customHeight="1" x14ac:dyDescent="0.3">
      <c r="A767" s="831" t="s">
        <v>577</v>
      </c>
      <c r="B767" s="832" t="s">
        <v>578</v>
      </c>
      <c r="C767" s="835" t="s">
        <v>607</v>
      </c>
      <c r="D767" s="863" t="s">
        <v>608</v>
      </c>
      <c r="E767" s="835" t="s">
        <v>2747</v>
      </c>
      <c r="F767" s="863" t="s">
        <v>2748</v>
      </c>
      <c r="G767" s="835" t="s">
        <v>3960</v>
      </c>
      <c r="H767" s="835" t="s">
        <v>3961</v>
      </c>
      <c r="I767" s="849">
        <v>948.155029296875</v>
      </c>
      <c r="J767" s="849">
        <v>25</v>
      </c>
      <c r="K767" s="850">
        <v>31519.7802734375</v>
      </c>
    </row>
    <row r="768" spans="1:11" ht="14.4" customHeight="1" x14ac:dyDescent="0.3">
      <c r="A768" s="831" t="s">
        <v>577</v>
      </c>
      <c r="B768" s="832" t="s">
        <v>578</v>
      </c>
      <c r="C768" s="835" t="s">
        <v>607</v>
      </c>
      <c r="D768" s="863" t="s">
        <v>608</v>
      </c>
      <c r="E768" s="835" t="s">
        <v>2747</v>
      </c>
      <c r="F768" s="863" t="s">
        <v>2748</v>
      </c>
      <c r="G768" s="835" t="s">
        <v>3960</v>
      </c>
      <c r="H768" s="835" t="s">
        <v>3962</v>
      </c>
      <c r="I768" s="849">
        <v>1076.2850341796875</v>
      </c>
      <c r="J768" s="849">
        <v>15</v>
      </c>
      <c r="K768" s="850">
        <v>16144.30029296875</v>
      </c>
    </row>
    <row r="769" spans="1:11" ht="14.4" customHeight="1" x14ac:dyDescent="0.3">
      <c r="A769" s="831" t="s">
        <v>577</v>
      </c>
      <c r="B769" s="832" t="s">
        <v>578</v>
      </c>
      <c r="C769" s="835" t="s">
        <v>607</v>
      </c>
      <c r="D769" s="863" t="s">
        <v>608</v>
      </c>
      <c r="E769" s="835" t="s">
        <v>2747</v>
      </c>
      <c r="F769" s="863" t="s">
        <v>2748</v>
      </c>
      <c r="G769" s="835" t="s">
        <v>3963</v>
      </c>
      <c r="H769" s="835" t="s">
        <v>3964</v>
      </c>
      <c r="I769" s="849">
        <v>352.28083292643231</v>
      </c>
      <c r="J769" s="849">
        <v>888</v>
      </c>
      <c r="K769" s="850">
        <v>312827.2783203125</v>
      </c>
    </row>
    <row r="770" spans="1:11" ht="14.4" customHeight="1" x14ac:dyDescent="0.3">
      <c r="A770" s="831" t="s">
        <v>577</v>
      </c>
      <c r="B770" s="832" t="s">
        <v>578</v>
      </c>
      <c r="C770" s="835" t="s">
        <v>607</v>
      </c>
      <c r="D770" s="863" t="s">
        <v>608</v>
      </c>
      <c r="E770" s="835" t="s">
        <v>2747</v>
      </c>
      <c r="F770" s="863" t="s">
        <v>2748</v>
      </c>
      <c r="G770" s="835" t="s">
        <v>3965</v>
      </c>
      <c r="H770" s="835" t="s">
        <v>3966</v>
      </c>
      <c r="I770" s="849">
        <v>1381.3800048828125</v>
      </c>
      <c r="J770" s="849">
        <v>20</v>
      </c>
      <c r="K770" s="850">
        <v>27627.599609375</v>
      </c>
    </row>
    <row r="771" spans="1:11" ht="14.4" customHeight="1" x14ac:dyDescent="0.3">
      <c r="A771" s="831" t="s">
        <v>577</v>
      </c>
      <c r="B771" s="832" t="s">
        <v>578</v>
      </c>
      <c r="C771" s="835" t="s">
        <v>607</v>
      </c>
      <c r="D771" s="863" t="s">
        <v>608</v>
      </c>
      <c r="E771" s="835" t="s">
        <v>2747</v>
      </c>
      <c r="F771" s="863" t="s">
        <v>2748</v>
      </c>
      <c r="G771" s="835" t="s">
        <v>3967</v>
      </c>
      <c r="H771" s="835" t="s">
        <v>3968</v>
      </c>
      <c r="I771" s="849">
        <v>120.58000183105469</v>
      </c>
      <c r="J771" s="849">
        <v>5</v>
      </c>
      <c r="K771" s="850">
        <v>602.91998291015625</v>
      </c>
    </row>
    <row r="772" spans="1:11" ht="14.4" customHeight="1" x14ac:dyDescent="0.3">
      <c r="A772" s="831" t="s">
        <v>577</v>
      </c>
      <c r="B772" s="832" t="s">
        <v>578</v>
      </c>
      <c r="C772" s="835" t="s">
        <v>607</v>
      </c>
      <c r="D772" s="863" t="s">
        <v>608</v>
      </c>
      <c r="E772" s="835" t="s">
        <v>2747</v>
      </c>
      <c r="F772" s="863" t="s">
        <v>2748</v>
      </c>
      <c r="G772" s="835" t="s">
        <v>3969</v>
      </c>
      <c r="H772" s="835" t="s">
        <v>3970</v>
      </c>
      <c r="I772" s="849">
        <v>19.170000076293945</v>
      </c>
      <c r="J772" s="849">
        <v>50</v>
      </c>
      <c r="K772" s="850">
        <v>958.5</v>
      </c>
    </row>
    <row r="773" spans="1:11" ht="14.4" customHeight="1" x14ac:dyDescent="0.3">
      <c r="A773" s="831" t="s">
        <v>577</v>
      </c>
      <c r="B773" s="832" t="s">
        <v>578</v>
      </c>
      <c r="C773" s="835" t="s">
        <v>607</v>
      </c>
      <c r="D773" s="863" t="s">
        <v>608</v>
      </c>
      <c r="E773" s="835" t="s">
        <v>2747</v>
      </c>
      <c r="F773" s="863" t="s">
        <v>2748</v>
      </c>
      <c r="G773" s="835" t="s">
        <v>3971</v>
      </c>
      <c r="H773" s="835" t="s">
        <v>3972</v>
      </c>
      <c r="I773" s="849">
        <v>20.659999847412109</v>
      </c>
      <c r="J773" s="849">
        <v>25</v>
      </c>
      <c r="K773" s="850">
        <v>516.57000732421875</v>
      </c>
    </row>
    <row r="774" spans="1:11" ht="14.4" customHeight="1" x14ac:dyDescent="0.3">
      <c r="A774" s="831" t="s">
        <v>577</v>
      </c>
      <c r="B774" s="832" t="s">
        <v>578</v>
      </c>
      <c r="C774" s="835" t="s">
        <v>607</v>
      </c>
      <c r="D774" s="863" t="s">
        <v>608</v>
      </c>
      <c r="E774" s="835" t="s">
        <v>2747</v>
      </c>
      <c r="F774" s="863" t="s">
        <v>2748</v>
      </c>
      <c r="G774" s="835" t="s">
        <v>3973</v>
      </c>
      <c r="H774" s="835" t="s">
        <v>3974</v>
      </c>
      <c r="I774" s="849">
        <v>9.130000114440918</v>
      </c>
      <c r="J774" s="849">
        <v>25</v>
      </c>
      <c r="K774" s="850">
        <v>228.13999938964844</v>
      </c>
    </row>
    <row r="775" spans="1:11" ht="14.4" customHeight="1" x14ac:dyDescent="0.3">
      <c r="A775" s="831" t="s">
        <v>577</v>
      </c>
      <c r="B775" s="832" t="s">
        <v>578</v>
      </c>
      <c r="C775" s="835" t="s">
        <v>607</v>
      </c>
      <c r="D775" s="863" t="s">
        <v>608</v>
      </c>
      <c r="E775" s="835" t="s">
        <v>2747</v>
      </c>
      <c r="F775" s="863" t="s">
        <v>2748</v>
      </c>
      <c r="G775" s="835" t="s">
        <v>3975</v>
      </c>
      <c r="H775" s="835" t="s">
        <v>3976</v>
      </c>
      <c r="I775" s="849">
        <v>16.780000686645508</v>
      </c>
      <c r="J775" s="849">
        <v>20</v>
      </c>
      <c r="K775" s="850">
        <v>335.51998901367187</v>
      </c>
    </row>
    <row r="776" spans="1:11" ht="14.4" customHeight="1" x14ac:dyDescent="0.3">
      <c r="A776" s="831" t="s">
        <v>577</v>
      </c>
      <c r="B776" s="832" t="s">
        <v>578</v>
      </c>
      <c r="C776" s="835" t="s">
        <v>607</v>
      </c>
      <c r="D776" s="863" t="s">
        <v>608</v>
      </c>
      <c r="E776" s="835" t="s">
        <v>2747</v>
      </c>
      <c r="F776" s="863" t="s">
        <v>2748</v>
      </c>
      <c r="G776" s="835" t="s">
        <v>3977</v>
      </c>
      <c r="H776" s="835" t="s">
        <v>3978</v>
      </c>
      <c r="I776" s="849">
        <v>85.075000762939453</v>
      </c>
      <c r="J776" s="849">
        <v>48</v>
      </c>
      <c r="K776" s="850">
        <v>4083.6499938964844</v>
      </c>
    </row>
    <row r="777" spans="1:11" ht="14.4" customHeight="1" x14ac:dyDescent="0.3">
      <c r="A777" s="831" t="s">
        <v>577</v>
      </c>
      <c r="B777" s="832" t="s">
        <v>578</v>
      </c>
      <c r="C777" s="835" t="s">
        <v>607</v>
      </c>
      <c r="D777" s="863" t="s">
        <v>608</v>
      </c>
      <c r="E777" s="835" t="s">
        <v>2747</v>
      </c>
      <c r="F777" s="863" t="s">
        <v>2748</v>
      </c>
      <c r="G777" s="835" t="s">
        <v>2937</v>
      </c>
      <c r="H777" s="835" t="s">
        <v>2938</v>
      </c>
      <c r="I777" s="849">
        <v>30.175000190734863</v>
      </c>
      <c r="J777" s="849">
        <v>20</v>
      </c>
      <c r="K777" s="850">
        <v>603.5</v>
      </c>
    </row>
    <row r="778" spans="1:11" ht="14.4" customHeight="1" x14ac:dyDescent="0.3">
      <c r="A778" s="831" t="s">
        <v>577</v>
      </c>
      <c r="B778" s="832" t="s">
        <v>578</v>
      </c>
      <c r="C778" s="835" t="s">
        <v>607</v>
      </c>
      <c r="D778" s="863" t="s">
        <v>608</v>
      </c>
      <c r="E778" s="835" t="s">
        <v>2747</v>
      </c>
      <c r="F778" s="863" t="s">
        <v>2748</v>
      </c>
      <c r="G778" s="835" t="s">
        <v>3979</v>
      </c>
      <c r="H778" s="835" t="s">
        <v>3980</v>
      </c>
      <c r="I778" s="849">
        <v>5.179999828338623</v>
      </c>
      <c r="J778" s="849">
        <v>20</v>
      </c>
      <c r="K778" s="850">
        <v>103.5</v>
      </c>
    </row>
    <row r="779" spans="1:11" ht="14.4" customHeight="1" x14ac:dyDescent="0.3">
      <c r="A779" s="831" t="s">
        <v>577</v>
      </c>
      <c r="B779" s="832" t="s">
        <v>578</v>
      </c>
      <c r="C779" s="835" t="s">
        <v>607</v>
      </c>
      <c r="D779" s="863" t="s">
        <v>608</v>
      </c>
      <c r="E779" s="835" t="s">
        <v>2747</v>
      </c>
      <c r="F779" s="863" t="s">
        <v>2748</v>
      </c>
      <c r="G779" s="835" t="s">
        <v>3981</v>
      </c>
      <c r="H779" s="835" t="s">
        <v>3982</v>
      </c>
      <c r="I779" s="849">
        <v>13.020000457763672</v>
      </c>
      <c r="J779" s="849">
        <v>1</v>
      </c>
      <c r="K779" s="850">
        <v>13.020000457763672</v>
      </c>
    </row>
    <row r="780" spans="1:11" ht="14.4" customHeight="1" x14ac:dyDescent="0.3">
      <c r="A780" s="831" t="s">
        <v>577</v>
      </c>
      <c r="B780" s="832" t="s">
        <v>578</v>
      </c>
      <c r="C780" s="835" t="s">
        <v>607</v>
      </c>
      <c r="D780" s="863" t="s">
        <v>608</v>
      </c>
      <c r="E780" s="835" t="s">
        <v>2747</v>
      </c>
      <c r="F780" s="863" t="s">
        <v>2748</v>
      </c>
      <c r="G780" s="835" t="s">
        <v>2944</v>
      </c>
      <c r="H780" s="835" t="s">
        <v>2945</v>
      </c>
      <c r="I780" s="849">
        <v>0.85500001907348633</v>
      </c>
      <c r="J780" s="849">
        <v>600</v>
      </c>
      <c r="K780" s="850">
        <v>512</v>
      </c>
    </row>
    <row r="781" spans="1:11" ht="14.4" customHeight="1" x14ac:dyDescent="0.3">
      <c r="A781" s="831" t="s">
        <v>577</v>
      </c>
      <c r="B781" s="832" t="s">
        <v>578</v>
      </c>
      <c r="C781" s="835" t="s">
        <v>607</v>
      </c>
      <c r="D781" s="863" t="s">
        <v>608</v>
      </c>
      <c r="E781" s="835" t="s">
        <v>2747</v>
      </c>
      <c r="F781" s="863" t="s">
        <v>2748</v>
      </c>
      <c r="G781" s="835" t="s">
        <v>2764</v>
      </c>
      <c r="H781" s="835" t="s">
        <v>2765</v>
      </c>
      <c r="I781" s="849">
        <v>2.0649999380111694</v>
      </c>
      <c r="J781" s="849">
        <v>300</v>
      </c>
      <c r="K781" s="850">
        <v>620</v>
      </c>
    </row>
    <row r="782" spans="1:11" ht="14.4" customHeight="1" x14ac:dyDescent="0.3">
      <c r="A782" s="831" t="s">
        <v>577</v>
      </c>
      <c r="B782" s="832" t="s">
        <v>578</v>
      </c>
      <c r="C782" s="835" t="s">
        <v>607</v>
      </c>
      <c r="D782" s="863" t="s">
        <v>608</v>
      </c>
      <c r="E782" s="835" t="s">
        <v>2747</v>
      </c>
      <c r="F782" s="863" t="s">
        <v>2748</v>
      </c>
      <c r="G782" s="835" t="s">
        <v>2768</v>
      </c>
      <c r="H782" s="835" t="s">
        <v>2769</v>
      </c>
      <c r="I782" s="849">
        <v>7.5100002288818359</v>
      </c>
      <c r="J782" s="849">
        <v>320</v>
      </c>
      <c r="K782" s="850">
        <v>2403.2000122070312</v>
      </c>
    </row>
    <row r="783" spans="1:11" ht="14.4" customHeight="1" x14ac:dyDescent="0.3">
      <c r="A783" s="831" t="s">
        <v>577</v>
      </c>
      <c r="B783" s="832" t="s">
        <v>578</v>
      </c>
      <c r="C783" s="835" t="s">
        <v>607</v>
      </c>
      <c r="D783" s="863" t="s">
        <v>608</v>
      </c>
      <c r="E783" s="835" t="s">
        <v>2747</v>
      </c>
      <c r="F783" s="863" t="s">
        <v>2748</v>
      </c>
      <c r="G783" s="835" t="s">
        <v>3060</v>
      </c>
      <c r="H783" s="835" t="s">
        <v>3061</v>
      </c>
      <c r="I783" s="849">
        <v>61.2109992980957</v>
      </c>
      <c r="J783" s="849">
        <v>73</v>
      </c>
      <c r="K783" s="850">
        <v>4468.4699172973633</v>
      </c>
    </row>
    <row r="784" spans="1:11" ht="14.4" customHeight="1" x14ac:dyDescent="0.3">
      <c r="A784" s="831" t="s">
        <v>577</v>
      </c>
      <c r="B784" s="832" t="s">
        <v>578</v>
      </c>
      <c r="C784" s="835" t="s">
        <v>607</v>
      </c>
      <c r="D784" s="863" t="s">
        <v>608</v>
      </c>
      <c r="E784" s="835" t="s">
        <v>2747</v>
      </c>
      <c r="F784" s="863" t="s">
        <v>2748</v>
      </c>
      <c r="G784" s="835" t="s">
        <v>2770</v>
      </c>
      <c r="H784" s="835" t="s">
        <v>2771</v>
      </c>
      <c r="I784" s="849">
        <v>15.029999732971191</v>
      </c>
      <c r="J784" s="849">
        <v>1</v>
      </c>
      <c r="K784" s="850">
        <v>15.029999732971191</v>
      </c>
    </row>
    <row r="785" spans="1:11" ht="14.4" customHeight="1" x14ac:dyDescent="0.3">
      <c r="A785" s="831" t="s">
        <v>577</v>
      </c>
      <c r="B785" s="832" t="s">
        <v>578</v>
      </c>
      <c r="C785" s="835" t="s">
        <v>607</v>
      </c>
      <c r="D785" s="863" t="s">
        <v>608</v>
      </c>
      <c r="E785" s="835" t="s">
        <v>2747</v>
      </c>
      <c r="F785" s="863" t="s">
        <v>2748</v>
      </c>
      <c r="G785" s="835" t="s">
        <v>3062</v>
      </c>
      <c r="H785" s="835" t="s">
        <v>3063</v>
      </c>
      <c r="I785" s="849">
        <v>98.377271478826344</v>
      </c>
      <c r="J785" s="849">
        <v>200</v>
      </c>
      <c r="K785" s="850">
        <v>19675.499816894531</v>
      </c>
    </row>
    <row r="786" spans="1:11" ht="14.4" customHeight="1" x14ac:dyDescent="0.3">
      <c r="A786" s="831" t="s">
        <v>577</v>
      </c>
      <c r="B786" s="832" t="s">
        <v>578</v>
      </c>
      <c r="C786" s="835" t="s">
        <v>607</v>
      </c>
      <c r="D786" s="863" t="s">
        <v>608</v>
      </c>
      <c r="E786" s="835" t="s">
        <v>2747</v>
      </c>
      <c r="F786" s="863" t="s">
        <v>2748</v>
      </c>
      <c r="G786" s="835" t="s">
        <v>3004</v>
      </c>
      <c r="H786" s="835" t="s">
        <v>3005</v>
      </c>
      <c r="I786" s="849">
        <v>7.5900001525878906</v>
      </c>
      <c r="J786" s="849">
        <v>1</v>
      </c>
      <c r="K786" s="850">
        <v>7.5900001525878906</v>
      </c>
    </row>
    <row r="787" spans="1:11" ht="14.4" customHeight="1" x14ac:dyDescent="0.3">
      <c r="A787" s="831" t="s">
        <v>577</v>
      </c>
      <c r="B787" s="832" t="s">
        <v>578</v>
      </c>
      <c r="C787" s="835" t="s">
        <v>607</v>
      </c>
      <c r="D787" s="863" t="s">
        <v>608</v>
      </c>
      <c r="E787" s="835" t="s">
        <v>2747</v>
      </c>
      <c r="F787" s="863" t="s">
        <v>2748</v>
      </c>
      <c r="G787" s="835" t="s">
        <v>3983</v>
      </c>
      <c r="H787" s="835" t="s">
        <v>3984</v>
      </c>
      <c r="I787" s="849">
        <v>3.9690000295639036</v>
      </c>
      <c r="J787" s="849">
        <v>980</v>
      </c>
      <c r="K787" s="850">
        <v>3889.3999862670898</v>
      </c>
    </row>
    <row r="788" spans="1:11" ht="14.4" customHeight="1" x14ac:dyDescent="0.3">
      <c r="A788" s="831" t="s">
        <v>577</v>
      </c>
      <c r="B788" s="832" t="s">
        <v>578</v>
      </c>
      <c r="C788" s="835" t="s">
        <v>607</v>
      </c>
      <c r="D788" s="863" t="s">
        <v>608</v>
      </c>
      <c r="E788" s="835" t="s">
        <v>2747</v>
      </c>
      <c r="F788" s="863" t="s">
        <v>2748</v>
      </c>
      <c r="G788" s="835" t="s">
        <v>3985</v>
      </c>
      <c r="H788" s="835" t="s">
        <v>3986</v>
      </c>
      <c r="I788" s="849">
        <v>4.4800000190734863</v>
      </c>
      <c r="J788" s="849">
        <v>120</v>
      </c>
      <c r="K788" s="850">
        <v>537.5999755859375</v>
      </c>
    </row>
    <row r="789" spans="1:11" ht="14.4" customHeight="1" x14ac:dyDescent="0.3">
      <c r="A789" s="831" t="s">
        <v>577</v>
      </c>
      <c r="B789" s="832" t="s">
        <v>578</v>
      </c>
      <c r="C789" s="835" t="s">
        <v>607</v>
      </c>
      <c r="D789" s="863" t="s">
        <v>608</v>
      </c>
      <c r="E789" s="835" t="s">
        <v>2747</v>
      </c>
      <c r="F789" s="863" t="s">
        <v>2748</v>
      </c>
      <c r="G789" s="835" t="s">
        <v>3987</v>
      </c>
      <c r="H789" s="835" t="s">
        <v>3988</v>
      </c>
      <c r="I789" s="849">
        <v>5.1399998664855957</v>
      </c>
      <c r="J789" s="849">
        <v>260</v>
      </c>
      <c r="K789" s="850">
        <v>1336.4000396728516</v>
      </c>
    </row>
    <row r="790" spans="1:11" ht="14.4" customHeight="1" x14ac:dyDescent="0.3">
      <c r="A790" s="831" t="s">
        <v>577</v>
      </c>
      <c r="B790" s="832" t="s">
        <v>578</v>
      </c>
      <c r="C790" s="835" t="s">
        <v>607</v>
      </c>
      <c r="D790" s="863" t="s">
        <v>608</v>
      </c>
      <c r="E790" s="835" t="s">
        <v>2747</v>
      </c>
      <c r="F790" s="863" t="s">
        <v>2748</v>
      </c>
      <c r="G790" s="835" t="s">
        <v>2784</v>
      </c>
      <c r="H790" s="835" t="s">
        <v>2785</v>
      </c>
      <c r="I790" s="849">
        <v>6.940000057220459</v>
      </c>
      <c r="J790" s="849">
        <v>2</v>
      </c>
      <c r="K790" s="850">
        <v>13.869999885559082</v>
      </c>
    </row>
    <row r="791" spans="1:11" ht="14.4" customHeight="1" x14ac:dyDescent="0.3">
      <c r="A791" s="831" t="s">
        <v>577</v>
      </c>
      <c r="B791" s="832" t="s">
        <v>578</v>
      </c>
      <c r="C791" s="835" t="s">
        <v>607</v>
      </c>
      <c r="D791" s="863" t="s">
        <v>608</v>
      </c>
      <c r="E791" s="835" t="s">
        <v>2747</v>
      </c>
      <c r="F791" s="863" t="s">
        <v>2748</v>
      </c>
      <c r="G791" s="835" t="s">
        <v>3006</v>
      </c>
      <c r="H791" s="835" t="s">
        <v>3007</v>
      </c>
      <c r="I791" s="849">
        <v>8.1700000762939453</v>
      </c>
      <c r="J791" s="849">
        <v>2</v>
      </c>
      <c r="K791" s="850">
        <v>16.329999923706055</v>
      </c>
    </row>
    <row r="792" spans="1:11" ht="14.4" customHeight="1" x14ac:dyDescent="0.3">
      <c r="A792" s="831" t="s">
        <v>577</v>
      </c>
      <c r="B792" s="832" t="s">
        <v>578</v>
      </c>
      <c r="C792" s="835" t="s">
        <v>607</v>
      </c>
      <c r="D792" s="863" t="s">
        <v>608</v>
      </c>
      <c r="E792" s="835" t="s">
        <v>2747</v>
      </c>
      <c r="F792" s="863" t="s">
        <v>2748</v>
      </c>
      <c r="G792" s="835" t="s">
        <v>3008</v>
      </c>
      <c r="H792" s="835" t="s">
        <v>3009</v>
      </c>
      <c r="I792" s="849">
        <v>9.380000114440918</v>
      </c>
      <c r="J792" s="849">
        <v>1</v>
      </c>
      <c r="K792" s="850">
        <v>9.380000114440918</v>
      </c>
    </row>
    <row r="793" spans="1:11" ht="14.4" customHeight="1" x14ac:dyDescent="0.3">
      <c r="A793" s="831" t="s">
        <v>577</v>
      </c>
      <c r="B793" s="832" t="s">
        <v>578</v>
      </c>
      <c r="C793" s="835" t="s">
        <v>607</v>
      </c>
      <c r="D793" s="863" t="s">
        <v>608</v>
      </c>
      <c r="E793" s="835" t="s">
        <v>2747</v>
      </c>
      <c r="F793" s="863" t="s">
        <v>2748</v>
      </c>
      <c r="G793" s="835" t="s">
        <v>3989</v>
      </c>
      <c r="H793" s="835" t="s">
        <v>3990</v>
      </c>
      <c r="I793" s="849">
        <v>183.08999633789062</v>
      </c>
      <c r="J793" s="849">
        <v>19</v>
      </c>
      <c r="K793" s="850">
        <v>3478.7100219726562</v>
      </c>
    </row>
    <row r="794" spans="1:11" ht="14.4" customHeight="1" x14ac:dyDescent="0.3">
      <c r="A794" s="831" t="s">
        <v>577</v>
      </c>
      <c r="B794" s="832" t="s">
        <v>578</v>
      </c>
      <c r="C794" s="835" t="s">
        <v>607</v>
      </c>
      <c r="D794" s="863" t="s">
        <v>608</v>
      </c>
      <c r="E794" s="835" t="s">
        <v>2747</v>
      </c>
      <c r="F794" s="863" t="s">
        <v>2748</v>
      </c>
      <c r="G794" s="835" t="s">
        <v>2790</v>
      </c>
      <c r="H794" s="835" t="s">
        <v>2791</v>
      </c>
      <c r="I794" s="849">
        <v>17.620000839233398</v>
      </c>
      <c r="J794" s="849">
        <v>1</v>
      </c>
      <c r="K794" s="850">
        <v>17.620000839233398</v>
      </c>
    </row>
    <row r="795" spans="1:11" ht="14.4" customHeight="1" x14ac:dyDescent="0.3">
      <c r="A795" s="831" t="s">
        <v>577</v>
      </c>
      <c r="B795" s="832" t="s">
        <v>578</v>
      </c>
      <c r="C795" s="835" t="s">
        <v>607</v>
      </c>
      <c r="D795" s="863" t="s">
        <v>608</v>
      </c>
      <c r="E795" s="835" t="s">
        <v>2747</v>
      </c>
      <c r="F795" s="863" t="s">
        <v>2748</v>
      </c>
      <c r="G795" s="835" t="s">
        <v>2792</v>
      </c>
      <c r="H795" s="835" t="s">
        <v>2793</v>
      </c>
      <c r="I795" s="849">
        <v>22.309999465942383</v>
      </c>
      <c r="J795" s="849">
        <v>1</v>
      </c>
      <c r="K795" s="850">
        <v>22.309999465942383</v>
      </c>
    </row>
    <row r="796" spans="1:11" ht="14.4" customHeight="1" x14ac:dyDescent="0.3">
      <c r="A796" s="831" t="s">
        <v>577</v>
      </c>
      <c r="B796" s="832" t="s">
        <v>578</v>
      </c>
      <c r="C796" s="835" t="s">
        <v>607</v>
      </c>
      <c r="D796" s="863" t="s">
        <v>608</v>
      </c>
      <c r="E796" s="835" t="s">
        <v>2747</v>
      </c>
      <c r="F796" s="863" t="s">
        <v>2748</v>
      </c>
      <c r="G796" s="835" t="s">
        <v>3991</v>
      </c>
      <c r="H796" s="835" t="s">
        <v>3992</v>
      </c>
      <c r="I796" s="849">
        <v>10.869999885559082</v>
      </c>
      <c r="J796" s="849">
        <v>750</v>
      </c>
      <c r="K796" s="850">
        <v>8150.8702392578125</v>
      </c>
    </row>
    <row r="797" spans="1:11" ht="14.4" customHeight="1" x14ac:dyDescent="0.3">
      <c r="A797" s="831" t="s">
        <v>577</v>
      </c>
      <c r="B797" s="832" t="s">
        <v>578</v>
      </c>
      <c r="C797" s="835" t="s">
        <v>607</v>
      </c>
      <c r="D797" s="863" t="s">
        <v>608</v>
      </c>
      <c r="E797" s="835" t="s">
        <v>2747</v>
      </c>
      <c r="F797" s="863" t="s">
        <v>2748</v>
      </c>
      <c r="G797" s="835" t="s">
        <v>2798</v>
      </c>
      <c r="H797" s="835" t="s">
        <v>2799</v>
      </c>
      <c r="I797" s="849">
        <v>10.119999885559082</v>
      </c>
      <c r="J797" s="849">
        <v>1</v>
      </c>
      <c r="K797" s="850">
        <v>10.119999885559082</v>
      </c>
    </row>
    <row r="798" spans="1:11" ht="14.4" customHeight="1" x14ac:dyDescent="0.3">
      <c r="A798" s="831" t="s">
        <v>577</v>
      </c>
      <c r="B798" s="832" t="s">
        <v>578</v>
      </c>
      <c r="C798" s="835" t="s">
        <v>607</v>
      </c>
      <c r="D798" s="863" t="s">
        <v>608</v>
      </c>
      <c r="E798" s="835" t="s">
        <v>2747</v>
      </c>
      <c r="F798" s="863" t="s">
        <v>2748</v>
      </c>
      <c r="G798" s="835" t="s">
        <v>3993</v>
      </c>
      <c r="H798" s="835" t="s">
        <v>3994</v>
      </c>
      <c r="I798" s="849">
        <v>2.3833334445953369</v>
      </c>
      <c r="J798" s="849">
        <v>13120</v>
      </c>
      <c r="K798" s="850">
        <v>31280.400024414062</v>
      </c>
    </row>
    <row r="799" spans="1:11" ht="14.4" customHeight="1" x14ac:dyDescent="0.3">
      <c r="A799" s="831" t="s">
        <v>577</v>
      </c>
      <c r="B799" s="832" t="s">
        <v>578</v>
      </c>
      <c r="C799" s="835" t="s">
        <v>607</v>
      </c>
      <c r="D799" s="863" t="s">
        <v>608</v>
      </c>
      <c r="E799" s="835" t="s">
        <v>2747</v>
      </c>
      <c r="F799" s="863" t="s">
        <v>2748</v>
      </c>
      <c r="G799" s="835" t="s">
        <v>3995</v>
      </c>
      <c r="H799" s="835" t="s">
        <v>3996</v>
      </c>
      <c r="I799" s="849">
        <v>0.62999999523162842</v>
      </c>
      <c r="J799" s="849">
        <v>12000</v>
      </c>
      <c r="K799" s="850">
        <v>7590</v>
      </c>
    </row>
    <row r="800" spans="1:11" ht="14.4" customHeight="1" x14ac:dyDescent="0.3">
      <c r="A800" s="831" t="s">
        <v>577</v>
      </c>
      <c r="B800" s="832" t="s">
        <v>578</v>
      </c>
      <c r="C800" s="835" t="s">
        <v>607</v>
      </c>
      <c r="D800" s="863" t="s">
        <v>608</v>
      </c>
      <c r="E800" s="835" t="s">
        <v>2747</v>
      </c>
      <c r="F800" s="863" t="s">
        <v>2748</v>
      </c>
      <c r="G800" s="835" t="s">
        <v>3997</v>
      </c>
      <c r="H800" s="835" t="s">
        <v>3998</v>
      </c>
      <c r="I800" s="849">
        <v>17.139999389648438</v>
      </c>
      <c r="J800" s="849">
        <v>500</v>
      </c>
      <c r="K800" s="850">
        <v>8567.5</v>
      </c>
    </row>
    <row r="801" spans="1:11" ht="14.4" customHeight="1" x14ac:dyDescent="0.3">
      <c r="A801" s="831" t="s">
        <v>577</v>
      </c>
      <c r="B801" s="832" t="s">
        <v>578</v>
      </c>
      <c r="C801" s="835" t="s">
        <v>607</v>
      </c>
      <c r="D801" s="863" t="s">
        <v>608</v>
      </c>
      <c r="E801" s="835" t="s">
        <v>2747</v>
      </c>
      <c r="F801" s="863" t="s">
        <v>2748</v>
      </c>
      <c r="G801" s="835" t="s">
        <v>2800</v>
      </c>
      <c r="H801" s="835" t="s">
        <v>2801</v>
      </c>
      <c r="I801" s="849">
        <v>0.67000001668930054</v>
      </c>
      <c r="J801" s="849">
        <v>200</v>
      </c>
      <c r="K801" s="850">
        <v>134</v>
      </c>
    </row>
    <row r="802" spans="1:11" ht="14.4" customHeight="1" x14ac:dyDescent="0.3">
      <c r="A802" s="831" t="s">
        <v>577</v>
      </c>
      <c r="B802" s="832" t="s">
        <v>578</v>
      </c>
      <c r="C802" s="835" t="s">
        <v>607</v>
      </c>
      <c r="D802" s="863" t="s">
        <v>608</v>
      </c>
      <c r="E802" s="835" t="s">
        <v>2747</v>
      </c>
      <c r="F802" s="863" t="s">
        <v>2748</v>
      </c>
      <c r="G802" s="835" t="s">
        <v>3999</v>
      </c>
      <c r="H802" s="835" t="s">
        <v>4000</v>
      </c>
      <c r="I802" s="849">
        <v>5.619999885559082</v>
      </c>
      <c r="J802" s="849">
        <v>1050</v>
      </c>
      <c r="K802" s="850">
        <v>5904.679931640625</v>
      </c>
    </row>
    <row r="803" spans="1:11" ht="14.4" customHeight="1" x14ac:dyDescent="0.3">
      <c r="A803" s="831" t="s">
        <v>577</v>
      </c>
      <c r="B803" s="832" t="s">
        <v>578</v>
      </c>
      <c r="C803" s="835" t="s">
        <v>607</v>
      </c>
      <c r="D803" s="863" t="s">
        <v>608</v>
      </c>
      <c r="E803" s="835" t="s">
        <v>2747</v>
      </c>
      <c r="F803" s="863" t="s">
        <v>2748</v>
      </c>
      <c r="G803" s="835" t="s">
        <v>2806</v>
      </c>
      <c r="H803" s="835" t="s">
        <v>2807</v>
      </c>
      <c r="I803" s="849">
        <v>9.3299999237060547</v>
      </c>
      <c r="J803" s="849">
        <v>1</v>
      </c>
      <c r="K803" s="850">
        <v>9.3299999237060547</v>
      </c>
    </row>
    <row r="804" spans="1:11" ht="14.4" customHeight="1" x14ac:dyDescent="0.3">
      <c r="A804" s="831" t="s">
        <v>577</v>
      </c>
      <c r="B804" s="832" t="s">
        <v>578</v>
      </c>
      <c r="C804" s="835" t="s">
        <v>607</v>
      </c>
      <c r="D804" s="863" t="s">
        <v>608</v>
      </c>
      <c r="E804" s="835" t="s">
        <v>2808</v>
      </c>
      <c r="F804" s="863" t="s">
        <v>2809</v>
      </c>
      <c r="G804" s="835" t="s">
        <v>4001</v>
      </c>
      <c r="H804" s="835" t="s">
        <v>4002</v>
      </c>
      <c r="I804" s="849">
        <v>1719.25</v>
      </c>
      <c r="J804" s="849">
        <v>22</v>
      </c>
      <c r="K804" s="850">
        <v>37823.5</v>
      </c>
    </row>
    <row r="805" spans="1:11" ht="14.4" customHeight="1" x14ac:dyDescent="0.3">
      <c r="A805" s="831" t="s">
        <v>577</v>
      </c>
      <c r="B805" s="832" t="s">
        <v>578</v>
      </c>
      <c r="C805" s="835" t="s">
        <v>607</v>
      </c>
      <c r="D805" s="863" t="s">
        <v>608</v>
      </c>
      <c r="E805" s="835" t="s">
        <v>2808</v>
      </c>
      <c r="F805" s="863" t="s">
        <v>2809</v>
      </c>
      <c r="G805" s="835" t="s">
        <v>4003</v>
      </c>
      <c r="H805" s="835" t="s">
        <v>4004</v>
      </c>
      <c r="I805" s="849">
        <v>2.9050000905990601</v>
      </c>
      <c r="J805" s="849">
        <v>210</v>
      </c>
      <c r="K805" s="850">
        <v>609.89999389648437</v>
      </c>
    </row>
    <row r="806" spans="1:11" ht="14.4" customHeight="1" x14ac:dyDescent="0.3">
      <c r="A806" s="831" t="s">
        <v>577</v>
      </c>
      <c r="B806" s="832" t="s">
        <v>578</v>
      </c>
      <c r="C806" s="835" t="s">
        <v>607</v>
      </c>
      <c r="D806" s="863" t="s">
        <v>608</v>
      </c>
      <c r="E806" s="835" t="s">
        <v>2808</v>
      </c>
      <c r="F806" s="863" t="s">
        <v>2809</v>
      </c>
      <c r="G806" s="835" t="s">
        <v>4005</v>
      </c>
      <c r="H806" s="835" t="s">
        <v>4006</v>
      </c>
      <c r="I806" s="849">
        <v>2.9000000953674316</v>
      </c>
      <c r="J806" s="849">
        <v>800</v>
      </c>
      <c r="K806" s="850">
        <v>2320</v>
      </c>
    </row>
    <row r="807" spans="1:11" ht="14.4" customHeight="1" x14ac:dyDescent="0.3">
      <c r="A807" s="831" t="s">
        <v>577</v>
      </c>
      <c r="B807" s="832" t="s">
        <v>578</v>
      </c>
      <c r="C807" s="835" t="s">
        <v>607</v>
      </c>
      <c r="D807" s="863" t="s">
        <v>608</v>
      </c>
      <c r="E807" s="835" t="s">
        <v>2808</v>
      </c>
      <c r="F807" s="863" t="s">
        <v>2809</v>
      </c>
      <c r="G807" s="835" t="s">
        <v>4007</v>
      </c>
      <c r="H807" s="835" t="s">
        <v>4008</v>
      </c>
      <c r="I807" s="849">
        <v>2.9000000953674316</v>
      </c>
      <c r="J807" s="849">
        <v>1200</v>
      </c>
      <c r="K807" s="850">
        <v>3480</v>
      </c>
    </row>
    <row r="808" spans="1:11" ht="14.4" customHeight="1" x14ac:dyDescent="0.3">
      <c r="A808" s="831" t="s">
        <v>577</v>
      </c>
      <c r="B808" s="832" t="s">
        <v>578</v>
      </c>
      <c r="C808" s="835" t="s">
        <v>607</v>
      </c>
      <c r="D808" s="863" t="s">
        <v>608</v>
      </c>
      <c r="E808" s="835" t="s">
        <v>2808</v>
      </c>
      <c r="F808" s="863" t="s">
        <v>2809</v>
      </c>
      <c r="G808" s="835" t="s">
        <v>4009</v>
      </c>
      <c r="H808" s="835" t="s">
        <v>4010</v>
      </c>
      <c r="I808" s="849">
        <v>2.9040000915527342</v>
      </c>
      <c r="J808" s="849">
        <v>2400</v>
      </c>
      <c r="K808" s="850">
        <v>6970</v>
      </c>
    </row>
    <row r="809" spans="1:11" ht="14.4" customHeight="1" x14ac:dyDescent="0.3">
      <c r="A809" s="831" t="s">
        <v>577</v>
      </c>
      <c r="B809" s="832" t="s">
        <v>578</v>
      </c>
      <c r="C809" s="835" t="s">
        <v>607</v>
      </c>
      <c r="D809" s="863" t="s">
        <v>608</v>
      </c>
      <c r="E809" s="835" t="s">
        <v>2808</v>
      </c>
      <c r="F809" s="863" t="s">
        <v>2809</v>
      </c>
      <c r="G809" s="835" t="s">
        <v>4011</v>
      </c>
      <c r="H809" s="835" t="s">
        <v>4012</v>
      </c>
      <c r="I809" s="849">
        <v>102.25</v>
      </c>
      <c r="J809" s="849">
        <v>120</v>
      </c>
      <c r="K809" s="850">
        <v>12269.400207519531</v>
      </c>
    </row>
    <row r="810" spans="1:11" ht="14.4" customHeight="1" x14ac:dyDescent="0.3">
      <c r="A810" s="831" t="s">
        <v>577</v>
      </c>
      <c r="B810" s="832" t="s">
        <v>578</v>
      </c>
      <c r="C810" s="835" t="s">
        <v>607</v>
      </c>
      <c r="D810" s="863" t="s">
        <v>608</v>
      </c>
      <c r="E810" s="835" t="s">
        <v>2808</v>
      </c>
      <c r="F810" s="863" t="s">
        <v>2809</v>
      </c>
      <c r="G810" s="835" t="s">
        <v>4013</v>
      </c>
      <c r="H810" s="835" t="s">
        <v>4014</v>
      </c>
      <c r="I810" s="849">
        <v>2914.610107421875</v>
      </c>
      <c r="J810" s="849">
        <v>8</v>
      </c>
      <c r="K810" s="850">
        <v>23316.89013671875</v>
      </c>
    </row>
    <row r="811" spans="1:11" ht="14.4" customHeight="1" x14ac:dyDescent="0.3">
      <c r="A811" s="831" t="s">
        <v>577</v>
      </c>
      <c r="B811" s="832" t="s">
        <v>578</v>
      </c>
      <c r="C811" s="835" t="s">
        <v>607</v>
      </c>
      <c r="D811" s="863" t="s">
        <v>608</v>
      </c>
      <c r="E811" s="835" t="s">
        <v>2808</v>
      </c>
      <c r="F811" s="863" t="s">
        <v>2809</v>
      </c>
      <c r="G811" s="835" t="s">
        <v>4015</v>
      </c>
      <c r="H811" s="835" t="s">
        <v>4016</v>
      </c>
      <c r="I811" s="849">
        <v>2914.610107421875</v>
      </c>
      <c r="J811" s="849">
        <v>8</v>
      </c>
      <c r="K811" s="850">
        <v>23316.89013671875</v>
      </c>
    </row>
    <row r="812" spans="1:11" ht="14.4" customHeight="1" x14ac:dyDescent="0.3">
      <c r="A812" s="831" t="s">
        <v>577</v>
      </c>
      <c r="B812" s="832" t="s">
        <v>578</v>
      </c>
      <c r="C812" s="835" t="s">
        <v>607</v>
      </c>
      <c r="D812" s="863" t="s">
        <v>608</v>
      </c>
      <c r="E812" s="835" t="s">
        <v>2808</v>
      </c>
      <c r="F812" s="863" t="s">
        <v>2809</v>
      </c>
      <c r="G812" s="835" t="s">
        <v>4017</v>
      </c>
      <c r="H812" s="835" t="s">
        <v>4018</v>
      </c>
      <c r="I812" s="849">
        <v>2914.610107421875</v>
      </c>
      <c r="J812" s="849">
        <v>15</v>
      </c>
      <c r="K812" s="850">
        <v>43719.169677734375</v>
      </c>
    </row>
    <row r="813" spans="1:11" ht="14.4" customHeight="1" x14ac:dyDescent="0.3">
      <c r="A813" s="831" t="s">
        <v>577</v>
      </c>
      <c r="B813" s="832" t="s">
        <v>578</v>
      </c>
      <c r="C813" s="835" t="s">
        <v>607</v>
      </c>
      <c r="D813" s="863" t="s">
        <v>608</v>
      </c>
      <c r="E813" s="835" t="s">
        <v>2808</v>
      </c>
      <c r="F813" s="863" t="s">
        <v>2809</v>
      </c>
      <c r="G813" s="835" t="s">
        <v>4019</v>
      </c>
      <c r="H813" s="835" t="s">
        <v>4020</v>
      </c>
      <c r="I813" s="849">
        <v>2914.610107421875</v>
      </c>
      <c r="J813" s="849">
        <v>19</v>
      </c>
      <c r="K813" s="850">
        <v>55377.619873046875</v>
      </c>
    </row>
    <row r="814" spans="1:11" ht="14.4" customHeight="1" x14ac:dyDescent="0.3">
      <c r="A814" s="831" t="s">
        <v>577</v>
      </c>
      <c r="B814" s="832" t="s">
        <v>578</v>
      </c>
      <c r="C814" s="835" t="s">
        <v>607</v>
      </c>
      <c r="D814" s="863" t="s">
        <v>608</v>
      </c>
      <c r="E814" s="835" t="s">
        <v>2808</v>
      </c>
      <c r="F814" s="863" t="s">
        <v>2809</v>
      </c>
      <c r="G814" s="835" t="s">
        <v>4021</v>
      </c>
      <c r="H814" s="835" t="s">
        <v>4022</v>
      </c>
      <c r="I814" s="849">
        <v>8.4700002670288086</v>
      </c>
      <c r="J814" s="849">
        <v>420</v>
      </c>
      <c r="K814" s="850">
        <v>3557.3999328613281</v>
      </c>
    </row>
    <row r="815" spans="1:11" ht="14.4" customHeight="1" x14ac:dyDescent="0.3">
      <c r="A815" s="831" t="s">
        <v>577</v>
      </c>
      <c r="B815" s="832" t="s">
        <v>578</v>
      </c>
      <c r="C815" s="835" t="s">
        <v>607</v>
      </c>
      <c r="D815" s="863" t="s">
        <v>608</v>
      </c>
      <c r="E815" s="835" t="s">
        <v>2808</v>
      </c>
      <c r="F815" s="863" t="s">
        <v>2809</v>
      </c>
      <c r="G815" s="835" t="s">
        <v>4023</v>
      </c>
      <c r="H815" s="835" t="s">
        <v>4024</v>
      </c>
      <c r="I815" s="849">
        <v>8.4700002670288086</v>
      </c>
      <c r="J815" s="849">
        <v>530</v>
      </c>
      <c r="K815" s="850">
        <v>4489.0999450683594</v>
      </c>
    </row>
    <row r="816" spans="1:11" ht="14.4" customHeight="1" x14ac:dyDescent="0.3">
      <c r="A816" s="831" t="s">
        <v>577</v>
      </c>
      <c r="B816" s="832" t="s">
        <v>578</v>
      </c>
      <c r="C816" s="835" t="s">
        <v>607</v>
      </c>
      <c r="D816" s="863" t="s">
        <v>608</v>
      </c>
      <c r="E816" s="835" t="s">
        <v>2808</v>
      </c>
      <c r="F816" s="863" t="s">
        <v>2809</v>
      </c>
      <c r="G816" s="835" t="s">
        <v>4025</v>
      </c>
      <c r="H816" s="835" t="s">
        <v>4026</v>
      </c>
      <c r="I816" s="849">
        <v>1431.4300537109375</v>
      </c>
      <c r="J816" s="849">
        <v>3</v>
      </c>
      <c r="K816" s="850">
        <v>4294.2901611328125</v>
      </c>
    </row>
    <row r="817" spans="1:11" ht="14.4" customHeight="1" x14ac:dyDescent="0.3">
      <c r="A817" s="831" t="s">
        <v>577</v>
      </c>
      <c r="B817" s="832" t="s">
        <v>578</v>
      </c>
      <c r="C817" s="835" t="s">
        <v>607</v>
      </c>
      <c r="D817" s="863" t="s">
        <v>608</v>
      </c>
      <c r="E817" s="835" t="s">
        <v>2808</v>
      </c>
      <c r="F817" s="863" t="s">
        <v>2809</v>
      </c>
      <c r="G817" s="835" t="s">
        <v>4027</v>
      </c>
      <c r="H817" s="835" t="s">
        <v>4028</v>
      </c>
      <c r="I817" s="849">
        <v>3932.5</v>
      </c>
      <c r="J817" s="849">
        <v>1</v>
      </c>
      <c r="K817" s="850">
        <v>3932.5</v>
      </c>
    </row>
    <row r="818" spans="1:11" ht="14.4" customHeight="1" x14ac:dyDescent="0.3">
      <c r="A818" s="831" t="s">
        <v>577</v>
      </c>
      <c r="B818" s="832" t="s">
        <v>578</v>
      </c>
      <c r="C818" s="835" t="s">
        <v>607</v>
      </c>
      <c r="D818" s="863" t="s">
        <v>608</v>
      </c>
      <c r="E818" s="835" t="s">
        <v>2808</v>
      </c>
      <c r="F818" s="863" t="s">
        <v>2809</v>
      </c>
      <c r="G818" s="835" t="s">
        <v>4029</v>
      </c>
      <c r="H818" s="835" t="s">
        <v>4030</v>
      </c>
      <c r="I818" s="849">
        <v>699.3800048828125</v>
      </c>
      <c r="J818" s="849">
        <v>5</v>
      </c>
      <c r="K818" s="850">
        <v>3496.9000244140625</v>
      </c>
    </row>
    <row r="819" spans="1:11" ht="14.4" customHeight="1" x14ac:dyDescent="0.3">
      <c r="A819" s="831" t="s">
        <v>577</v>
      </c>
      <c r="B819" s="832" t="s">
        <v>578</v>
      </c>
      <c r="C819" s="835" t="s">
        <v>607</v>
      </c>
      <c r="D819" s="863" t="s">
        <v>608</v>
      </c>
      <c r="E819" s="835" t="s">
        <v>2808</v>
      </c>
      <c r="F819" s="863" t="s">
        <v>2809</v>
      </c>
      <c r="G819" s="835" t="s">
        <v>4031</v>
      </c>
      <c r="H819" s="835" t="s">
        <v>4032</v>
      </c>
      <c r="I819" s="849">
        <v>17.299999237060547</v>
      </c>
      <c r="J819" s="849">
        <v>50</v>
      </c>
      <c r="K819" s="850">
        <v>865.1500244140625</v>
      </c>
    </row>
    <row r="820" spans="1:11" ht="14.4" customHeight="1" x14ac:dyDescent="0.3">
      <c r="A820" s="831" t="s">
        <v>577</v>
      </c>
      <c r="B820" s="832" t="s">
        <v>578</v>
      </c>
      <c r="C820" s="835" t="s">
        <v>607</v>
      </c>
      <c r="D820" s="863" t="s">
        <v>608</v>
      </c>
      <c r="E820" s="835" t="s">
        <v>2808</v>
      </c>
      <c r="F820" s="863" t="s">
        <v>2809</v>
      </c>
      <c r="G820" s="835" t="s">
        <v>4033</v>
      </c>
      <c r="H820" s="835" t="s">
        <v>4034</v>
      </c>
      <c r="I820" s="849">
        <v>17.299999237060547</v>
      </c>
      <c r="J820" s="849">
        <v>500</v>
      </c>
      <c r="K820" s="850">
        <v>8651.500244140625</v>
      </c>
    </row>
    <row r="821" spans="1:11" ht="14.4" customHeight="1" x14ac:dyDescent="0.3">
      <c r="A821" s="831" t="s">
        <v>577</v>
      </c>
      <c r="B821" s="832" t="s">
        <v>578</v>
      </c>
      <c r="C821" s="835" t="s">
        <v>607</v>
      </c>
      <c r="D821" s="863" t="s">
        <v>608</v>
      </c>
      <c r="E821" s="835" t="s">
        <v>2808</v>
      </c>
      <c r="F821" s="863" t="s">
        <v>2809</v>
      </c>
      <c r="G821" s="835" t="s">
        <v>4035</v>
      </c>
      <c r="H821" s="835" t="s">
        <v>4036</v>
      </c>
      <c r="I821" s="849">
        <v>1341.6375427246094</v>
      </c>
      <c r="J821" s="849">
        <v>50</v>
      </c>
      <c r="K821" s="850">
        <v>76665.090613281354</v>
      </c>
    </row>
    <row r="822" spans="1:11" ht="14.4" customHeight="1" x14ac:dyDescent="0.3">
      <c r="A822" s="831" t="s">
        <v>577</v>
      </c>
      <c r="B822" s="832" t="s">
        <v>578</v>
      </c>
      <c r="C822" s="835" t="s">
        <v>607</v>
      </c>
      <c r="D822" s="863" t="s">
        <v>608</v>
      </c>
      <c r="E822" s="835" t="s">
        <v>2808</v>
      </c>
      <c r="F822" s="863" t="s">
        <v>2809</v>
      </c>
      <c r="G822" s="835" t="s">
        <v>4037</v>
      </c>
      <c r="H822" s="835" t="s">
        <v>4038</v>
      </c>
      <c r="I822" s="849">
        <v>2618.43994140625</v>
      </c>
      <c r="J822" s="849">
        <v>1</v>
      </c>
      <c r="K822" s="850">
        <v>2618.43994140625</v>
      </c>
    </row>
    <row r="823" spans="1:11" ht="14.4" customHeight="1" x14ac:dyDescent="0.3">
      <c r="A823" s="831" t="s">
        <v>577</v>
      </c>
      <c r="B823" s="832" t="s">
        <v>578</v>
      </c>
      <c r="C823" s="835" t="s">
        <v>607</v>
      </c>
      <c r="D823" s="863" t="s">
        <v>608</v>
      </c>
      <c r="E823" s="835" t="s">
        <v>2808</v>
      </c>
      <c r="F823" s="863" t="s">
        <v>2809</v>
      </c>
      <c r="G823" s="835" t="s">
        <v>4039</v>
      </c>
      <c r="H823" s="835" t="s">
        <v>4040</v>
      </c>
      <c r="I823" s="849">
        <v>4409.85009765625</v>
      </c>
      <c r="J823" s="849">
        <v>1</v>
      </c>
      <c r="K823" s="850">
        <v>4409.85009765625</v>
      </c>
    </row>
    <row r="824" spans="1:11" ht="14.4" customHeight="1" x14ac:dyDescent="0.3">
      <c r="A824" s="831" t="s">
        <v>577</v>
      </c>
      <c r="B824" s="832" t="s">
        <v>578</v>
      </c>
      <c r="C824" s="835" t="s">
        <v>607</v>
      </c>
      <c r="D824" s="863" t="s">
        <v>608</v>
      </c>
      <c r="E824" s="835" t="s">
        <v>2808</v>
      </c>
      <c r="F824" s="863" t="s">
        <v>2809</v>
      </c>
      <c r="G824" s="835" t="s">
        <v>4041</v>
      </c>
      <c r="H824" s="835" t="s">
        <v>4042</v>
      </c>
      <c r="I824" s="849">
        <v>1304.8299560546875</v>
      </c>
      <c r="J824" s="849">
        <v>10</v>
      </c>
      <c r="K824" s="850">
        <v>13048.25</v>
      </c>
    </row>
    <row r="825" spans="1:11" ht="14.4" customHeight="1" x14ac:dyDescent="0.3">
      <c r="A825" s="831" t="s">
        <v>577</v>
      </c>
      <c r="B825" s="832" t="s">
        <v>578</v>
      </c>
      <c r="C825" s="835" t="s">
        <v>607</v>
      </c>
      <c r="D825" s="863" t="s">
        <v>608</v>
      </c>
      <c r="E825" s="835" t="s">
        <v>2808</v>
      </c>
      <c r="F825" s="863" t="s">
        <v>2809</v>
      </c>
      <c r="G825" s="835" t="s">
        <v>4043</v>
      </c>
      <c r="H825" s="835" t="s">
        <v>4044</v>
      </c>
      <c r="I825" s="849">
        <v>1787.8599853515625</v>
      </c>
      <c r="J825" s="849">
        <v>10</v>
      </c>
      <c r="K825" s="850">
        <v>17878.599609375</v>
      </c>
    </row>
    <row r="826" spans="1:11" ht="14.4" customHeight="1" x14ac:dyDescent="0.3">
      <c r="A826" s="831" t="s">
        <v>577</v>
      </c>
      <c r="B826" s="832" t="s">
        <v>578</v>
      </c>
      <c r="C826" s="835" t="s">
        <v>607</v>
      </c>
      <c r="D826" s="863" t="s">
        <v>608</v>
      </c>
      <c r="E826" s="835" t="s">
        <v>2808</v>
      </c>
      <c r="F826" s="863" t="s">
        <v>2809</v>
      </c>
      <c r="G826" s="835" t="s">
        <v>4045</v>
      </c>
      <c r="H826" s="835" t="s">
        <v>4046</v>
      </c>
      <c r="I826" s="849">
        <v>887.760009765625</v>
      </c>
      <c r="J826" s="849">
        <v>25</v>
      </c>
      <c r="K826" s="850">
        <v>22193.9404296875</v>
      </c>
    </row>
    <row r="827" spans="1:11" ht="14.4" customHeight="1" x14ac:dyDescent="0.3">
      <c r="A827" s="831" t="s">
        <v>577</v>
      </c>
      <c r="B827" s="832" t="s">
        <v>578</v>
      </c>
      <c r="C827" s="835" t="s">
        <v>607</v>
      </c>
      <c r="D827" s="863" t="s">
        <v>608</v>
      </c>
      <c r="E827" s="835" t="s">
        <v>2808</v>
      </c>
      <c r="F827" s="863" t="s">
        <v>2809</v>
      </c>
      <c r="G827" s="835" t="s">
        <v>4045</v>
      </c>
      <c r="H827" s="835" t="s">
        <v>4047</v>
      </c>
      <c r="I827" s="849">
        <v>739.80000813802087</v>
      </c>
      <c r="J827" s="849">
        <v>30</v>
      </c>
      <c r="K827" s="850">
        <v>26632.737999999896</v>
      </c>
    </row>
    <row r="828" spans="1:11" ht="14.4" customHeight="1" x14ac:dyDescent="0.3">
      <c r="A828" s="831" t="s">
        <v>577</v>
      </c>
      <c r="B828" s="832" t="s">
        <v>578</v>
      </c>
      <c r="C828" s="835" t="s">
        <v>607</v>
      </c>
      <c r="D828" s="863" t="s">
        <v>608</v>
      </c>
      <c r="E828" s="835" t="s">
        <v>2808</v>
      </c>
      <c r="F828" s="863" t="s">
        <v>2809</v>
      </c>
      <c r="G828" s="835" t="s">
        <v>4048</v>
      </c>
      <c r="H828" s="835" t="s">
        <v>4049</v>
      </c>
      <c r="I828" s="849">
        <v>47.189998626708984</v>
      </c>
      <c r="J828" s="849">
        <v>70</v>
      </c>
      <c r="K828" s="850">
        <v>3303.2999572753906</v>
      </c>
    </row>
    <row r="829" spans="1:11" ht="14.4" customHeight="1" x14ac:dyDescent="0.3">
      <c r="A829" s="831" t="s">
        <v>577</v>
      </c>
      <c r="B829" s="832" t="s">
        <v>578</v>
      </c>
      <c r="C829" s="835" t="s">
        <v>607</v>
      </c>
      <c r="D829" s="863" t="s">
        <v>608</v>
      </c>
      <c r="E829" s="835" t="s">
        <v>2808</v>
      </c>
      <c r="F829" s="863" t="s">
        <v>2809</v>
      </c>
      <c r="G829" s="835" t="s">
        <v>3118</v>
      </c>
      <c r="H829" s="835" t="s">
        <v>4050</v>
      </c>
      <c r="I829" s="849">
        <v>33.880001068115234</v>
      </c>
      <c r="J829" s="849">
        <v>1</v>
      </c>
      <c r="K829" s="850">
        <v>33.880001068115234</v>
      </c>
    </row>
    <row r="830" spans="1:11" ht="14.4" customHeight="1" x14ac:dyDescent="0.3">
      <c r="A830" s="831" t="s">
        <v>577</v>
      </c>
      <c r="B830" s="832" t="s">
        <v>578</v>
      </c>
      <c r="C830" s="835" t="s">
        <v>607</v>
      </c>
      <c r="D830" s="863" t="s">
        <v>608</v>
      </c>
      <c r="E830" s="835" t="s">
        <v>2808</v>
      </c>
      <c r="F830" s="863" t="s">
        <v>2809</v>
      </c>
      <c r="G830" s="835" t="s">
        <v>4051</v>
      </c>
      <c r="H830" s="835" t="s">
        <v>4052</v>
      </c>
      <c r="I830" s="849">
        <v>3884.10009765625</v>
      </c>
      <c r="J830" s="849">
        <v>2</v>
      </c>
      <c r="K830" s="850">
        <v>7768.2001953125</v>
      </c>
    </row>
    <row r="831" spans="1:11" ht="14.4" customHeight="1" x14ac:dyDescent="0.3">
      <c r="A831" s="831" t="s">
        <v>577</v>
      </c>
      <c r="B831" s="832" t="s">
        <v>578</v>
      </c>
      <c r="C831" s="835" t="s">
        <v>607</v>
      </c>
      <c r="D831" s="863" t="s">
        <v>608</v>
      </c>
      <c r="E831" s="835" t="s">
        <v>2808</v>
      </c>
      <c r="F831" s="863" t="s">
        <v>2809</v>
      </c>
      <c r="G831" s="835" t="s">
        <v>4053</v>
      </c>
      <c r="H831" s="835" t="s">
        <v>4054</v>
      </c>
      <c r="I831" s="849">
        <v>2600.43994140625</v>
      </c>
      <c r="J831" s="849">
        <v>8</v>
      </c>
      <c r="K831" s="850">
        <v>20803.48046875</v>
      </c>
    </row>
    <row r="832" spans="1:11" ht="14.4" customHeight="1" x14ac:dyDescent="0.3">
      <c r="A832" s="831" t="s">
        <v>577</v>
      </c>
      <c r="B832" s="832" t="s">
        <v>578</v>
      </c>
      <c r="C832" s="835" t="s">
        <v>607</v>
      </c>
      <c r="D832" s="863" t="s">
        <v>608</v>
      </c>
      <c r="E832" s="835" t="s">
        <v>2808</v>
      </c>
      <c r="F832" s="863" t="s">
        <v>2809</v>
      </c>
      <c r="G832" s="835" t="s">
        <v>4055</v>
      </c>
      <c r="H832" s="835" t="s">
        <v>4056</v>
      </c>
      <c r="I832" s="849">
        <v>2600.43994140625</v>
      </c>
      <c r="J832" s="849">
        <v>8</v>
      </c>
      <c r="K832" s="850">
        <v>20803.48046875</v>
      </c>
    </row>
    <row r="833" spans="1:11" ht="14.4" customHeight="1" x14ac:dyDescent="0.3">
      <c r="A833" s="831" t="s">
        <v>577</v>
      </c>
      <c r="B833" s="832" t="s">
        <v>578</v>
      </c>
      <c r="C833" s="835" t="s">
        <v>607</v>
      </c>
      <c r="D833" s="863" t="s">
        <v>608</v>
      </c>
      <c r="E833" s="835" t="s">
        <v>2808</v>
      </c>
      <c r="F833" s="863" t="s">
        <v>2809</v>
      </c>
      <c r="G833" s="835" t="s">
        <v>4057</v>
      </c>
      <c r="H833" s="835" t="s">
        <v>4058</v>
      </c>
      <c r="I833" s="849">
        <v>2600.4374389648437</v>
      </c>
      <c r="J833" s="849">
        <v>15</v>
      </c>
      <c r="K833" s="850">
        <v>39006.52978515625</v>
      </c>
    </row>
    <row r="834" spans="1:11" ht="14.4" customHeight="1" x14ac:dyDescent="0.3">
      <c r="A834" s="831" t="s">
        <v>577</v>
      </c>
      <c r="B834" s="832" t="s">
        <v>578</v>
      </c>
      <c r="C834" s="835" t="s">
        <v>607</v>
      </c>
      <c r="D834" s="863" t="s">
        <v>608</v>
      </c>
      <c r="E834" s="835" t="s">
        <v>2808</v>
      </c>
      <c r="F834" s="863" t="s">
        <v>2809</v>
      </c>
      <c r="G834" s="835" t="s">
        <v>4059</v>
      </c>
      <c r="H834" s="835" t="s">
        <v>4060</v>
      </c>
      <c r="I834" s="849">
        <v>2600.4366048177085</v>
      </c>
      <c r="J834" s="849">
        <v>19</v>
      </c>
      <c r="K834" s="850">
        <v>49408.259765625</v>
      </c>
    </row>
    <row r="835" spans="1:11" ht="14.4" customHeight="1" x14ac:dyDescent="0.3">
      <c r="A835" s="831" t="s">
        <v>577</v>
      </c>
      <c r="B835" s="832" t="s">
        <v>578</v>
      </c>
      <c r="C835" s="835" t="s">
        <v>607</v>
      </c>
      <c r="D835" s="863" t="s">
        <v>608</v>
      </c>
      <c r="E835" s="835" t="s">
        <v>2808</v>
      </c>
      <c r="F835" s="863" t="s">
        <v>2809</v>
      </c>
      <c r="G835" s="835" t="s">
        <v>4061</v>
      </c>
      <c r="H835" s="835" t="s">
        <v>4062</v>
      </c>
      <c r="I835" s="849">
        <v>28.799999237060547</v>
      </c>
      <c r="J835" s="849">
        <v>2500</v>
      </c>
      <c r="K835" s="850">
        <v>71995.001953125</v>
      </c>
    </row>
    <row r="836" spans="1:11" ht="14.4" customHeight="1" x14ac:dyDescent="0.3">
      <c r="A836" s="831" t="s">
        <v>577</v>
      </c>
      <c r="B836" s="832" t="s">
        <v>578</v>
      </c>
      <c r="C836" s="835" t="s">
        <v>607</v>
      </c>
      <c r="D836" s="863" t="s">
        <v>608</v>
      </c>
      <c r="E836" s="835" t="s">
        <v>2808</v>
      </c>
      <c r="F836" s="863" t="s">
        <v>2809</v>
      </c>
      <c r="G836" s="835" t="s">
        <v>4063</v>
      </c>
      <c r="H836" s="835" t="s">
        <v>4064</v>
      </c>
      <c r="I836" s="849">
        <v>26783.349609375</v>
      </c>
      <c r="J836" s="849">
        <v>1</v>
      </c>
      <c r="K836" s="850">
        <v>26783.349609375</v>
      </c>
    </row>
    <row r="837" spans="1:11" ht="14.4" customHeight="1" x14ac:dyDescent="0.3">
      <c r="A837" s="831" t="s">
        <v>577</v>
      </c>
      <c r="B837" s="832" t="s">
        <v>578</v>
      </c>
      <c r="C837" s="835" t="s">
        <v>607</v>
      </c>
      <c r="D837" s="863" t="s">
        <v>608</v>
      </c>
      <c r="E837" s="835" t="s">
        <v>2808</v>
      </c>
      <c r="F837" s="863" t="s">
        <v>2809</v>
      </c>
      <c r="G837" s="835" t="s">
        <v>4065</v>
      </c>
      <c r="H837" s="835" t="s">
        <v>4066</v>
      </c>
      <c r="I837" s="849">
        <v>4438.5</v>
      </c>
      <c r="J837" s="849">
        <v>4</v>
      </c>
      <c r="K837" s="850">
        <v>17753.990234375</v>
      </c>
    </row>
    <row r="838" spans="1:11" ht="14.4" customHeight="1" x14ac:dyDescent="0.3">
      <c r="A838" s="831" t="s">
        <v>577</v>
      </c>
      <c r="B838" s="832" t="s">
        <v>578</v>
      </c>
      <c r="C838" s="835" t="s">
        <v>607</v>
      </c>
      <c r="D838" s="863" t="s">
        <v>608</v>
      </c>
      <c r="E838" s="835" t="s">
        <v>2808</v>
      </c>
      <c r="F838" s="863" t="s">
        <v>2809</v>
      </c>
      <c r="G838" s="835" t="s">
        <v>4067</v>
      </c>
      <c r="H838" s="835" t="s">
        <v>4068</v>
      </c>
      <c r="I838" s="849">
        <v>4438.5</v>
      </c>
      <c r="J838" s="849">
        <v>4</v>
      </c>
      <c r="K838" s="850">
        <v>17753.990234375</v>
      </c>
    </row>
    <row r="839" spans="1:11" ht="14.4" customHeight="1" x14ac:dyDescent="0.3">
      <c r="A839" s="831" t="s">
        <v>577</v>
      </c>
      <c r="B839" s="832" t="s">
        <v>578</v>
      </c>
      <c r="C839" s="835" t="s">
        <v>607</v>
      </c>
      <c r="D839" s="863" t="s">
        <v>608</v>
      </c>
      <c r="E839" s="835" t="s">
        <v>2808</v>
      </c>
      <c r="F839" s="863" t="s">
        <v>2809</v>
      </c>
      <c r="G839" s="835" t="s">
        <v>4069</v>
      </c>
      <c r="H839" s="835" t="s">
        <v>4070</v>
      </c>
      <c r="I839" s="849">
        <v>3518.300048828125</v>
      </c>
      <c r="J839" s="849">
        <v>2</v>
      </c>
      <c r="K839" s="850">
        <v>7036.58984375</v>
      </c>
    </row>
    <row r="840" spans="1:11" ht="14.4" customHeight="1" x14ac:dyDescent="0.3">
      <c r="A840" s="831" t="s">
        <v>577</v>
      </c>
      <c r="B840" s="832" t="s">
        <v>578</v>
      </c>
      <c r="C840" s="835" t="s">
        <v>607</v>
      </c>
      <c r="D840" s="863" t="s">
        <v>608</v>
      </c>
      <c r="E840" s="835" t="s">
        <v>2808</v>
      </c>
      <c r="F840" s="863" t="s">
        <v>2809</v>
      </c>
      <c r="G840" s="835" t="s">
        <v>4071</v>
      </c>
      <c r="H840" s="835" t="s">
        <v>4072</v>
      </c>
      <c r="I840" s="849">
        <v>2663.27001953125</v>
      </c>
      <c r="J840" s="849">
        <v>5</v>
      </c>
      <c r="K840" s="850">
        <v>13316.3603515625</v>
      </c>
    </row>
    <row r="841" spans="1:11" ht="14.4" customHeight="1" x14ac:dyDescent="0.3">
      <c r="A841" s="831" t="s">
        <v>577</v>
      </c>
      <c r="B841" s="832" t="s">
        <v>578</v>
      </c>
      <c r="C841" s="835" t="s">
        <v>607</v>
      </c>
      <c r="D841" s="863" t="s">
        <v>608</v>
      </c>
      <c r="E841" s="835" t="s">
        <v>2808</v>
      </c>
      <c r="F841" s="863" t="s">
        <v>2809</v>
      </c>
      <c r="G841" s="835" t="s">
        <v>4073</v>
      </c>
      <c r="H841" s="835" t="s">
        <v>4074</v>
      </c>
      <c r="I841" s="849">
        <v>2663.27001953125</v>
      </c>
      <c r="J841" s="849">
        <v>5</v>
      </c>
      <c r="K841" s="850">
        <v>13316.3603515625</v>
      </c>
    </row>
    <row r="842" spans="1:11" ht="14.4" customHeight="1" x14ac:dyDescent="0.3">
      <c r="A842" s="831" t="s">
        <v>577</v>
      </c>
      <c r="B842" s="832" t="s">
        <v>578</v>
      </c>
      <c r="C842" s="835" t="s">
        <v>607</v>
      </c>
      <c r="D842" s="863" t="s">
        <v>608</v>
      </c>
      <c r="E842" s="835" t="s">
        <v>2808</v>
      </c>
      <c r="F842" s="863" t="s">
        <v>2809</v>
      </c>
      <c r="G842" s="835" t="s">
        <v>4075</v>
      </c>
      <c r="H842" s="835" t="s">
        <v>4076</v>
      </c>
      <c r="I842" s="849">
        <v>15660.91015625</v>
      </c>
      <c r="J842" s="849">
        <v>1</v>
      </c>
      <c r="K842" s="850">
        <v>15660.91015625</v>
      </c>
    </row>
    <row r="843" spans="1:11" ht="14.4" customHeight="1" x14ac:dyDescent="0.3">
      <c r="A843" s="831" t="s">
        <v>577</v>
      </c>
      <c r="B843" s="832" t="s">
        <v>578</v>
      </c>
      <c r="C843" s="835" t="s">
        <v>607</v>
      </c>
      <c r="D843" s="863" t="s">
        <v>608</v>
      </c>
      <c r="E843" s="835" t="s">
        <v>2808</v>
      </c>
      <c r="F843" s="863" t="s">
        <v>2809</v>
      </c>
      <c r="G843" s="835" t="s">
        <v>4077</v>
      </c>
      <c r="H843" s="835" t="s">
        <v>4078</v>
      </c>
      <c r="I843" s="849">
        <v>20309.720703125</v>
      </c>
      <c r="J843" s="849">
        <v>1</v>
      </c>
      <c r="K843" s="850">
        <v>20309.720703125</v>
      </c>
    </row>
    <row r="844" spans="1:11" ht="14.4" customHeight="1" x14ac:dyDescent="0.3">
      <c r="A844" s="831" t="s">
        <v>577</v>
      </c>
      <c r="B844" s="832" t="s">
        <v>578</v>
      </c>
      <c r="C844" s="835" t="s">
        <v>607</v>
      </c>
      <c r="D844" s="863" t="s">
        <v>608</v>
      </c>
      <c r="E844" s="835" t="s">
        <v>2808</v>
      </c>
      <c r="F844" s="863" t="s">
        <v>2809</v>
      </c>
      <c r="G844" s="835" t="s">
        <v>4079</v>
      </c>
      <c r="H844" s="835" t="s">
        <v>4080</v>
      </c>
      <c r="I844" s="849">
        <v>20309.69921875</v>
      </c>
      <c r="J844" s="849">
        <v>1</v>
      </c>
      <c r="K844" s="850">
        <v>20309.69921875</v>
      </c>
    </row>
    <row r="845" spans="1:11" ht="14.4" customHeight="1" x14ac:dyDescent="0.3">
      <c r="A845" s="831" t="s">
        <v>577</v>
      </c>
      <c r="B845" s="832" t="s">
        <v>578</v>
      </c>
      <c r="C845" s="835" t="s">
        <v>607</v>
      </c>
      <c r="D845" s="863" t="s">
        <v>608</v>
      </c>
      <c r="E845" s="835" t="s">
        <v>2808</v>
      </c>
      <c r="F845" s="863" t="s">
        <v>2809</v>
      </c>
      <c r="G845" s="835" t="s">
        <v>4081</v>
      </c>
      <c r="H845" s="835" t="s">
        <v>4082</v>
      </c>
      <c r="I845" s="849">
        <v>398.94000244140625</v>
      </c>
      <c r="J845" s="849">
        <v>4</v>
      </c>
      <c r="K845" s="850">
        <v>1595.75</v>
      </c>
    </row>
    <row r="846" spans="1:11" ht="14.4" customHeight="1" x14ac:dyDescent="0.3">
      <c r="A846" s="831" t="s">
        <v>577</v>
      </c>
      <c r="B846" s="832" t="s">
        <v>578</v>
      </c>
      <c r="C846" s="835" t="s">
        <v>607</v>
      </c>
      <c r="D846" s="863" t="s">
        <v>608</v>
      </c>
      <c r="E846" s="835" t="s">
        <v>2808</v>
      </c>
      <c r="F846" s="863" t="s">
        <v>2809</v>
      </c>
      <c r="G846" s="835" t="s">
        <v>4083</v>
      </c>
      <c r="H846" s="835" t="s">
        <v>4084</v>
      </c>
      <c r="I846" s="849">
        <v>1323.6500244140625</v>
      </c>
      <c r="J846" s="849">
        <v>2</v>
      </c>
      <c r="K846" s="850">
        <v>2647.300048828125</v>
      </c>
    </row>
    <row r="847" spans="1:11" ht="14.4" customHeight="1" x14ac:dyDescent="0.3">
      <c r="A847" s="831" t="s">
        <v>577</v>
      </c>
      <c r="B847" s="832" t="s">
        <v>578</v>
      </c>
      <c r="C847" s="835" t="s">
        <v>607</v>
      </c>
      <c r="D847" s="863" t="s">
        <v>608</v>
      </c>
      <c r="E847" s="835" t="s">
        <v>2808</v>
      </c>
      <c r="F847" s="863" t="s">
        <v>2809</v>
      </c>
      <c r="G847" s="835" t="s">
        <v>3150</v>
      </c>
      <c r="H847" s="835" t="s">
        <v>3151</v>
      </c>
      <c r="I847" s="849">
        <v>4.619999885559082</v>
      </c>
      <c r="J847" s="849">
        <v>50</v>
      </c>
      <c r="K847" s="850">
        <v>231</v>
      </c>
    </row>
    <row r="848" spans="1:11" ht="14.4" customHeight="1" x14ac:dyDescent="0.3">
      <c r="A848" s="831" t="s">
        <v>577</v>
      </c>
      <c r="B848" s="832" t="s">
        <v>578</v>
      </c>
      <c r="C848" s="835" t="s">
        <v>607</v>
      </c>
      <c r="D848" s="863" t="s">
        <v>608</v>
      </c>
      <c r="E848" s="835" t="s">
        <v>2808</v>
      </c>
      <c r="F848" s="863" t="s">
        <v>2809</v>
      </c>
      <c r="G848" s="835" t="s">
        <v>4085</v>
      </c>
      <c r="H848" s="835" t="s">
        <v>4086</v>
      </c>
      <c r="I848" s="849">
        <v>372.67999267578125</v>
      </c>
      <c r="J848" s="849">
        <v>30</v>
      </c>
      <c r="K848" s="850">
        <v>11180.400146484375</v>
      </c>
    </row>
    <row r="849" spans="1:11" ht="14.4" customHeight="1" x14ac:dyDescent="0.3">
      <c r="A849" s="831" t="s">
        <v>577</v>
      </c>
      <c r="B849" s="832" t="s">
        <v>578</v>
      </c>
      <c r="C849" s="835" t="s">
        <v>607</v>
      </c>
      <c r="D849" s="863" t="s">
        <v>608</v>
      </c>
      <c r="E849" s="835" t="s">
        <v>2808</v>
      </c>
      <c r="F849" s="863" t="s">
        <v>2809</v>
      </c>
      <c r="G849" s="835" t="s">
        <v>4087</v>
      </c>
      <c r="H849" s="835" t="s">
        <v>4088</v>
      </c>
      <c r="I849" s="849">
        <v>372.6875</v>
      </c>
      <c r="J849" s="849">
        <v>30</v>
      </c>
      <c r="K849" s="850">
        <v>11180.500122070313</v>
      </c>
    </row>
    <row r="850" spans="1:11" ht="14.4" customHeight="1" x14ac:dyDescent="0.3">
      <c r="A850" s="831" t="s">
        <v>577</v>
      </c>
      <c r="B850" s="832" t="s">
        <v>578</v>
      </c>
      <c r="C850" s="835" t="s">
        <v>607</v>
      </c>
      <c r="D850" s="863" t="s">
        <v>608</v>
      </c>
      <c r="E850" s="835" t="s">
        <v>2808</v>
      </c>
      <c r="F850" s="863" t="s">
        <v>2809</v>
      </c>
      <c r="G850" s="835" t="s">
        <v>4089</v>
      </c>
      <c r="H850" s="835" t="s">
        <v>4090</v>
      </c>
      <c r="I850" s="849">
        <v>463.42999267578125</v>
      </c>
      <c r="J850" s="849">
        <v>60</v>
      </c>
      <c r="K850" s="850">
        <v>27805.80078125</v>
      </c>
    </row>
    <row r="851" spans="1:11" ht="14.4" customHeight="1" x14ac:dyDescent="0.3">
      <c r="A851" s="831" t="s">
        <v>577</v>
      </c>
      <c r="B851" s="832" t="s">
        <v>578</v>
      </c>
      <c r="C851" s="835" t="s">
        <v>607</v>
      </c>
      <c r="D851" s="863" t="s">
        <v>608</v>
      </c>
      <c r="E851" s="835" t="s">
        <v>2808</v>
      </c>
      <c r="F851" s="863" t="s">
        <v>2809</v>
      </c>
      <c r="G851" s="835" t="s">
        <v>3156</v>
      </c>
      <c r="H851" s="835" t="s">
        <v>3157</v>
      </c>
      <c r="I851" s="849">
        <v>80.576364690607249</v>
      </c>
      <c r="J851" s="849">
        <v>1440</v>
      </c>
      <c r="K851" s="850">
        <v>116026.31970214844</v>
      </c>
    </row>
    <row r="852" spans="1:11" ht="14.4" customHeight="1" x14ac:dyDescent="0.3">
      <c r="A852" s="831" t="s">
        <v>577</v>
      </c>
      <c r="B852" s="832" t="s">
        <v>578</v>
      </c>
      <c r="C852" s="835" t="s">
        <v>607</v>
      </c>
      <c r="D852" s="863" t="s">
        <v>608</v>
      </c>
      <c r="E852" s="835" t="s">
        <v>2808</v>
      </c>
      <c r="F852" s="863" t="s">
        <v>2809</v>
      </c>
      <c r="G852" s="835" t="s">
        <v>4091</v>
      </c>
      <c r="H852" s="835" t="s">
        <v>4092</v>
      </c>
      <c r="I852" s="849">
        <v>34.000833193461098</v>
      </c>
      <c r="J852" s="849">
        <v>920</v>
      </c>
      <c r="K852" s="850">
        <v>31281</v>
      </c>
    </row>
    <row r="853" spans="1:11" ht="14.4" customHeight="1" x14ac:dyDescent="0.3">
      <c r="A853" s="831" t="s">
        <v>577</v>
      </c>
      <c r="B853" s="832" t="s">
        <v>578</v>
      </c>
      <c r="C853" s="835" t="s">
        <v>607</v>
      </c>
      <c r="D853" s="863" t="s">
        <v>608</v>
      </c>
      <c r="E853" s="835" t="s">
        <v>2808</v>
      </c>
      <c r="F853" s="863" t="s">
        <v>2809</v>
      </c>
      <c r="G853" s="835" t="s">
        <v>4093</v>
      </c>
      <c r="H853" s="835" t="s">
        <v>4094</v>
      </c>
      <c r="I853" s="849">
        <v>12270</v>
      </c>
      <c r="J853" s="849">
        <v>3</v>
      </c>
      <c r="K853" s="850">
        <v>36810</v>
      </c>
    </row>
    <row r="854" spans="1:11" ht="14.4" customHeight="1" x14ac:dyDescent="0.3">
      <c r="A854" s="831" t="s">
        <v>577</v>
      </c>
      <c r="B854" s="832" t="s">
        <v>578</v>
      </c>
      <c r="C854" s="835" t="s">
        <v>607</v>
      </c>
      <c r="D854" s="863" t="s">
        <v>608</v>
      </c>
      <c r="E854" s="835" t="s">
        <v>2808</v>
      </c>
      <c r="F854" s="863" t="s">
        <v>2809</v>
      </c>
      <c r="G854" s="835" t="s">
        <v>4095</v>
      </c>
      <c r="H854" s="835" t="s">
        <v>4096</v>
      </c>
      <c r="I854" s="849">
        <v>518.55999755859375</v>
      </c>
      <c r="J854" s="849">
        <v>6</v>
      </c>
      <c r="K854" s="850">
        <v>3111.35009765625</v>
      </c>
    </row>
    <row r="855" spans="1:11" ht="14.4" customHeight="1" x14ac:dyDescent="0.3">
      <c r="A855" s="831" t="s">
        <v>577</v>
      </c>
      <c r="B855" s="832" t="s">
        <v>578</v>
      </c>
      <c r="C855" s="835" t="s">
        <v>607</v>
      </c>
      <c r="D855" s="863" t="s">
        <v>608</v>
      </c>
      <c r="E855" s="835" t="s">
        <v>2808</v>
      </c>
      <c r="F855" s="863" t="s">
        <v>2809</v>
      </c>
      <c r="G855" s="835" t="s">
        <v>4097</v>
      </c>
      <c r="H855" s="835" t="s">
        <v>4098</v>
      </c>
      <c r="I855" s="849">
        <v>518.55999755859375</v>
      </c>
      <c r="J855" s="849">
        <v>6</v>
      </c>
      <c r="K855" s="850">
        <v>3111.3499755859375</v>
      </c>
    </row>
    <row r="856" spans="1:11" ht="14.4" customHeight="1" x14ac:dyDescent="0.3">
      <c r="A856" s="831" t="s">
        <v>577</v>
      </c>
      <c r="B856" s="832" t="s">
        <v>578</v>
      </c>
      <c r="C856" s="835" t="s">
        <v>607</v>
      </c>
      <c r="D856" s="863" t="s">
        <v>608</v>
      </c>
      <c r="E856" s="835" t="s">
        <v>2808</v>
      </c>
      <c r="F856" s="863" t="s">
        <v>2809</v>
      </c>
      <c r="G856" s="835" t="s">
        <v>4099</v>
      </c>
      <c r="H856" s="835" t="s">
        <v>4100</v>
      </c>
      <c r="I856" s="849">
        <v>573.5999755859375</v>
      </c>
      <c r="J856" s="849">
        <v>4</v>
      </c>
      <c r="K856" s="850">
        <v>2294.39990234375</v>
      </c>
    </row>
    <row r="857" spans="1:11" ht="14.4" customHeight="1" x14ac:dyDescent="0.3">
      <c r="A857" s="831" t="s">
        <v>577</v>
      </c>
      <c r="B857" s="832" t="s">
        <v>578</v>
      </c>
      <c r="C857" s="835" t="s">
        <v>607</v>
      </c>
      <c r="D857" s="863" t="s">
        <v>608</v>
      </c>
      <c r="E857" s="835" t="s">
        <v>2808</v>
      </c>
      <c r="F857" s="863" t="s">
        <v>2809</v>
      </c>
      <c r="G857" s="835" t="s">
        <v>4101</v>
      </c>
      <c r="H857" s="835" t="s">
        <v>4102</v>
      </c>
      <c r="I857" s="849">
        <v>5.380000114440918</v>
      </c>
      <c r="J857" s="849">
        <v>200</v>
      </c>
      <c r="K857" s="850">
        <v>1076.4500122070312</v>
      </c>
    </row>
    <row r="858" spans="1:11" ht="14.4" customHeight="1" x14ac:dyDescent="0.3">
      <c r="A858" s="831" t="s">
        <v>577</v>
      </c>
      <c r="B858" s="832" t="s">
        <v>578</v>
      </c>
      <c r="C858" s="835" t="s">
        <v>607</v>
      </c>
      <c r="D858" s="863" t="s">
        <v>608</v>
      </c>
      <c r="E858" s="835" t="s">
        <v>2808</v>
      </c>
      <c r="F858" s="863" t="s">
        <v>2809</v>
      </c>
      <c r="G858" s="835" t="s">
        <v>4103</v>
      </c>
      <c r="H858" s="835" t="s">
        <v>4104</v>
      </c>
      <c r="I858" s="849">
        <v>6.320000171661377</v>
      </c>
      <c r="J858" s="849">
        <v>200</v>
      </c>
      <c r="K858" s="850">
        <v>1263.239990234375</v>
      </c>
    </row>
    <row r="859" spans="1:11" ht="14.4" customHeight="1" x14ac:dyDescent="0.3">
      <c r="A859" s="831" t="s">
        <v>577</v>
      </c>
      <c r="B859" s="832" t="s">
        <v>578</v>
      </c>
      <c r="C859" s="835" t="s">
        <v>607</v>
      </c>
      <c r="D859" s="863" t="s">
        <v>608</v>
      </c>
      <c r="E859" s="835" t="s">
        <v>2808</v>
      </c>
      <c r="F859" s="863" t="s">
        <v>2809</v>
      </c>
      <c r="G859" s="835" t="s">
        <v>2974</v>
      </c>
      <c r="H859" s="835" t="s">
        <v>2975</v>
      </c>
      <c r="I859" s="849">
        <v>13.310000419616699</v>
      </c>
      <c r="J859" s="849">
        <v>20</v>
      </c>
      <c r="K859" s="850">
        <v>266.20001220703125</v>
      </c>
    </row>
    <row r="860" spans="1:11" ht="14.4" customHeight="1" x14ac:dyDescent="0.3">
      <c r="A860" s="831" t="s">
        <v>577</v>
      </c>
      <c r="B860" s="832" t="s">
        <v>578</v>
      </c>
      <c r="C860" s="835" t="s">
        <v>607</v>
      </c>
      <c r="D860" s="863" t="s">
        <v>608</v>
      </c>
      <c r="E860" s="835" t="s">
        <v>2808</v>
      </c>
      <c r="F860" s="863" t="s">
        <v>2809</v>
      </c>
      <c r="G860" s="835" t="s">
        <v>4105</v>
      </c>
      <c r="H860" s="835" t="s">
        <v>4106</v>
      </c>
      <c r="I860" s="849">
        <v>79.620002746582031</v>
      </c>
      <c r="J860" s="849">
        <v>66</v>
      </c>
      <c r="K860" s="850">
        <v>5254.8900756835937</v>
      </c>
    </row>
    <row r="861" spans="1:11" ht="14.4" customHeight="1" x14ac:dyDescent="0.3">
      <c r="A861" s="831" t="s">
        <v>577</v>
      </c>
      <c r="B861" s="832" t="s">
        <v>578</v>
      </c>
      <c r="C861" s="835" t="s">
        <v>607</v>
      </c>
      <c r="D861" s="863" t="s">
        <v>608</v>
      </c>
      <c r="E861" s="835" t="s">
        <v>2808</v>
      </c>
      <c r="F861" s="863" t="s">
        <v>2809</v>
      </c>
      <c r="G861" s="835" t="s">
        <v>4107</v>
      </c>
      <c r="H861" s="835" t="s">
        <v>4108</v>
      </c>
      <c r="I861" s="849">
        <v>32270.69921875</v>
      </c>
      <c r="J861" s="849">
        <v>9</v>
      </c>
      <c r="K861" s="850">
        <v>290436.29296875</v>
      </c>
    </row>
    <row r="862" spans="1:11" ht="14.4" customHeight="1" x14ac:dyDescent="0.3">
      <c r="A862" s="831" t="s">
        <v>577</v>
      </c>
      <c r="B862" s="832" t="s">
        <v>578</v>
      </c>
      <c r="C862" s="835" t="s">
        <v>607</v>
      </c>
      <c r="D862" s="863" t="s">
        <v>608</v>
      </c>
      <c r="E862" s="835" t="s">
        <v>2808</v>
      </c>
      <c r="F862" s="863" t="s">
        <v>2809</v>
      </c>
      <c r="G862" s="835" t="s">
        <v>4109</v>
      </c>
      <c r="H862" s="835" t="s">
        <v>4110</v>
      </c>
      <c r="I862" s="849">
        <v>16684.689453125</v>
      </c>
      <c r="J862" s="849">
        <v>2</v>
      </c>
      <c r="K862" s="850">
        <v>33369.37890625</v>
      </c>
    </row>
    <row r="863" spans="1:11" ht="14.4" customHeight="1" x14ac:dyDescent="0.3">
      <c r="A863" s="831" t="s">
        <v>577</v>
      </c>
      <c r="B863" s="832" t="s">
        <v>578</v>
      </c>
      <c r="C863" s="835" t="s">
        <v>607</v>
      </c>
      <c r="D863" s="863" t="s">
        <v>608</v>
      </c>
      <c r="E863" s="835" t="s">
        <v>2808</v>
      </c>
      <c r="F863" s="863" t="s">
        <v>2809</v>
      </c>
      <c r="G863" s="835" t="s">
        <v>4111</v>
      </c>
      <c r="H863" s="835" t="s">
        <v>4112</v>
      </c>
      <c r="I863" s="849">
        <v>21845.33984375</v>
      </c>
      <c r="J863" s="849">
        <v>1</v>
      </c>
      <c r="K863" s="850">
        <v>21845.33984375</v>
      </c>
    </row>
    <row r="864" spans="1:11" ht="14.4" customHeight="1" x14ac:dyDescent="0.3">
      <c r="A864" s="831" t="s">
        <v>577</v>
      </c>
      <c r="B864" s="832" t="s">
        <v>578</v>
      </c>
      <c r="C864" s="835" t="s">
        <v>607</v>
      </c>
      <c r="D864" s="863" t="s">
        <v>608</v>
      </c>
      <c r="E864" s="835" t="s">
        <v>2808</v>
      </c>
      <c r="F864" s="863" t="s">
        <v>2809</v>
      </c>
      <c r="G864" s="835" t="s">
        <v>4113</v>
      </c>
      <c r="H864" s="835" t="s">
        <v>4114</v>
      </c>
      <c r="I864" s="849">
        <v>20309.69921875</v>
      </c>
      <c r="J864" s="849">
        <v>1</v>
      </c>
      <c r="K864" s="850">
        <v>20309.69921875</v>
      </c>
    </row>
    <row r="865" spans="1:11" ht="14.4" customHeight="1" x14ac:dyDescent="0.3">
      <c r="A865" s="831" t="s">
        <v>577</v>
      </c>
      <c r="B865" s="832" t="s">
        <v>578</v>
      </c>
      <c r="C865" s="835" t="s">
        <v>607</v>
      </c>
      <c r="D865" s="863" t="s">
        <v>608</v>
      </c>
      <c r="E865" s="835" t="s">
        <v>2808</v>
      </c>
      <c r="F865" s="863" t="s">
        <v>2809</v>
      </c>
      <c r="G865" s="835" t="s">
        <v>4115</v>
      </c>
      <c r="H865" s="835" t="s">
        <v>4116</v>
      </c>
      <c r="I865" s="849">
        <v>136.55000305175781</v>
      </c>
      <c r="J865" s="849">
        <v>1</v>
      </c>
      <c r="K865" s="850">
        <v>136.55000305175781</v>
      </c>
    </row>
    <row r="866" spans="1:11" ht="14.4" customHeight="1" x14ac:dyDescent="0.3">
      <c r="A866" s="831" t="s">
        <v>577</v>
      </c>
      <c r="B866" s="832" t="s">
        <v>578</v>
      </c>
      <c r="C866" s="835" t="s">
        <v>607</v>
      </c>
      <c r="D866" s="863" t="s">
        <v>608</v>
      </c>
      <c r="E866" s="835" t="s">
        <v>2808</v>
      </c>
      <c r="F866" s="863" t="s">
        <v>2809</v>
      </c>
      <c r="G866" s="835" t="s">
        <v>4117</v>
      </c>
      <c r="H866" s="835" t="s">
        <v>4118</v>
      </c>
      <c r="I866" s="849">
        <v>532.42999267578125</v>
      </c>
      <c r="J866" s="849">
        <v>6</v>
      </c>
      <c r="K866" s="850">
        <v>3194.60009765625</v>
      </c>
    </row>
    <row r="867" spans="1:11" ht="14.4" customHeight="1" x14ac:dyDescent="0.3">
      <c r="A867" s="831" t="s">
        <v>577</v>
      </c>
      <c r="B867" s="832" t="s">
        <v>578</v>
      </c>
      <c r="C867" s="835" t="s">
        <v>607</v>
      </c>
      <c r="D867" s="863" t="s">
        <v>608</v>
      </c>
      <c r="E867" s="835" t="s">
        <v>2808</v>
      </c>
      <c r="F867" s="863" t="s">
        <v>2809</v>
      </c>
      <c r="G867" s="835" t="s">
        <v>2842</v>
      </c>
      <c r="H867" s="835" t="s">
        <v>2843</v>
      </c>
      <c r="I867" s="849">
        <v>62.799999237060547</v>
      </c>
      <c r="J867" s="849">
        <v>1</v>
      </c>
      <c r="K867" s="850">
        <v>62.799999237060547</v>
      </c>
    </row>
    <row r="868" spans="1:11" ht="14.4" customHeight="1" x14ac:dyDescent="0.3">
      <c r="A868" s="831" t="s">
        <v>577</v>
      </c>
      <c r="B868" s="832" t="s">
        <v>578</v>
      </c>
      <c r="C868" s="835" t="s">
        <v>607</v>
      </c>
      <c r="D868" s="863" t="s">
        <v>608</v>
      </c>
      <c r="E868" s="835" t="s">
        <v>2808</v>
      </c>
      <c r="F868" s="863" t="s">
        <v>2809</v>
      </c>
      <c r="G868" s="835" t="s">
        <v>4119</v>
      </c>
      <c r="H868" s="835" t="s">
        <v>4120</v>
      </c>
      <c r="I868" s="849">
        <v>5994.81982421875</v>
      </c>
      <c r="J868" s="849">
        <v>5</v>
      </c>
      <c r="K868" s="850">
        <v>29974.119140625</v>
      </c>
    </row>
    <row r="869" spans="1:11" ht="14.4" customHeight="1" x14ac:dyDescent="0.3">
      <c r="A869" s="831" t="s">
        <v>577</v>
      </c>
      <c r="B869" s="832" t="s">
        <v>578</v>
      </c>
      <c r="C869" s="835" t="s">
        <v>607</v>
      </c>
      <c r="D869" s="863" t="s">
        <v>608</v>
      </c>
      <c r="E869" s="835" t="s">
        <v>2808</v>
      </c>
      <c r="F869" s="863" t="s">
        <v>2809</v>
      </c>
      <c r="G869" s="835" t="s">
        <v>4121</v>
      </c>
      <c r="H869" s="835" t="s">
        <v>4122</v>
      </c>
      <c r="I869" s="849">
        <v>14728.1201171875</v>
      </c>
      <c r="J869" s="849">
        <v>1</v>
      </c>
      <c r="K869" s="850">
        <v>14728.1201171875</v>
      </c>
    </row>
    <row r="870" spans="1:11" ht="14.4" customHeight="1" x14ac:dyDescent="0.3">
      <c r="A870" s="831" t="s">
        <v>577</v>
      </c>
      <c r="B870" s="832" t="s">
        <v>578</v>
      </c>
      <c r="C870" s="835" t="s">
        <v>607</v>
      </c>
      <c r="D870" s="863" t="s">
        <v>608</v>
      </c>
      <c r="E870" s="835" t="s">
        <v>2808</v>
      </c>
      <c r="F870" s="863" t="s">
        <v>2809</v>
      </c>
      <c r="G870" s="835" t="s">
        <v>4123</v>
      </c>
      <c r="H870" s="835" t="s">
        <v>4124</v>
      </c>
      <c r="I870" s="849">
        <v>25.590000152587891</v>
      </c>
      <c r="J870" s="849">
        <v>37</v>
      </c>
      <c r="K870" s="850">
        <v>946.86000061035156</v>
      </c>
    </row>
    <row r="871" spans="1:11" ht="14.4" customHeight="1" x14ac:dyDescent="0.3">
      <c r="A871" s="831" t="s">
        <v>577</v>
      </c>
      <c r="B871" s="832" t="s">
        <v>578</v>
      </c>
      <c r="C871" s="835" t="s">
        <v>607</v>
      </c>
      <c r="D871" s="863" t="s">
        <v>608</v>
      </c>
      <c r="E871" s="835" t="s">
        <v>2808</v>
      </c>
      <c r="F871" s="863" t="s">
        <v>2809</v>
      </c>
      <c r="G871" s="835" t="s">
        <v>4125</v>
      </c>
      <c r="H871" s="835" t="s">
        <v>4126</v>
      </c>
      <c r="I871" s="849">
        <v>7389.4501953125</v>
      </c>
      <c r="J871" s="849">
        <v>1</v>
      </c>
      <c r="K871" s="850">
        <v>7389.4501953125</v>
      </c>
    </row>
    <row r="872" spans="1:11" ht="14.4" customHeight="1" x14ac:dyDescent="0.3">
      <c r="A872" s="831" t="s">
        <v>577</v>
      </c>
      <c r="B872" s="832" t="s">
        <v>578</v>
      </c>
      <c r="C872" s="835" t="s">
        <v>607</v>
      </c>
      <c r="D872" s="863" t="s">
        <v>608</v>
      </c>
      <c r="E872" s="835" t="s">
        <v>2808</v>
      </c>
      <c r="F872" s="863" t="s">
        <v>2809</v>
      </c>
      <c r="G872" s="835" t="s">
        <v>4127</v>
      </c>
      <c r="H872" s="835" t="s">
        <v>4128</v>
      </c>
      <c r="I872" s="849">
        <v>7389.4501953125</v>
      </c>
      <c r="J872" s="849">
        <v>1</v>
      </c>
      <c r="K872" s="850">
        <v>7389.4501953125</v>
      </c>
    </row>
    <row r="873" spans="1:11" ht="14.4" customHeight="1" x14ac:dyDescent="0.3">
      <c r="A873" s="831" t="s">
        <v>577</v>
      </c>
      <c r="B873" s="832" t="s">
        <v>578</v>
      </c>
      <c r="C873" s="835" t="s">
        <v>607</v>
      </c>
      <c r="D873" s="863" t="s">
        <v>608</v>
      </c>
      <c r="E873" s="835" t="s">
        <v>2808</v>
      </c>
      <c r="F873" s="863" t="s">
        <v>2809</v>
      </c>
      <c r="G873" s="835" t="s">
        <v>4129</v>
      </c>
      <c r="H873" s="835" t="s">
        <v>4130</v>
      </c>
      <c r="I873" s="849">
        <v>2982.679931640625</v>
      </c>
      <c r="J873" s="849">
        <v>2</v>
      </c>
      <c r="K873" s="850">
        <v>5965.35009765625</v>
      </c>
    </row>
    <row r="874" spans="1:11" ht="14.4" customHeight="1" x14ac:dyDescent="0.3">
      <c r="A874" s="831" t="s">
        <v>577</v>
      </c>
      <c r="B874" s="832" t="s">
        <v>578</v>
      </c>
      <c r="C874" s="835" t="s">
        <v>607</v>
      </c>
      <c r="D874" s="863" t="s">
        <v>608</v>
      </c>
      <c r="E874" s="835" t="s">
        <v>2808</v>
      </c>
      <c r="F874" s="863" t="s">
        <v>2809</v>
      </c>
      <c r="G874" s="835" t="s">
        <v>4131</v>
      </c>
      <c r="H874" s="835" t="s">
        <v>4132</v>
      </c>
      <c r="I874" s="849">
        <v>4846.0498046875</v>
      </c>
      <c r="J874" s="849">
        <v>12</v>
      </c>
      <c r="K874" s="850">
        <v>58152.6015625</v>
      </c>
    </row>
    <row r="875" spans="1:11" ht="14.4" customHeight="1" x14ac:dyDescent="0.3">
      <c r="A875" s="831" t="s">
        <v>577</v>
      </c>
      <c r="B875" s="832" t="s">
        <v>578</v>
      </c>
      <c r="C875" s="835" t="s">
        <v>607</v>
      </c>
      <c r="D875" s="863" t="s">
        <v>608</v>
      </c>
      <c r="E875" s="835" t="s">
        <v>2808</v>
      </c>
      <c r="F875" s="863" t="s">
        <v>2809</v>
      </c>
      <c r="G875" s="835" t="s">
        <v>4133</v>
      </c>
      <c r="H875" s="835" t="s">
        <v>4134</v>
      </c>
      <c r="I875" s="849">
        <v>9.9999997764825821E-3</v>
      </c>
      <c r="J875" s="849">
        <v>1</v>
      </c>
      <c r="K875" s="850">
        <v>9.9999997764825821E-3</v>
      </c>
    </row>
    <row r="876" spans="1:11" ht="14.4" customHeight="1" x14ac:dyDescent="0.3">
      <c r="A876" s="831" t="s">
        <v>577</v>
      </c>
      <c r="B876" s="832" t="s">
        <v>578</v>
      </c>
      <c r="C876" s="835" t="s">
        <v>607</v>
      </c>
      <c r="D876" s="863" t="s">
        <v>608</v>
      </c>
      <c r="E876" s="835" t="s">
        <v>2808</v>
      </c>
      <c r="F876" s="863" t="s">
        <v>2809</v>
      </c>
      <c r="G876" s="835" t="s">
        <v>4135</v>
      </c>
      <c r="H876" s="835" t="s">
        <v>4136</v>
      </c>
      <c r="I876" s="849">
        <v>2714.030029296875</v>
      </c>
      <c r="J876" s="849">
        <v>30</v>
      </c>
      <c r="K876" s="850">
        <v>81420.90234375</v>
      </c>
    </row>
    <row r="877" spans="1:11" ht="14.4" customHeight="1" x14ac:dyDescent="0.3">
      <c r="A877" s="831" t="s">
        <v>577</v>
      </c>
      <c r="B877" s="832" t="s">
        <v>578</v>
      </c>
      <c r="C877" s="835" t="s">
        <v>607</v>
      </c>
      <c r="D877" s="863" t="s">
        <v>608</v>
      </c>
      <c r="E877" s="835" t="s">
        <v>2808</v>
      </c>
      <c r="F877" s="863" t="s">
        <v>2809</v>
      </c>
      <c r="G877" s="835" t="s">
        <v>4137</v>
      </c>
      <c r="H877" s="835" t="s">
        <v>4138</v>
      </c>
      <c r="I877" s="849">
        <v>2903.179931640625</v>
      </c>
      <c r="J877" s="849">
        <v>11</v>
      </c>
      <c r="K877" s="850">
        <v>31934.930419921875</v>
      </c>
    </row>
    <row r="878" spans="1:11" ht="14.4" customHeight="1" x14ac:dyDescent="0.3">
      <c r="A878" s="831" t="s">
        <v>577</v>
      </c>
      <c r="B878" s="832" t="s">
        <v>578</v>
      </c>
      <c r="C878" s="835" t="s">
        <v>607</v>
      </c>
      <c r="D878" s="863" t="s">
        <v>608</v>
      </c>
      <c r="E878" s="835" t="s">
        <v>2808</v>
      </c>
      <c r="F878" s="863" t="s">
        <v>2809</v>
      </c>
      <c r="G878" s="835" t="s">
        <v>2858</v>
      </c>
      <c r="H878" s="835" t="s">
        <v>2859</v>
      </c>
      <c r="I878" s="849">
        <v>1.6699999570846558</v>
      </c>
      <c r="J878" s="849">
        <v>3500</v>
      </c>
      <c r="K878" s="850">
        <v>5845</v>
      </c>
    </row>
    <row r="879" spans="1:11" ht="14.4" customHeight="1" x14ac:dyDescent="0.3">
      <c r="A879" s="831" t="s">
        <v>577</v>
      </c>
      <c r="B879" s="832" t="s">
        <v>578</v>
      </c>
      <c r="C879" s="835" t="s">
        <v>607</v>
      </c>
      <c r="D879" s="863" t="s">
        <v>608</v>
      </c>
      <c r="E879" s="835" t="s">
        <v>2808</v>
      </c>
      <c r="F879" s="863" t="s">
        <v>2809</v>
      </c>
      <c r="G879" s="835" t="s">
        <v>2860</v>
      </c>
      <c r="H879" s="835" t="s">
        <v>2861</v>
      </c>
      <c r="I879" s="849">
        <v>0.67000001668930054</v>
      </c>
      <c r="J879" s="849">
        <v>500</v>
      </c>
      <c r="K879" s="850">
        <v>335</v>
      </c>
    </row>
    <row r="880" spans="1:11" ht="14.4" customHeight="1" x14ac:dyDescent="0.3">
      <c r="A880" s="831" t="s">
        <v>577</v>
      </c>
      <c r="B880" s="832" t="s">
        <v>578</v>
      </c>
      <c r="C880" s="835" t="s">
        <v>607</v>
      </c>
      <c r="D880" s="863" t="s">
        <v>608</v>
      </c>
      <c r="E880" s="835" t="s">
        <v>2808</v>
      </c>
      <c r="F880" s="863" t="s">
        <v>2809</v>
      </c>
      <c r="G880" s="835" t="s">
        <v>2862</v>
      </c>
      <c r="H880" s="835" t="s">
        <v>2864</v>
      </c>
      <c r="I880" s="849">
        <v>2.1800000667572021</v>
      </c>
      <c r="J880" s="849">
        <v>200</v>
      </c>
      <c r="K880" s="850">
        <v>436</v>
      </c>
    </row>
    <row r="881" spans="1:11" ht="14.4" customHeight="1" x14ac:dyDescent="0.3">
      <c r="A881" s="831" t="s">
        <v>577</v>
      </c>
      <c r="B881" s="832" t="s">
        <v>578</v>
      </c>
      <c r="C881" s="835" t="s">
        <v>607</v>
      </c>
      <c r="D881" s="863" t="s">
        <v>608</v>
      </c>
      <c r="E881" s="835" t="s">
        <v>2808</v>
      </c>
      <c r="F881" s="863" t="s">
        <v>2809</v>
      </c>
      <c r="G881" s="835" t="s">
        <v>4139</v>
      </c>
      <c r="H881" s="835" t="s">
        <v>4140</v>
      </c>
      <c r="I881" s="849">
        <v>1617.760009765625</v>
      </c>
      <c r="J881" s="849">
        <v>12</v>
      </c>
      <c r="K881" s="850">
        <v>19413.150390625</v>
      </c>
    </row>
    <row r="882" spans="1:11" ht="14.4" customHeight="1" x14ac:dyDescent="0.3">
      <c r="A882" s="831" t="s">
        <v>577</v>
      </c>
      <c r="B882" s="832" t="s">
        <v>578</v>
      </c>
      <c r="C882" s="835" t="s">
        <v>607</v>
      </c>
      <c r="D882" s="863" t="s">
        <v>608</v>
      </c>
      <c r="E882" s="835" t="s">
        <v>2808</v>
      </c>
      <c r="F882" s="863" t="s">
        <v>2809</v>
      </c>
      <c r="G882" s="835" t="s">
        <v>4141</v>
      </c>
      <c r="H882" s="835" t="s">
        <v>4142</v>
      </c>
      <c r="I882" s="849">
        <v>1.6699999570846558</v>
      </c>
      <c r="J882" s="849">
        <v>4600</v>
      </c>
      <c r="K882" s="850">
        <v>7681.60009765625</v>
      </c>
    </row>
    <row r="883" spans="1:11" ht="14.4" customHeight="1" x14ac:dyDescent="0.3">
      <c r="A883" s="831" t="s">
        <v>577</v>
      </c>
      <c r="B883" s="832" t="s">
        <v>578</v>
      </c>
      <c r="C883" s="835" t="s">
        <v>607</v>
      </c>
      <c r="D883" s="863" t="s">
        <v>608</v>
      </c>
      <c r="E883" s="835" t="s">
        <v>2808</v>
      </c>
      <c r="F883" s="863" t="s">
        <v>2809</v>
      </c>
      <c r="G883" s="835" t="s">
        <v>4143</v>
      </c>
      <c r="H883" s="835" t="s">
        <v>4144</v>
      </c>
      <c r="I883" s="849">
        <v>197.77999877929687</v>
      </c>
      <c r="J883" s="849">
        <v>40</v>
      </c>
      <c r="K883" s="850">
        <v>7911.240234375</v>
      </c>
    </row>
    <row r="884" spans="1:11" ht="14.4" customHeight="1" x14ac:dyDescent="0.3">
      <c r="A884" s="831" t="s">
        <v>577</v>
      </c>
      <c r="B884" s="832" t="s">
        <v>578</v>
      </c>
      <c r="C884" s="835" t="s">
        <v>607</v>
      </c>
      <c r="D884" s="863" t="s">
        <v>608</v>
      </c>
      <c r="E884" s="835" t="s">
        <v>2808</v>
      </c>
      <c r="F884" s="863" t="s">
        <v>2809</v>
      </c>
      <c r="G884" s="835" t="s">
        <v>4145</v>
      </c>
      <c r="H884" s="835" t="s">
        <v>4146</v>
      </c>
      <c r="I884" s="849">
        <v>1225.780029296875</v>
      </c>
      <c r="J884" s="849">
        <v>5</v>
      </c>
      <c r="K884" s="850">
        <v>6128.89013671875</v>
      </c>
    </row>
    <row r="885" spans="1:11" ht="14.4" customHeight="1" x14ac:dyDescent="0.3">
      <c r="A885" s="831" t="s">
        <v>577</v>
      </c>
      <c r="B885" s="832" t="s">
        <v>578</v>
      </c>
      <c r="C885" s="835" t="s">
        <v>607</v>
      </c>
      <c r="D885" s="863" t="s">
        <v>608</v>
      </c>
      <c r="E885" s="835" t="s">
        <v>2808</v>
      </c>
      <c r="F885" s="863" t="s">
        <v>2809</v>
      </c>
      <c r="G885" s="835" t="s">
        <v>4147</v>
      </c>
      <c r="H885" s="835" t="s">
        <v>4148</v>
      </c>
      <c r="I885" s="849">
        <v>2615.050048828125</v>
      </c>
      <c r="J885" s="849">
        <v>1</v>
      </c>
      <c r="K885" s="850">
        <v>2615.050048828125</v>
      </c>
    </row>
    <row r="886" spans="1:11" ht="14.4" customHeight="1" x14ac:dyDescent="0.3">
      <c r="A886" s="831" t="s">
        <v>577</v>
      </c>
      <c r="B886" s="832" t="s">
        <v>578</v>
      </c>
      <c r="C886" s="835" t="s">
        <v>607</v>
      </c>
      <c r="D886" s="863" t="s">
        <v>608</v>
      </c>
      <c r="E886" s="835" t="s">
        <v>2808</v>
      </c>
      <c r="F886" s="863" t="s">
        <v>2809</v>
      </c>
      <c r="G886" s="835" t="s">
        <v>4149</v>
      </c>
      <c r="H886" s="835" t="s">
        <v>4150</v>
      </c>
      <c r="I886" s="849">
        <v>7627.240234375</v>
      </c>
      <c r="J886" s="849">
        <v>1</v>
      </c>
      <c r="K886" s="850">
        <v>7627.240234375</v>
      </c>
    </row>
    <row r="887" spans="1:11" ht="14.4" customHeight="1" x14ac:dyDescent="0.3">
      <c r="A887" s="831" t="s">
        <v>577</v>
      </c>
      <c r="B887" s="832" t="s">
        <v>578</v>
      </c>
      <c r="C887" s="835" t="s">
        <v>607</v>
      </c>
      <c r="D887" s="863" t="s">
        <v>608</v>
      </c>
      <c r="E887" s="835" t="s">
        <v>2808</v>
      </c>
      <c r="F887" s="863" t="s">
        <v>2809</v>
      </c>
      <c r="G887" s="835" t="s">
        <v>4151</v>
      </c>
      <c r="H887" s="835" t="s">
        <v>4152</v>
      </c>
      <c r="I887" s="849">
        <v>3690.5</v>
      </c>
      <c r="J887" s="849">
        <v>6</v>
      </c>
      <c r="K887" s="850">
        <v>22143</v>
      </c>
    </row>
    <row r="888" spans="1:11" ht="14.4" customHeight="1" x14ac:dyDescent="0.3">
      <c r="A888" s="831" t="s">
        <v>577</v>
      </c>
      <c r="B888" s="832" t="s">
        <v>578</v>
      </c>
      <c r="C888" s="835" t="s">
        <v>607</v>
      </c>
      <c r="D888" s="863" t="s">
        <v>608</v>
      </c>
      <c r="E888" s="835" t="s">
        <v>2808</v>
      </c>
      <c r="F888" s="863" t="s">
        <v>2809</v>
      </c>
      <c r="G888" s="835" t="s">
        <v>4153</v>
      </c>
      <c r="H888" s="835" t="s">
        <v>4154</v>
      </c>
      <c r="I888" s="849">
        <v>2156.669921875</v>
      </c>
      <c r="J888" s="849">
        <v>29</v>
      </c>
      <c r="K888" s="850">
        <v>62543.388671875</v>
      </c>
    </row>
    <row r="889" spans="1:11" ht="14.4" customHeight="1" x14ac:dyDescent="0.3">
      <c r="A889" s="831" t="s">
        <v>577</v>
      </c>
      <c r="B889" s="832" t="s">
        <v>578</v>
      </c>
      <c r="C889" s="835" t="s">
        <v>607</v>
      </c>
      <c r="D889" s="863" t="s">
        <v>608</v>
      </c>
      <c r="E889" s="835" t="s">
        <v>2808</v>
      </c>
      <c r="F889" s="863" t="s">
        <v>2809</v>
      </c>
      <c r="G889" s="835" t="s">
        <v>4155</v>
      </c>
      <c r="H889" s="835" t="s">
        <v>4156</v>
      </c>
      <c r="I889" s="849">
        <v>77.44000244140625</v>
      </c>
      <c r="J889" s="849">
        <v>30</v>
      </c>
      <c r="K889" s="850">
        <v>2323.2000732421875</v>
      </c>
    </row>
    <row r="890" spans="1:11" ht="14.4" customHeight="1" x14ac:dyDescent="0.3">
      <c r="A890" s="831" t="s">
        <v>577</v>
      </c>
      <c r="B890" s="832" t="s">
        <v>578</v>
      </c>
      <c r="C890" s="835" t="s">
        <v>607</v>
      </c>
      <c r="D890" s="863" t="s">
        <v>608</v>
      </c>
      <c r="E890" s="835" t="s">
        <v>2808</v>
      </c>
      <c r="F890" s="863" t="s">
        <v>2809</v>
      </c>
      <c r="G890" s="835" t="s">
        <v>4157</v>
      </c>
      <c r="H890" s="835" t="s">
        <v>4158</v>
      </c>
      <c r="I890" s="849">
        <v>2057</v>
      </c>
      <c r="J890" s="849">
        <v>12</v>
      </c>
      <c r="K890" s="850">
        <v>24684</v>
      </c>
    </row>
    <row r="891" spans="1:11" ht="14.4" customHeight="1" x14ac:dyDescent="0.3">
      <c r="A891" s="831" t="s">
        <v>577</v>
      </c>
      <c r="B891" s="832" t="s">
        <v>578</v>
      </c>
      <c r="C891" s="835" t="s">
        <v>607</v>
      </c>
      <c r="D891" s="863" t="s">
        <v>608</v>
      </c>
      <c r="E891" s="835" t="s">
        <v>2808</v>
      </c>
      <c r="F891" s="863" t="s">
        <v>2809</v>
      </c>
      <c r="G891" s="835" t="s">
        <v>4159</v>
      </c>
      <c r="H891" s="835" t="s">
        <v>4160</v>
      </c>
      <c r="I891" s="849">
        <v>2510.219970703125</v>
      </c>
      <c r="J891" s="849">
        <v>4</v>
      </c>
      <c r="K891" s="850">
        <v>10040.8603515625</v>
      </c>
    </row>
    <row r="892" spans="1:11" ht="14.4" customHeight="1" x14ac:dyDescent="0.3">
      <c r="A892" s="831" t="s">
        <v>577</v>
      </c>
      <c r="B892" s="832" t="s">
        <v>578</v>
      </c>
      <c r="C892" s="835" t="s">
        <v>607</v>
      </c>
      <c r="D892" s="863" t="s">
        <v>608</v>
      </c>
      <c r="E892" s="835" t="s">
        <v>2808</v>
      </c>
      <c r="F892" s="863" t="s">
        <v>2809</v>
      </c>
      <c r="G892" s="835" t="s">
        <v>4161</v>
      </c>
      <c r="H892" s="835" t="s">
        <v>4162</v>
      </c>
      <c r="I892" s="849">
        <v>2600.43994140625</v>
      </c>
      <c r="J892" s="849">
        <v>6</v>
      </c>
      <c r="K892" s="850">
        <v>15602.6298828125</v>
      </c>
    </row>
    <row r="893" spans="1:11" ht="14.4" customHeight="1" x14ac:dyDescent="0.3">
      <c r="A893" s="831" t="s">
        <v>577</v>
      </c>
      <c r="B893" s="832" t="s">
        <v>578</v>
      </c>
      <c r="C893" s="835" t="s">
        <v>607</v>
      </c>
      <c r="D893" s="863" t="s">
        <v>608</v>
      </c>
      <c r="E893" s="835" t="s">
        <v>2808</v>
      </c>
      <c r="F893" s="863" t="s">
        <v>2809</v>
      </c>
      <c r="G893" s="835" t="s">
        <v>4163</v>
      </c>
      <c r="H893" s="835" t="s">
        <v>4164</v>
      </c>
      <c r="I893" s="849">
        <v>2510.219970703125</v>
      </c>
      <c r="J893" s="849">
        <v>9</v>
      </c>
      <c r="K893" s="850">
        <v>22591.969970703125</v>
      </c>
    </row>
    <row r="894" spans="1:11" ht="14.4" customHeight="1" x14ac:dyDescent="0.3">
      <c r="A894" s="831" t="s">
        <v>577</v>
      </c>
      <c r="B894" s="832" t="s">
        <v>578</v>
      </c>
      <c r="C894" s="835" t="s">
        <v>607</v>
      </c>
      <c r="D894" s="863" t="s">
        <v>608</v>
      </c>
      <c r="E894" s="835" t="s">
        <v>2808</v>
      </c>
      <c r="F894" s="863" t="s">
        <v>2809</v>
      </c>
      <c r="G894" s="835" t="s">
        <v>4165</v>
      </c>
      <c r="H894" s="835" t="s">
        <v>4166</v>
      </c>
      <c r="I894" s="849">
        <v>2600.4379394531252</v>
      </c>
      <c r="J894" s="849">
        <v>5</v>
      </c>
      <c r="K894" s="850">
        <v>13002.189697265625</v>
      </c>
    </row>
    <row r="895" spans="1:11" ht="14.4" customHeight="1" x14ac:dyDescent="0.3">
      <c r="A895" s="831" t="s">
        <v>577</v>
      </c>
      <c r="B895" s="832" t="s">
        <v>578</v>
      </c>
      <c r="C895" s="835" t="s">
        <v>607</v>
      </c>
      <c r="D895" s="863" t="s">
        <v>608</v>
      </c>
      <c r="E895" s="835" t="s">
        <v>2808</v>
      </c>
      <c r="F895" s="863" t="s">
        <v>2809</v>
      </c>
      <c r="G895" s="835" t="s">
        <v>4167</v>
      </c>
      <c r="H895" s="835" t="s">
        <v>4168</v>
      </c>
      <c r="I895" s="849">
        <v>2645.0050048828125</v>
      </c>
      <c r="J895" s="849">
        <v>4</v>
      </c>
      <c r="K895" s="850">
        <v>10580.02001953125</v>
      </c>
    </row>
    <row r="896" spans="1:11" ht="14.4" customHeight="1" x14ac:dyDescent="0.3">
      <c r="A896" s="831" t="s">
        <v>577</v>
      </c>
      <c r="B896" s="832" t="s">
        <v>578</v>
      </c>
      <c r="C896" s="835" t="s">
        <v>607</v>
      </c>
      <c r="D896" s="863" t="s">
        <v>608</v>
      </c>
      <c r="E896" s="835" t="s">
        <v>2808</v>
      </c>
      <c r="F896" s="863" t="s">
        <v>2809</v>
      </c>
      <c r="G896" s="835" t="s">
        <v>4169</v>
      </c>
      <c r="H896" s="835" t="s">
        <v>4170</v>
      </c>
      <c r="I896" s="849">
        <v>2510.2166341145835</v>
      </c>
      <c r="J896" s="849">
        <v>5</v>
      </c>
      <c r="K896" s="850">
        <v>12551.08984375</v>
      </c>
    </row>
    <row r="897" spans="1:11" ht="14.4" customHeight="1" x14ac:dyDescent="0.3">
      <c r="A897" s="831" t="s">
        <v>577</v>
      </c>
      <c r="B897" s="832" t="s">
        <v>578</v>
      </c>
      <c r="C897" s="835" t="s">
        <v>607</v>
      </c>
      <c r="D897" s="863" t="s">
        <v>608</v>
      </c>
      <c r="E897" s="835" t="s">
        <v>2808</v>
      </c>
      <c r="F897" s="863" t="s">
        <v>2809</v>
      </c>
      <c r="G897" s="835" t="s">
        <v>4171</v>
      </c>
      <c r="H897" s="835" t="s">
        <v>4172</v>
      </c>
      <c r="I897" s="849">
        <v>2600.4379394531252</v>
      </c>
      <c r="J897" s="849">
        <v>14</v>
      </c>
      <c r="K897" s="850">
        <v>36406.099853515625</v>
      </c>
    </row>
    <row r="898" spans="1:11" ht="14.4" customHeight="1" x14ac:dyDescent="0.3">
      <c r="A898" s="831" t="s">
        <v>577</v>
      </c>
      <c r="B898" s="832" t="s">
        <v>578</v>
      </c>
      <c r="C898" s="835" t="s">
        <v>607</v>
      </c>
      <c r="D898" s="863" t="s">
        <v>608</v>
      </c>
      <c r="E898" s="835" t="s">
        <v>2808</v>
      </c>
      <c r="F898" s="863" t="s">
        <v>2809</v>
      </c>
      <c r="G898" s="835" t="s">
        <v>4173</v>
      </c>
      <c r="H898" s="835" t="s">
        <v>4174</v>
      </c>
      <c r="I898" s="849">
        <v>2510.219970703125</v>
      </c>
      <c r="J898" s="849">
        <v>26</v>
      </c>
      <c r="K898" s="850">
        <v>65265.679931640625</v>
      </c>
    </row>
    <row r="899" spans="1:11" ht="14.4" customHeight="1" x14ac:dyDescent="0.3">
      <c r="A899" s="831" t="s">
        <v>577</v>
      </c>
      <c r="B899" s="832" t="s">
        <v>578</v>
      </c>
      <c r="C899" s="835" t="s">
        <v>607</v>
      </c>
      <c r="D899" s="863" t="s">
        <v>608</v>
      </c>
      <c r="E899" s="835" t="s">
        <v>2808</v>
      </c>
      <c r="F899" s="863" t="s">
        <v>2809</v>
      </c>
      <c r="G899" s="835" t="s">
        <v>4175</v>
      </c>
      <c r="H899" s="835" t="s">
        <v>4176</v>
      </c>
      <c r="I899" s="849">
        <v>2600.4374389648437</v>
      </c>
      <c r="J899" s="849">
        <v>28</v>
      </c>
      <c r="K899" s="850">
        <v>72812.1796875</v>
      </c>
    </row>
    <row r="900" spans="1:11" ht="14.4" customHeight="1" x14ac:dyDescent="0.3">
      <c r="A900" s="831" t="s">
        <v>577</v>
      </c>
      <c r="B900" s="832" t="s">
        <v>578</v>
      </c>
      <c r="C900" s="835" t="s">
        <v>607</v>
      </c>
      <c r="D900" s="863" t="s">
        <v>608</v>
      </c>
      <c r="E900" s="835" t="s">
        <v>2808</v>
      </c>
      <c r="F900" s="863" t="s">
        <v>2809</v>
      </c>
      <c r="G900" s="835" t="s">
        <v>4177</v>
      </c>
      <c r="H900" s="835" t="s">
        <v>4178</v>
      </c>
      <c r="I900" s="849">
        <v>2510.219970703125</v>
      </c>
      <c r="J900" s="849">
        <v>34</v>
      </c>
      <c r="K900" s="850">
        <v>85347.418701171875</v>
      </c>
    </row>
    <row r="901" spans="1:11" ht="14.4" customHeight="1" x14ac:dyDescent="0.3">
      <c r="A901" s="831" t="s">
        <v>577</v>
      </c>
      <c r="B901" s="832" t="s">
        <v>578</v>
      </c>
      <c r="C901" s="835" t="s">
        <v>607</v>
      </c>
      <c r="D901" s="863" t="s">
        <v>608</v>
      </c>
      <c r="E901" s="835" t="s">
        <v>2808</v>
      </c>
      <c r="F901" s="863" t="s">
        <v>2809</v>
      </c>
      <c r="G901" s="835" t="s">
        <v>4179</v>
      </c>
      <c r="H901" s="835" t="s">
        <v>4180</v>
      </c>
      <c r="I901" s="849">
        <v>1860.6400146484375</v>
      </c>
      <c r="J901" s="849">
        <v>9</v>
      </c>
      <c r="K901" s="850">
        <v>16745.750122070313</v>
      </c>
    </row>
    <row r="902" spans="1:11" ht="14.4" customHeight="1" x14ac:dyDescent="0.3">
      <c r="A902" s="831" t="s">
        <v>577</v>
      </c>
      <c r="B902" s="832" t="s">
        <v>578</v>
      </c>
      <c r="C902" s="835" t="s">
        <v>607</v>
      </c>
      <c r="D902" s="863" t="s">
        <v>608</v>
      </c>
      <c r="E902" s="835" t="s">
        <v>2808</v>
      </c>
      <c r="F902" s="863" t="s">
        <v>2809</v>
      </c>
      <c r="G902" s="835" t="s">
        <v>4181</v>
      </c>
      <c r="H902" s="835" t="s">
        <v>4182</v>
      </c>
      <c r="I902" s="849">
        <v>2510.219970703125</v>
      </c>
      <c r="J902" s="849">
        <v>5</v>
      </c>
      <c r="K902" s="850">
        <v>12551.099853515625</v>
      </c>
    </row>
    <row r="903" spans="1:11" ht="14.4" customHeight="1" x14ac:dyDescent="0.3">
      <c r="A903" s="831" t="s">
        <v>577</v>
      </c>
      <c r="B903" s="832" t="s">
        <v>578</v>
      </c>
      <c r="C903" s="835" t="s">
        <v>607</v>
      </c>
      <c r="D903" s="863" t="s">
        <v>608</v>
      </c>
      <c r="E903" s="835" t="s">
        <v>2808</v>
      </c>
      <c r="F903" s="863" t="s">
        <v>2809</v>
      </c>
      <c r="G903" s="835" t="s">
        <v>4183</v>
      </c>
      <c r="H903" s="835" t="s">
        <v>4184</v>
      </c>
      <c r="I903" s="849">
        <v>2510.219970703125</v>
      </c>
      <c r="J903" s="849">
        <v>7</v>
      </c>
      <c r="K903" s="850">
        <v>17571.539794921875</v>
      </c>
    </row>
    <row r="904" spans="1:11" ht="14.4" customHeight="1" x14ac:dyDescent="0.3">
      <c r="A904" s="831" t="s">
        <v>577</v>
      </c>
      <c r="B904" s="832" t="s">
        <v>578</v>
      </c>
      <c r="C904" s="835" t="s">
        <v>607</v>
      </c>
      <c r="D904" s="863" t="s">
        <v>608</v>
      </c>
      <c r="E904" s="835" t="s">
        <v>2808</v>
      </c>
      <c r="F904" s="863" t="s">
        <v>2809</v>
      </c>
      <c r="G904" s="835" t="s">
        <v>4185</v>
      </c>
      <c r="H904" s="835" t="s">
        <v>4186</v>
      </c>
      <c r="I904" s="849">
        <v>2510.219970703125</v>
      </c>
      <c r="J904" s="849">
        <v>5</v>
      </c>
      <c r="K904" s="850">
        <v>12551.099853515625</v>
      </c>
    </row>
    <row r="905" spans="1:11" ht="14.4" customHeight="1" x14ac:dyDescent="0.3">
      <c r="A905" s="831" t="s">
        <v>577</v>
      </c>
      <c r="B905" s="832" t="s">
        <v>578</v>
      </c>
      <c r="C905" s="835" t="s">
        <v>607</v>
      </c>
      <c r="D905" s="863" t="s">
        <v>608</v>
      </c>
      <c r="E905" s="835" t="s">
        <v>2808</v>
      </c>
      <c r="F905" s="863" t="s">
        <v>2809</v>
      </c>
      <c r="G905" s="835" t="s">
        <v>4187</v>
      </c>
      <c r="H905" s="835" t="s">
        <v>4188</v>
      </c>
      <c r="I905" s="849">
        <v>2392.169921875</v>
      </c>
      <c r="J905" s="849">
        <v>37</v>
      </c>
      <c r="K905" s="850">
        <v>88510.287109375</v>
      </c>
    </row>
    <row r="906" spans="1:11" ht="14.4" customHeight="1" x14ac:dyDescent="0.3">
      <c r="A906" s="831" t="s">
        <v>577</v>
      </c>
      <c r="B906" s="832" t="s">
        <v>578</v>
      </c>
      <c r="C906" s="835" t="s">
        <v>607</v>
      </c>
      <c r="D906" s="863" t="s">
        <v>608</v>
      </c>
      <c r="E906" s="835" t="s">
        <v>2808</v>
      </c>
      <c r="F906" s="863" t="s">
        <v>2809</v>
      </c>
      <c r="G906" s="835" t="s">
        <v>4189</v>
      </c>
      <c r="H906" s="835" t="s">
        <v>4190</v>
      </c>
      <c r="I906" s="849">
        <v>2510.219970703125</v>
      </c>
      <c r="J906" s="849">
        <v>24</v>
      </c>
      <c r="K906" s="850">
        <v>60245.239013671875</v>
      </c>
    </row>
    <row r="907" spans="1:11" ht="14.4" customHeight="1" x14ac:dyDescent="0.3">
      <c r="A907" s="831" t="s">
        <v>577</v>
      </c>
      <c r="B907" s="832" t="s">
        <v>578</v>
      </c>
      <c r="C907" s="835" t="s">
        <v>607</v>
      </c>
      <c r="D907" s="863" t="s">
        <v>608</v>
      </c>
      <c r="E907" s="835" t="s">
        <v>2808</v>
      </c>
      <c r="F907" s="863" t="s">
        <v>2809</v>
      </c>
      <c r="G907" s="835" t="s">
        <v>4191</v>
      </c>
      <c r="H907" s="835" t="s">
        <v>4192</v>
      </c>
      <c r="I907" s="849">
        <v>2062.3107735770091</v>
      </c>
      <c r="J907" s="849">
        <v>94</v>
      </c>
      <c r="K907" s="850">
        <v>193857.31640625</v>
      </c>
    </row>
    <row r="908" spans="1:11" ht="14.4" customHeight="1" x14ac:dyDescent="0.3">
      <c r="A908" s="831" t="s">
        <v>577</v>
      </c>
      <c r="B908" s="832" t="s">
        <v>578</v>
      </c>
      <c r="C908" s="835" t="s">
        <v>607</v>
      </c>
      <c r="D908" s="863" t="s">
        <v>608</v>
      </c>
      <c r="E908" s="835" t="s">
        <v>2808</v>
      </c>
      <c r="F908" s="863" t="s">
        <v>2809</v>
      </c>
      <c r="G908" s="835" t="s">
        <v>2890</v>
      </c>
      <c r="H908" s="835" t="s">
        <v>2891</v>
      </c>
      <c r="I908" s="849">
        <v>21.232499599456787</v>
      </c>
      <c r="J908" s="849">
        <v>20</v>
      </c>
      <c r="K908" s="850">
        <v>424.65000152587891</v>
      </c>
    </row>
    <row r="909" spans="1:11" ht="14.4" customHeight="1" x14ac:dyDescent="0.3">
      <c r="A909" s="831" t="s">
        <v>577</v>
      </c>
      <c r="B909" s="832" t="s">
        <v>578</v>
      </c>
      <c r="C909" s="835" t="s">
        <v>607</v>
      </c>
      <c r="D909" s="863" t="s">
        <v>608</v>
      </c>
      <c r="E909" s="835" t="s">
        <v>2808</v>
      </c>
      <c r="F909" s="863" t="s">
        <v>2809</v>
      </c>
      <c r="G909" s="835" t="s">
        <v>2890</v>
      </c>
      <c r="H909" s="835" t="s">
        <v>2892</v>
      </c>
      <c r="I909" s="849">
        <v>21.238333066304524</v>
      </c>
      <c r="J909" s="849">
        <v>18</v>
      </c>
      <c r="K909" s="850">
        <v>382.29999160766602</v>
      </c>
    </row>
    <row r="910" spans="1:11" ht="14.4" customHeight="1" x14ac:dyDescent="0.3">
      <c r="A910" s="831" t="s">
        <v>577</v>
      </c>
      <c r="B910" s="832" t="s">
        <v>578</v>
      </c>
      <c r="C910" s="835" t="s">
        <v>607</v>
      </c>
      <c r="D910" s="863" t="s">
        <v>608</v>
      </c>
      <c r="E910" s="835" t="s">
        <v>4193</v>
      </c>
      <c r="F910" s="863" t="s">
        <v>4194</v>
      </c>
      <c r="G910" s="835" t="s">
        <v>4195</v>
      </c>
      <c r="H910" s="835" t="s">
        <v>4196</v>
      </c>
      <c r="I910" s="849">
        <v>27.260000228881836</v>
      </c>
      <c r="J910" s="849">
        <v>108</v>
      </c>
      <c r="K910" s="850">
        <v>2943.719970703125</v>
      </c>
    </row>
    <row r="911" spans="1:11" ht="14.4" customHeight="1" x14ac:dyDescent="0.3">
      <c r="A911" s="831" t="s">
        <v>577</v>
      </c>
      <c r="B911" s="832" t="s">
        <v>578</v>
      </c>
      <c r="C911" s="835" t="s">
        <v>607</v>
      </c>
      <c r="D911" s="863" t="s">
        <v>608</v>
      </c>
      <c r="E911" s="835" t="s">
        <v>4193</v>
      </c>
      <c r="F911" s="863" t="s">
        <v>4194</v>
      </c>
      <c r="G911" s="835" t="s">
        <v>4197</v>
      </c>
      <c r="H911" s="835" t="s">
        <v>4198</v>
      </c>
      <c r="I911" s="849">
        <v>35.079092545942828</v>
      </c>
      <c r="J911" s="849">
        <v>1800</v>
      </c>
      <c r="K911" s="850">
        <v>63134.979736328125</v>
      </c>
    </row>
    <row r="912" spans="1:11" ht="14.4" customHeight="1" x14ac:dyDescent="0.3">
      <c r="A912" s="831" t="s">
        <v>577</v>
      </c>
      <c r="B912" s="832" t="s">
        <v>578</v>
      </c>
      <c r="C912" s="835" t="s">
        <v>607</v>
      </c>
      <c r="D912" s="863" t="s">
        <v>608</v>
      </c>
      <c r="E912" s="835" t="s">
        <v>4193</v>
      </c>
      <c r="F912" s="863" t="s">
        <v>4194</v>
      </c>
      <c r="G912" s="835" t="s">
        <v>4199</v>
      </c>
      <c r="H912" s="835" t="s">
        <v>4200</v>
      </c>
      <c r="I912" s="849">
        <v>28.059999465942383</v>
      </c>
      <c r="J912" s="849">
        <v>1152</v>
      </c>
      <c r="K912" s="850">
        <v>32325.118896484375</v>
      </c>
    </row>
    <row r="913" spans="1:11" ht="14.4" customHeight="1" x14ac:dyDescent="0.3">
      <c r="A913" s="831" t="s">
        <v>577</v>
      </c>
      <c r="B913" s="832" t="s">
        <v>578</v>
      </c>
      <c r="C913" s="835" t="s">
        <v>607</v>
      </c>
      <c r="D913" s="863" t="s">
        <v>608</v>
      </c>
      <c r="E913" s="835" t="s">
        <v>4193</v>
      </c>
      <c r="F913" s="863" t="s">
        <v>4194</v>
      </c>
      <c r="G913" s="835" t="s">
        <v>4201</v>
      </c>
      <c r="H913" s="835" t="s">
        <v>4202</v>
      </c>
      <c r="I913" s="849">
        <v>403.70999145507812</v>
      </c>
      <c r="J913" s="849">
        <v>12</v>
      </c>
      <c r="K913" s="850">
        <v>4844.490234375</v>
      </c>
    </row>
    <row r="914" spans="1:11" ht="14.4" customHeight="1" x14ac:dyDescent="0.3">
      <c r="A914" s="831" t="s">
        <v>577</v>
      </c>
      <c r="B914" s="832" t="s">
        <v>578</v>
      </c>
      <c r="C914" s="835" t="s">
        <v>607</v>
      </c>
      <c r="D914" s="863" t="s">
        <v>608</v>
      </c>
      <c r="E914" s="835" t="s">
        <v>4193</v>
      </c>
      <c r="F914" s="863" t="s">
        <v>4194</v>
      </c>
      <c r="G914" s="835" t="s">
        <v>4203</v>
      </c>
      <c r="H914" s="835" t="s">
        <v>4204</v>
      </c>
      <c r="I914" s="849">
        <v>241.52999877929687</v>
      </c>
      <c r="J914" s="849">
        <v>360</v>
      </c>
      <c r="K914" s="850">
        <v>86951.609375</v>
      </c>
    </row>
    <row r="915" spans="1:11" ht="14.4" customHeight="1" x14ac:dyDescent="0.3">
      <c r="A915" s="831" t="s">
        <v>577</v>
      </c>
      <c r="B915" s="832" t="s">
        <v>578</v>
      </c>
      <c r="C915" s="835" t="s">
        <v>607</v>
      </c>
      <c r="D915" s="863" t="s">
        <v>608</v>
      </c>
      <c r="E915" s="835" t="s">
        <v>4193</v>
      </c>
      <c r="F915" s="863" t="s">
        <v>4194</v>
      </c>
      <c r="G915" s="835" t="s">
        <v>4205</v>
      </c>
      <c r="H915" s="835" t="s">
        <v>4206</v>
      </c>
      <c r="I915" s="849">
        <v>72.69000244140625</v>
      </c>
      <c r="J915" s="849">
        <v>108</v>
      </c>
      <c r="K915" s="850">
        <v>7850.490234375</v>
      </c>
    </row>
    <row r="916" spans="1:11" ht="14.4" customHeight="1" x14ac:dyDescent="0.3">
      <c r="A916" s="831" t="s">
        <v>577</v>
      </c>
      <c r="B916" s="832" t="s">
        <v>578</v>
      </c>
      <c r="C916" s="835" t="s">
        <v>607</v>
      </c>
      <c r="D916" s="863" t="s">
        <v>608</v>
      </c>
      <c r="E916" s="835" t="s">
        <v>4193</v>
      </c>
      <c r="F916" s="863" t="s">
        <v>4194</v>
      </c>
      <c r="G916" s="835" t="s">
        <v>4207</v>
      </c>
      <c r="H916" s="835" t="s">
        <v>4208</v>
      </c>
      <c r="I916" s="849">
        <v>76.599998474121094</v>
      </c>
      <c r="J916" s="849">
        <v>144</v>
      </c>
      <c r="K916" s="850">
        <v>11030.7998046875</v>
      </c>
    </row>
    <row r="917" spans="1:11" ht="14.4" customHeight="1" x14ac:dyDescent="0.3">
      <c r="A917" s="831" t="s">
        <v>577</v>
      </c>
      <c r="B917" s="832" t="s">
        <v>578</v>
      </c>
      <c r="C917" s="835" t="s">
        <v>607</v>
      </c>
      <c r="D917" s="863" t="s">
        <v>608</v>
      </c>
      <c r="E917" s="835" t="s">
        <v>4193</v>
      </c>
      <c r="F917" s="863" t="s">
        <v>4194</v>
      </c>
      <c r="G917" s="835" t="s">
        <v>4209</v>
      </c>
      <c r="H917" s="835" t="s">
        <v>4210</v>
      </c>
      <c r="I917" s="849">
        <v>130.98800354003907</v>
      </c>
      <c r="J917" s="849">
        <v>84</v>
      </c>
      <c r="K917" s="850">
        <v>11002.61962890625</v>
      </c>
    </row>
    <row r="918" spans="1:11" ht="14.4" customHeight="1" x14ac:dyDescent="0.3">
      <c r="A918" s="831" t="s">
        <v>577</v>
      </c>
      <c r="B918" s="832" t="s">
        <v>578</v>
      </c>
      <c r="C918" s="835" t="s">
        <v>607</v>
      </c>
      <c r="D918" s="863" t="s">
        <v>608</v>
      </c>
      <c r="E918" s="835" t="s">
        <v>4193</v>
      </c>
      <c r="F918" s="863" t="s">
        <v>4194</v>
      </c>
      <c r="G918" s="835" t="s">
        <v>4211</v>
      </c>
      <c r="H918" s="835" t="s">
        <v>4212</v>
      </c>
      <c r="I918" s="849">
        <v>133.91666666666666</v>
      </c>
      <c r="J918" s="849">
        <v>108</v>
      </c>
      <c r="K918" s="850">
        <v>14463</v>
      </c>
    </row>
    <row r="919" spans="1:11" ht="14.4" customHeight="1" x14ac:dyDescent="0.3">
      <c r="A919" s="831" t="s">
        <v>577</v>
      </c>
      <c r="B919" s="832" t="s">
        <v>578</v>
      </c>
      <c r="C919" s="835" t="s">
        <v>607</v>
      </c>
      <c r="D919" s="863" t="s">
        <v>608</v>
      </c>
      <c r="E919" s="835" t="s">
        <v>4193</v>
      </c>
      <c r="F919" s="863" t="s">
        <v>4194</v>
      </c>
      <c r="G919" s="835" t="s">
        <v>4213</v>
      </c>
      <c r="H919" s="835" t="s">
        <v>4214</v>
      </c>
      <c r="I919" s="849">
        <v>56.790000915527344</v>
      </c>
      <c r="J919" s="849">
        <v>72</v>
      </c>
      <c r="K919" s="850">
        <v>4088.93994140625</v>
      </c>
    </row>
    <row r="920" spans="1:11" ht="14.4" customHeight="1" x14ac:dyDescent="0.3">
      <c r="A920" s="831" t="s">
        <v>577</v>
      </c>
      <c r="B920" s="832" t="s">
        <v>578</v>
      </c>
      <c r="C920" s="835" t="s">
        <v>607</v>
      </c>
      <c r="D920" s="863" t="s">
        <v>608</v>
      </c>
      <c r="E920" s="835" t="s">
        <v>4193</v>
      </c>
      <c r="F920" s="863" t="s">
        <v>4194</v>
      </c>
      <c r="G920" s="835" t="s">
        <v>4215</v>
      </c>
      <c r="H920" s="835" t="s">
        <v>4216</v>
      </c>
      <c r="I920" s="849">
        <v>160.13999938964844</v>
      </c>
      <c r="J920" s="849">
        <v>24</v>
      </c>
      <c r="K920" s="850">
        <v>3843.39990234375</v>
      </c>
    </row>
    <row r="921" spans="1:11" ht="14.4" customHeight="1" x14ac:dyDescent="0.3">
      <c r="A921" s="831" t="s">
        <v>577</v>
      </c>
      <c r="B921" s="832" t="s">
        <v>578</v>
      </c>
      <c r="C921" s="835" t="s">
        <v>607</v>
      </c>
      <c r="D921" s="863" t="s">
        <v>608</v>
      </c>
      <c r="E921" s="835" t="s">
        <v>4193</v>
      </c>
      <c r="F921" s="863" t="s">
        <v>4194</v>
      </c>
      <c r="G921" s="835" t="s">
        <v>4217</v>
      </c>
      <c r="H921" s="835" t="s">
        <v>4218</v>
      </c>
      <c r="I921" s="849">
        <v>26.899999618530273</v>
      </c>
      <c r="J921" s="849">
        <v>40</v>
      </c>
      <c r="K921" s="850">
        <v>1076.0799560546875</v>
      </c>
    </row>
    <row r="922" spans="1:11" ht="14.4" customHeight="1" x14ac:dyDescent="0.3">
      <c r="A922" s="831" t="s">
        <v>577</v>
      </c>
      <c r="B922" s="832" t="s">
        <v>578</v>
      </c>
      <c r="C922" s="835" t="s">
        <v>607</v>
      </c>
      <c r="D922" s="863" t="s">
        <v>608</v>
      </c>
      <c r="E922" s="835" t="s">
        <v>4193</v>
      </c>
      <c r="F922" s="863" t="s">
        <v>4194</v>
      </c>
      <c r="G922" s="835" t="s">
        <v>4219</v>
      </c>
      <c r="H922" s="835" t="s">
        <v>4220</v>
      </c>
      <c r="I922" s="849">
        <v>27.209999084472656</v>
      </c>
      <c r="J922" s="849">
        <v>880</v>
      </c>
      <c r="K922" s="850">
        <v>23942.8994140625</v>
      </c>
    </row>
    <row r="923" spans="1:11" ht="14.4" customHeight="1" x14ac:dyDescent="0.3">
      <c r="A923" s="831" t="s">
        <v>577</v>
      </c>
      <c r="B923" s="832" t="s">
        <v>578</v>
      </c>
      <c r="C923" s="835" t="s">
        <v>607</v>
      </c>
      <c r="D923" s="863" t="s">
        <v>608</v>
      </c>
      <c r="E923" s="835" t="s">
        <v>4193</v>
      </c>
      <c r="F923" s="863" t="s">
        <v>4194</v>
      </c>
      <c r="G923" s="835" t="s">
        <v>4221</v>
      </c>
      <c r="H923" s="835" t="s">
        <v>4222</v>
      </c>
      <c r="I923" s="849">
        <v>29.700000762939453</v>
      </c>
      <c r="J923" s="849">
        <v>920</v>
      </c>
      <c r="K923" s="850">
        <v>27320.740478515625</v>
      </c>
    </row>
    <row r="924" spans="1:11" ht="14.4" customHeight="1" x14ac:dyDescent="0.3">
      <c r="A924" s="831" t="s">
        <v>577</v>
      </c>
      <c r="B924" s="832" t="s">
        <v>578</v>
      </c>
      <c r="C924" s="835" t="s">
        <v>607</v>
      </c>
      <c r="D924" s="863" t="s">
        <v>608</v>
      </c>
      <c r="E924" s="835" t="s">
        <v>4193</v>
      </c>
      <c r="F924" s="863" t="s">
        <v>4194</v>
      </c>
      <c r="G924" s="835" t="s">
        <v>4223</v>
      </c>
      <c r="H924" s="835" t="s">
        <v>4224</v>
      </c>
      <c r="I924" s="849">
        <v>402.5</v>
      </c>
      <c r="J924" s="849">
        <v>462</v>
      </c>
      <c r="K924" s="850">
        <v>185954.98046875</v>
      </c>
    </row>
    <row r="925" spans="1:11" ht="14.4" customHeight="1" x14ac:dyDescent="0.3">
      <c r="A925" s="831" t="s">
        <v>577</v>
      </c>
      <c r="B925" s="832" t="s">
        <v>578</v>
      </c>
      <c r="C925" s="835" t="s">
        <v>607</v>
      </c>
      <c r="D925" s="863" t="s">
        <v>608</v>
      </c>
      <c r="E925" s="835" t="s">
        <v>4193</v>
      </c>
      <c r="F925" s="863" t="s">
        <v>4194</v>
      </c>
      <c r="G925" s="835" t="s">
        <v>4225</v>
      </c>
      <c r="H925" s="835" t="s">
        <v>4226</v>
      </c>
      <c r="I925" s="849">
        <v>76.25</v>
      </c>
      <c r="J925" s="849">
        <v>84</v>
      </c>
      <c r="K925" s="850">
        <v>6404.5800170898437</v>
      </c>
    </row>
    <row r="926" spans="1:11" ht="14.4" customHeight="1" x14ac:dyDescent="0.3">
      <c r="A926" s="831" t="s">
        <v>577</v>
      </c>
      <c r="B926" s="832" t="s">
        <v>578</v>
      </c>
      <c r="C926" s="835" t="s">
        <v>607</v>
      </c>
      <c r="D926" s="863" t="s">
        <v>608</v>
      </c>
      <c r="E926" s="835" t="s">
        <v>4193</v>
      </c>
      <c r="F926" s="863" t="s">
        <v>4194</v>
      </c>
      <c r="G926" s="835" t="s">
        <v>4227</v>
      </c>
      <c r="H926" s="835" t="s">
        <v>4228</v>
      </c>
      <c r="I926" s="849">
        <v>112.41000366210937</v>
      </c>
      <c r="J926" s="849">
        <v>1512</v>
      </c>
      <c r="K926" s="850">
        <v>169967.7001953125</v>
      </c>
    </row>
    <row r="927" spans="1:11" ht="14.4" customHeight="1" x14ac:dyDescent="0.3">
      <c r="A927" s="831" t="s">
        <v>577</v>
      </c>
      <c r="B927" s="832" t="s">
        <v>578</v>
      </c>
      <c r="C927" s="835" t="s">
        <v>607</v>
      </c>
      <c r="D927" s="863" t="s">
        <v>608</v>
      </c>
      <c r="E927" s="835" t="s">
        <v>4193</v>
      </c>
      <c r="F927" s="863" t="s">
        <v>4194</v>
      </c>
      <c r="G927" s="835" t="s">
        <v>4229</v>
      </c>
      <c r="H927" s="835" t="s">
        <v>4230</v>
      </c>
      <c r="I927" s="849">
        <v>112.41000366210937</v>
      </c>
      <c r="J927" s="849">
        <v>576</v>
      </c>
      <c r="K927" s="850">
        <v>64749.6015625</v>
      </c>
    </row>
    <row r="928" spans="1:11" ht="14.4" customHeight="1" x14ac:dyDescent="0.3">
      <c r="A928" s="831" t="s">
        <v>577</v>
      </c>
      <c r="B928" s="832" t="s">
        <v>578</v>
      </c>
      <c r="C928" s="835" t="s">
        <v>607</v>
      </c>
      <c r="D928" s="863" t="s">
        <v>608</v>
      </c>
      <c r="E928" s="835" t="s">
        <v>2897</v>
      </c>
      <c r="F928" s="863" t="s">
        <v>2898</v>
      </c>
      <c r="G928" s="835" t="s">
        <v>4231</v>
      </c>
      <c r="H928" s="835" t="s">
        <v>4232</v>
      </c>
      <c r="I928" s="849">
        <v>12871.98046875</v>
      </c>
      <c r="J928" s="849">
        <v>1</v>
      </c>
      <c r="K928" s="850">
        <v>12871.98046875</v>
      </c>
    </row>
    <row r="929" spans="1:11" ht="14.4" customHeight="1" x14ac:dyDescent="0.3">
      <c r="A929" s="831" t="s">
        <v>577</v>
      </c>
      <c r="B929" s="832" t="s">
        <v>578</v>
      </c>
      <c r="C929" s="835" t="s">
        <v>607</v>
      </c>
      <c r="D929" s="863" t="s">
        <v>608</v>
      </c>
      <c r="E929" s="835" t="s">
        <v>2897</v>
      </c>
      <c r="F929" s="863" t="s">
        <v>2898</v>
      </c>
      <c r="G929" s="835" t="s">
        <v>4233</v>
      </c>
      <c r="H929" s="835" t="s">
        <v>4234</v>
      </c>
      <c r="I929" s="849">
        <v>11.550000017339533</v>
      </c>
      <c r="J929" s="849">
        <v>550</v>
      </c>
      <c r="K929" s="850">
        <v>6352.919921875</v>
      </c>
    </row>
    <row r="930" spans="1:11" ht="14.4" customHeight="1" x14ac:dyDescent="0.3">
      <c r="A930" s="831" t="s">
        <v>577</v>
      </c>
      <c r="B930" s="832" t="s">
        <v>578</v>
      </c>
      <c r="C930" s="835" t="s">
        <v>607</v>
      </c>
      <c r="D930" s="863" t="s">
        <v>608</v>
      </c>
      <c r="E930" s="835" t="s">
        <v>2897</v>
      </c>
      <c r="F930" s="863" t="s">
        <v>2898</v>
      </c>
      <c r="G930" s="835" t="s">
        <v>4235</v>
      </c>
      <c r="H930" s="835" t="s">
        <v>4236</v>
      </c>
      <c r="I930" s="849">
        <v>11.544166723887125</v>
      </c>
      <c r="J930" s="849">
        <v>1150</v>
      </c>
      <c r="K930" s="850">
        <v>13277.60986328125</v>
      </c>
    </row>
    <row r="931" spans="1:11" ht="14.4" customHeight="1" x14ac:dyDescent="0.3">
      <c r="A931" s="831" t="s">
        <v>577</v>
      </c>
      <c r="B931" s="832" t="s">
        <v>578</v>
      </c>
      <c r="C931" s="835" t="s">
        <v>607</v>
      </c>
      <c r="D931" s="863" t="s">
        <v>608</v>
      </c>
      <c r="E931" s="835" t="s">
        <v>2897</v>
      </c>
      <c r="F931" s="863" t="s">
        <v>2898</v>
      </c>
      <c r="G931" s="835" t="s">
        <v>4237</v>
      </c>
      <c r="H931" s="835" t="s">
        <v>4238</v>
      </c>
      <c r="I931" s="849">
        <v>11.54222223493788</v>
      </c>
      <c r="J931" s="849">
        <v>450</v>
      </c>
      <c r="K931" s="850">
        <v>5194.699951171875</v>
      </c>
    </row>
    <row r="932" spans="1:11" ht="14.4" customHeight="1" x14ac:dyDescent="0.3">
      <c r="A932" s="831" t="s">
        <v>577</v>
      </c>
      <c r="B932" s="832" t="s">
        <v>578</v>
      </c>
      <c r="C932" s="835" t="s">
        <v>607</v>
      </c>
      <c r="D932" s="863" t="s">
        <v>608</v>
      </c>
      <c r="E932" s="835" t="s">
        <v>2897</v>
      </c>
      <c r="F932" s="863" t="s">
        <v>2898</v>
      </c>
      <c r="G932" s="835" t="s">
        <v>4239</v>
      </c>
      <c r="H932" s="835" t="s">
        <v>4240</v>
      </c>
      <c r="I932" s="849">
        <v>10.980908914045854</v>
      </c>
      <c r="J932" s="849">
        <v>600</v>
      </c>
      <c r="K932" s="850">
        <v>6588.2401123046875</v>
      </c>
    </row>
    <row r="933" spans="1:11" ht="14.4" customHeight="1" x14ac:dyDescent="0.3">
      <c r="A933" s="831" t="s">
        <v>577</v>
      </c>
      <c r="B933" s="832" t="s">
        <v>578</v>
      </c>
      <c r="C933" s="835" t="s">
        <v>607</v>
      </c>
      <c r="D933" s="863" t="s">
        <v>608</v>
      </c>
      <c r="E933" s="835" t="s">
        <v>2897</v>
      </c>
      <c r="F933" s="863" t="s">
        <v>2898</v>
      </c>
      <c r="G933" s="835" t="s">
        <v>4241</v>
      </c>
      <c r="H933" s="835" t="s">
        <v>4242</v>
      </c>
      <c r="I933" s="849">
        <v>10.989999771118164</v>
      </c>
      <c r="J933" s="849">
        <v>100</v>
      </c>
      <c r="K933" s="850">
        <v>1098.6800537109375</v>
      </c>
    </row>
    <row r="934" spans="1:11" ht="14.4" customHeight="1" x14ac:dyDescent="0.3">
      <c r="A934" s="831" t="s">
        <v>577</v>
      </c>
      <c r="B934" s="832" t="s">
        <v>578</v>
      </c>
      <c r="C934" s="835" t="s">
        <v>607</v>
      </c>
      <c r="D934" s="863" t="s">
        <v>608</v>
      </c>
      <c r="E934" s="835" t="s">
        <v>2897</v>
      </c>
      <c r="F934" s="863" t="s">
        <v>2898</v>
      </c>
      <c r="G934" s="835" t="s">
        <v>4243</v>
      </c>
      <c r="H934" s="835" t="s">
        <v>4244</v>
      </c>
      <c r="I934" s="849">
        <v>13.880000114440918</v>
      </c>
      <c r="J934" s="849">
        <v>50</v>
      </c>
      <c r="K934" s="850">
        <v>693.94000244140625</v>
      </c>
    </row>
    <row r="935" spans="1:11" ht="14.4" customHeight="1" x14ac:dyDescent="0.3">
      <c r="A935" s="831" t="s">
        <v>577</v>
      </c>
      <c r="B935" s="832" t="s">
        <v>578</v>
      </c>
      <c r="C935" s="835" t="s">
        <v>607</v>
      </c>
      <c r="D935" s="863" t="s">
        <v>608</v>
      </c>
      <c r="E935" s="835" t="s">
        <v>2897</v>
      </c>
      <c r="F935" s="863" t="s">
        <v>2898</v>
      </c>
      <c r="G935" s="835" t="s">
        <v>4245</v>
      </c>
      <c r="H935" s="835" t="s">
        <v>4246</v>
      </c>
      <c r="I935" s="849">
        <v>11.539999961853027</v>
      </c>
      <c r="J935" s="849">
        <v>50</v>
      </c>
      <c r="K935" s="850">
        <v>577.16998291015625</v>
      </c>
    </row>
    <row r="936" spans="1:11" ht="14.4" customHeight="1" x14ac:dyDescent="0.3">
      <c r="A936" s="831" t="s">
        <v>577</v>
      </c>
      <c r="B936" s="832" t="s">
        <v>578</v>
      </c>
      <c r="C936" s="835" t="s">
        <v>607</v>
      </c>
      <c r="D936" s="863" t="s">
        <v>608</v>
      </c>
      <c r="E936" s="835" t="s">
        <v>2897</v>
      </c>
      <c r="F936" s="863" t="s">
        <v>2898</v>
      </c>
      <c r="G936" s="835" t="s">
        <v>4247</v>
      </c>
      <c r="H936" s="835" t="s">
        <v>4248</v>
      </c>
      <c r="I936" s="849">
        <v>11.541249990463257</v>
      </c>
      <c r="J936" s="849">
        <v>400</v>
      </c>
      <c r="K936" s="850">
        <v>4617.5299072265625</v>
      </c>
    </row>
    <row r="937" spans="1:11" ht="14.4" customHeight="1" x14ac:dyDescent="0.3">
      <c r="A937" s="831" t="s">
        <v>577</v>
      </c>
      <c r="B937" s="832" t="s">
        <v>578</v>
      </c>
      <c r="C937" s="835" t="s">
        <v>607</v>
      </c>
      <c r="D937" s="863" t="s">
        <v>608</v>
      </c>
      <c r="E937" s="835" t="s">
        <v>2897</v>
      </c>
      <c r="F937" s="863" t="s">
        <v>2898</v>
      </c>
      <c r="G937" s="835" t="s">
        <v>4249</v>
      </c>
      <c r="H937" s="835" t="s">
        <v>4250</v>
      </c>
      <c r="I937" s="849">
        <v>0.47999998927116394</v>
      </c>
      <c r="J937" s="849">
        <v>600</v>
      </c>
      <c r="K937" s="850">
        <v>288</v>
      </c>
    </row>
    <row r="938" spans="1:11" ht="14.4" customHeight="1" x14ac:dyDescent="0.3">
      <c r="A938" s="831" t="s">
        <v>577</v>
      </c>
      <c r="B938" s="832" t="s">
        <v>578</v>
      </c>
      <c r="C938" s="835" t="s">
        <v>607</v>
      </c>
      <c r="D938" s="863" t="s">
        <v>608</v>
      </c>
      <c r="E938" s="835" t="s">
        <v>2897</v>
      </c>
      <c r="F938" s="863" t="s">
        <v>2898</v>
      </c>
      <c r="G938" s="835" t="s">
        <v>2901</v>
      </c>
      <c r="H938" s="835" t="s">
        <v>2902</v>
      </c>
      <c r="I938" s="849">
        <v>0.29600000977516172</v>
      </c>
      <c r="J938" s="849">
        <v>1100</v>
      </c>
      <c r="K938" s="850">
        <v>328</v>
      </c>
    </row>
    <row r="939" spans="1:11" ht="14.4" customHeight="1" x14ac:dyDescent="0.3">
      <c r="A939" s="831" t="s">
        <v>577</v>
      </c>
      <c r="B939" s="832" t="s">
        <v>578</v>
      </c>
      <c r="C939" s="835" t="s">
        <v>607</v>
      </c>
      <c r="D939" s="863" t="s">
        <v>608</v>
      </c>
      <c r="E939" s="835" t="s">
        <v>2897</v>
      </c>
      <c r="F939" s="863" t="s">
        <v>2898</v>
      </c>
      <c r="G939" s="835" t="s">
        <v>2903</v>
      </c>
      <c r="H939" s="835" t="s">
        <v>2904</v>
      </c>
      <c r="I939" s="849">
        <v>0.3000000059604645</v>
      </c>
      <c r="J939" s="849">
        <v>1100</v>
      </c>
      <c r="K939" s="850">
        <v>330</v>
      </c>
    </row>
    <row r="940" spans="1:11" ht="14.4" customHeight="1" x14ac:dyDescent="0.3">
      <c r="A940" s="831" t="s">
        <v>577</v>
      </c>
      <c r="B940" s="832" t="s">
        <v>578</v>
      </c>
      <c r="C940" s="835" t="s">
        <v>607</v>
      </c>
      <c r="D940" s="863" t="s">
        <v>608</v>
      </c>
      <c r="E940" s="835" t="s">
        <v>2897</v>
      </c>
      <c r="F940" s="863" t="s">
        <v>2898</v>
      </c>
      <c r="G940" s="835" t="s">
        <v>2907</v>
      </c>
      <c r="H940" s="835" t="s">
        <v>2908</v>
      </c>
      <c r="I940" s="849">
        <v>0.54333335161209106</v>
      </c>
      <c r="J940" s="849">
        <v>1500</v>
      </c>
      <c r="K940" s="850">
        <v>812</v>
      </c>
    </row>
    <row r="941" spans="1:11" ht="14.4" customHeight="1" x14ac:dyDescent="0.3">
      <c r="A941" s="831" t="s">
        <v>577</v>
      </c>
      <c r="B941" s="832" t="s">
        <v>578</v>
      </c>
      <c r="C941" s="835" t="s">
        <v>607</v>
      </c>
      <c r="D941" s="863" t="s">
        <v>608</v>
      </c>
      <c r="E941" s="835" t="s">
        <v>2913</v>
      </c>
      <c r="F941" s="863" t="s">
        <v>2914</v>
      </c>
      <c r="G941" s="835" t="s">
        <v>2915</v>
      </c>
      <c r="H941" s="835" t="s">
        <v>2916</v>
      </c>
      <c r="I941" s="849">
        <v>0.68999999761581421</v>
      </c>
      <c r="J941" s="849">
        <v>18000</v>
      </c>
      <c r="K941" s="850">
        <v>12420</v>
      </c>
    </row>
    <row r="942" spans="1:11" ht="14.4" customHeight="1" x14ac:dyDescent="0.3">
      <c r="A942" s="831" t="s">
        <v>577</v>
      </c>
      <c r="B942" s="832" t="s">
        <v>578</v>
      </c>
      <c r="C942" s="835" t="s">
        <v>607</v>
      </c>
      <c r="D942" s="863" t="s">
        <v>608</v>
      </c>
      <c r="E942" s="835" t="s">
        <v>2913</v>
      </c>
      <c r="F942" s="863" t="s">
        <v>2914</v>
      </c>
      <c r="G942" s="835" t="s">
        <v>2917</v>
      </c>
      <c r="H942" s="835" t="s">
        <v>2918</v>
      </c>
      <c r="I942" s="849">
        <v>0.68999999761581421</v>
      </c>
      <c r="J942" s="849">
        <v>14000</v>
      </c>
      <c r="K942" s="850">
        <v>9660</v>
      </c>
    </row>
    <row r="943" spans="1:11" ht="14.4" customHeight="1" x14ac:dyDescent="0.3">
      <c r="A943" s="831" t="s">
        <v>577</v>
      </c>
      <c r="B943" s="832" t="s">
        <v>578</v>
      </c>
      <c r="C943" s="835" t="s">
        <v>607</v>
      </c>
      <c r="D943" s="863" t="s">
        <v>608</v>
      </c>
      <c r="E943" s="835" t="s">
        <v>2913</v>
      </c>
      <c r="F943" s="863" t="s">
        <v>2914</v>
      </c>
      <c r="G943" s="835" t="s">
        <v>3248</v>
      </c>
      <c r="H943" s="835" t="s">
        <v>3249</v>
      </c>
      <c r="I943" s="849">
        <v>0.68999999761581421</v>
      </c>
      <c r="J943" s="849">
        <v>1600</v>
      </c>
      <c r="K943" s="850">
        <v>1104</v>
      </c>
    </row>
    <row r="944" spans="1:11" ht="14.4" customHeight="1" x14ac:dyDescent="0.3">
      <c r="A944" s="831" t="s">
        <v>577</v>
      </c>
      <c r="B944" s="832" t="s">
        <v>578</v>
      </c>
      <c r="C944" s="835" t="s">
        <v>607</v>
      </c>
      <c r="D944" s="863" t="s">
        <v>608</v>
      </c>
      <c r="E944" s="835" t="s">
        <v>2913</v>
      </c>
      <c r="F944" s="863" t="s">
        <v>2914</v>
      </c>
      <c r="G944" s="835" t="s">
        <v>4251</v>
      </c>
      <c r="H944" s="835" t="s">
        <v>4252</v>
      </c>
      <c r="I944" s="849">
        <v>10.286000156402588</v>
      </c>
      <c r="J944" s="849">
        <v>1480</v>
      </c>
      <c r="K944" s="850">
        <v>15299.139709472656</v>
      </c>
    </row>
    <row r="945" spans="1:11" ht="14.4" customHeight="1" x14ac:dyDescent="0.3">
      <c r="A945" s="831" t="s">
        <v>577</v>
      </c>
      <c r="B945" s="832" t="s">
        <v>578</v>
      </c>
      <c r="C945" s="835" t="s">
        <v>607</v>
      </c>
      <c r="D945" s="863" t="s">
        <v>608</v>
      </c>
      <c r="E945" s="835" t="s">
        <v>2913</v>
      </c>
      <c r="F945" s="863" t="s">
        <v>2914</v>
      </c>
      <c r="G945" s="835" t="s">
        <v>4253</v>
      </c>
      <c r="H945" s="835" t="s">
        <v>4254</v>
      </c>
      <c r="I945" s="849">
        <v>9.8900001049041748</v>
      </c>
      <c r="J945" s="849">
        <v>520</v>
      </c>
      <c r="K945" s="850">
        <v>5170.0799560546875</v>
      </c>
    </row>
    <row r="946" spans="1:11" ht="14.4" customHeight="1" x14ac:dyDescent="0.3">
      <c r="A946" s="831" t="s">
        <v>577</v>
      </c>
      <c r="B946" s="832" t="s">
        <v>578</v>
      </c>
      <c r="C946" s="835" t="s">
        <v>607</v>
      </c>
      <c r="D946" s="863" t="s">
        <v>608</v>
      </c>
      <c r="E946" s="835" t="s">
        <v>2913</v>
      </c>
      <c r="F946" s="863" t="s">
        <v>2914</v>
      </c>
      <c r="G946" s="835" t="s">
        <v>4255</v>
      </c>
      <c r="H946" s="835" t="s">
        <v>4256</v>
      </c>
      <c r="I946" s="849">
        <v>10.022000122070313</v>
      </c>
      <c r="J946" s="849">
        <v>1240</v>
      </c>
      <c r="K946" s="850">
        <v>12450.469970703125</v>
      </c>
    </row>
    <row r="947" spans="1:11" ht="14.4" customHeight="1" x14ac:dyDescent="0.3">
      <c r="A947" s="831" t="s">
        <v>577</v>
      </c>
      <c r="B947" s="832" t="s">
        <v>578</v>
      </c>
      <c r="C947" s="835" t="s">
        <v>607</v>
      </c>
      <c r="D947" s="863" t="s">
        <v>608</v>
      </c>
      <c r="E947" s="835" t="s">
        <v>2913</v>
      </c>
      <c r="F947" s="863" t="s">
        <v>2914</v>
      </c>
      <c r="G947" s="835" t="s">
        <v>4257</v>
      </c>
      <c r="H947" s="835" t="s">
        <v>4258</v>
      </c>
      <c r="I947" s="849">
        <v>11.009999752044678</v>
      </c>
      <c r="J947" s="849">
        <v>100</v>
      </c>
      <c r="K947" s="850">
        <v>1101.1000061035156</v>
      </c>
    </row>
    <row r="948" spans="1:11" ht="14.4" customHeight="1" x14ac:dyDescent="0.3">
      <c r="A948" s="831" t="s">
        <v>577</v>
      </c>
      <c r="B948" s="832" t="s">
        <v>578</v>
      </c>
      <c r="C948" s="835" t="s">
        <v>607</v>
      </c>
      <c r="D948" s="863" t="s">
        <v>608</v>
      </c>
      <c r="E948" s="835" t="s">
        <v>2913</v>
      </c>
      <c r="F948" s="863" t="s">
        <v>2914</v>
      </c>
      <c r="G948" s="835" t="s">
        <v>4259</v>
      </c>
      <c r="H948" s="835" t="s">
        <v>4260</v>
      </c>
      <c r="I948" s="849">
        <v>12.582999992370606</v>
      </c>
      <c r="J948" s="849">
        <v>800</v>
      </c>
      <c r="K948" s="850">
        <v>10066.5</v>
      </c>
    </row>
    <row r="949" spans="1:11" ht="14.4" customHeight="1" x14ac:dyDescent="0.3">
      <c r="A949" s="831" t="s">
        <v>577</v>
      </c>
      <c r="B949" s="832" t="s">
        <v>578</v>
      </c>
      <c r="C949" s="835" t="s">
        <v>607</v>
      </c>
      <c r="D949" s="863" t="s">
        <v>608</v>
      </c>
      <c r="E949" s="835" t="s">
        <v>2913</v>
      </c>
      <c r="F949" s="863" t="s">
        <v>2914</v>
      </c>
      <c r="G949" s="835" t="s">
        <v>2919</v>
      </c>
      <c r="H949" s="835" t="s">
        <v>2920</v>
      </c>
      <c r="I949" s="849">
        <v>12.534000015258789</v>
      </c>
      <c r="J949" s="849">
        <v>1340</v>
      </c>
      <c r="K949" s="850">
        <v>16809.400024414063</v>
      </c>
    </row>
    <row r="950" spans="1:11" ht="14.4" customHeight="1" x14ac:dyDescent="0.3">
      <c r="A950" s="831" t="s">
        <v>577</v>
      </c>
      <c r="B950" s="832" t="s">
        <v>578</v>
      </c>
      <c r="C950" s="835" t="s">
        <v>607</v>
      </c>
      <c r="D950" s="863" t="s">
        <v>608</v>
      </c>
      <c r="E950" s="835" t="s">
        <v>2913</v>
      </c>
      <c r="F950" s="863" t="s">
        <v>2914</v>
      </c>
      <c r="G950" s="835" t="s">
        <v>2992</v>
      </c>
      <c r="H950" s="835" t="s">
        <v>2993</v>
      </c>
      <c r="I950" s="849">
        <v>12.583333333333334</v>
      </c>
      <c r="J950" s="849">
        <v>700</v>
      </c>
      <c r="K950" s="850">
        <v>8810</v>
      </c>
    </row>
    <row r="951" spans="1:11" ht="14.4" customHeight="1" x14ac:dyDescent="0.3">
      <c r="A951" s="831" t="s">
        <v>577</v>
      </c>
      <c r="B951" s="832" t="s">
        <v>578</v>
      </c>
      <c r="C951" s="835" t="s">
        <v>607</v>
      </c>
      <c r="D951" s="863" t="s">
        <v>608</v>
      </c>
      <c r="E951" s="835" t="s">
        <v>2913</v>
      </c>
      <c r="F951" s="863" t="s">
        <v>2914</v>
      </c>
      <c r="G951" s="835" t="s">
        <v>4261</v>
      </c>
      <c r="H951" s="835" t="s">
        <v>4262</v>
      </c>
      <c r="I951" s="849">
        <v>10.556000328063964</v>
      </c>
      <c r="J951" s="849">
        <v>1800</v>
      </c>
      <c r="K951" s="850">
        <v>18996.900268554688</v>
      </c>
    </row>
    <row r="952" spans="1:11" ht="14.4" customHeight="1" x14ac:dyDescent="0.3">
      <c r="A952" s="831" t="s">
        <v>577</v>
      </c>
      <c r="B952" s="832" t="s">
        <v>578</v>
      </c>
      <c r="C952" s="835" t="s">
        <v>607</v>
      </c>
      <c r="D952" s="863" t="s">
        <v>608</v>
      </c>
      <c r="E952" s="835" t="s">
        <v>2913</v>
      </c>
      <c r="F952" s="863" t="s">
        <v>2914</v>
      </c>
      <c r="G952" s="835" t="s">
        <v>3250</v>
      </c>
      <c r="H952" s="835" t="s">
        <v>3251</v>
      </c>
      <c r="I952" s="849">
        <v>16.214999198913574</v>
      </c>
      <c r="J952" s="849">
        <v>600</v>
      </c>
      <c r="K952" s="850">
        <v>9728.60009765625</v>
      </c>
    </row>
    <row r="953" spans="1:11" ht="14.4" customHeight="1" x14ac:dyDescent="0.3">
      <c r="A953" s="831" t="s">
        <v>577</v>
      </c>
      <c r="B953" s="832" t="s">
        <v>578</v>
      </c>
      <c r="C953" s="835" t="s">
        <v>607</v>
      </c>
      <c r="D953" s="863" t="s">
        <v>608</v>
      </c>
      <c r="E953" s="835" t="s">
        <v>2913</v>
      </c>
      <c r="F953" s="863" t="s">
        <v>2914</v>
      </c>
      <c r="G953" s="835" t="s">
        <v>3252</v>
      </c>
      <c r="H953" s="835" t="s">
        <v>3253</v>
      </c>
      <c r="I953" s="849">
        <v>16.212999153137208</v>
      </c>
      <c r="J953" s="849">
        <v>1050</v>
      </c>
      <c r="K953" s="850">
        <v>17025.300231933594</v>
      </c>
    </row>
    <row r="954" spans="1:11" ht="14.4" customHeight="1" x14ac:dyDescent="0.3">
      <c r="A954" s="831" t="s">
        <v>577</v>
      </c>
      <c r="B954" s="832" t="s">
        <v>578</v>
      </c>
      <c r="C954" s="835" t="s">
        <v>607</v>
      </c>
      <c r="D954" s="863" t="s">
        <v>608</v>
      </c>
      <c r="E954" s="835" t="s">
        <v>2913</v>
      </c>
      <c r="F954" s="863" t="s">
        <v>2914</v>
      </c>
      <c r="G954" s="835" t="s">
        <v>3254</v>
      </c>
      <c r="H954" s="835" t="s">
        <v>3255</v>
      </c>
      <c r="I954" s="849">
        <v>14.184999465942383</v>
      </c>
      <c r="J954" s="849">
        <v>150</v>
      </c>
      <c r="K954" s="850">
        <v>2229.0999755859375</v>
      </c>
    </row>
    <row r="955" spans="1:11" ht="14.4" customHeight="1" x14ac:dyDescent="0.3">
      <c r="A955" s="831" t="s">
        <v>577</v>
      </c>
      <c r="B955" s="832" t="s">
        <v>578</v>
      </c>
      <c r="C955" s="835" t="s">
        <v>607</v>
      </c>
      <c r="D955" s="863" t="s">
        <v>608</v>
      </c>
      <c r="E955" s="835" t="s">
        <v>2913</v>
      </c>
      <c r="F955" s="863" t="s">
        <v>2914</v>
      </c>
      <c r="G955" s="835" t="s">
        <v>4263</v>
      </c>
      <c r="H955" s="835" t="s">
        <v>4264</v>
      </c>
      <c r="I955" s="849">
        <v>7.5</v>
      </c>
      <c r="J955" s="849">
        <v>200</v>
      </c>
      <c r="K955" s="850">
        <v>1499.0999755859375</v>
      </c>
    </row>
    <row r="956" spans="1:11" ht="14.4" customHeight="1" x14ac:dyDescent="0.3">
      <c r="A956" s="831" t="s">
        <v>577</v>
      </c>
      <c r="B956" s="832" t="s">
        <v>578</v>
      </c>
      <c r="C956" s="835" t="s">
        <v>607</v>
      </c>
      <c r="D956" s="863" t="s">
        <v>608</v>
      </c>
      <c r="E956" s="835" t="s">
        <v>2913</v>
      </c>
      <c r="F956" s="863" t="s">
        <v>2914</v>
      </c>
      <c r="G956" s="835" t="s">
        <v>4265</v>
      </c>
      <c r="H956" s="835" t="s">
        <v>4266</v>
      </c>
      <c r="I956" s="849">
        <v>7.502500057220459</v>
      </c>
      <c r="J956" s="849">
        <v>1800</v>
      </c>
      <c r="K956" s="850">
        <v>13504</v>
      </c>
    </row>
    <row r="957" spans="1:11" ht="14.4" customHeight="1" x14ac:dyDescent="0.3">
      <c r="A957" s="831" t="s">
        <v>577</v>
      </c>
      <c r="B957" s="832" t="s">
        <v>578</v>
      </c>
      <c r="C957" s="835" t="s">
        <v>607</v>
      </c>
      <c r="D957" s="863" t="s">
        <v>608</v>
      </c>
      <c r="E957" s="835" t="s">
        <v>2913</v>
      </c>
      <c r="F957" s="863" t="s">
        <v>2914</v>
      </c>
      <c r="G957" s="835" t="s">
        <v>4267</v>
      </c>
      <c r="H957" s="835" t="s">
        <v>4268</v>
      </c>
      <c r="I957" s="849">
        <v>7.5</v>
      </c>
      <c r="J957" s="849">
        <v>1200</v>
      </c>
      <c r="K957" s="850">
        <v>9000</v>
      </c>
    </row>
    <row r="958" spans="1:11" ht="14.4" customHeight="1" x14ac:dyDescent="0.3">
      <c r="A958" s="831" t="s">
        <v>577</v>
      </c>
      <c r="B958" s="832" t="s">
        <v>578</v>
      </c>
      <c r="C958" s="835" t="s">
        <v>607</v>
      </c>
      <c r="D958" s="863" t="s">
        <v>608</v>
      </c>
      <c r="E958" s="835" t="s">
        <v>2913</v>
      </c>
      <c r="F958" s="863" t="s">
        <v>2914</v>
      </c>
      <c r="G958" s="835" t="s">
        <v>4269</v>
      </c>
      <c r="H958" s="835" t="s">
        <v>4270</v>
      </c>
      <c r="I958" s="849">
        <v>6.2399997711181641</v>
      </c>
      <c r="J958" s="849">
        <v>80</v>
      </c>
      <c r="K958" s="850">
        <v>499.20001220703125</v>
      </c>
    </row>
    <row r="959" spans="1:11" ht="14.4" customHeight="1" x14ac:dyDescent="0.3">
      <c r="A959" s="831" t="s">
        <v>577</v>
      </c>
      <c r="B959" s="832" t="s">
        <v>578</v>
      </c>
      <c r="C959" s="835" t="s">
        <v>607</v>
      </c>
      <c r="D959" s="863" t="s">
        <v>608</v>
      </c>
      <c r="E959" s="835" t="s">
        <v>2913</v>
      </c>
      <c r="F959" s="863" t="s">
        <v>2914</v>
      </c>
      <c r="G959" s="835" t="s">
        <v>4271</v>
      </c>
      <c r="H959" s="835" t="s">
        <v>4272</v>
      </c>
      <c r="I959" s="849">
        <v>6.2399997711181641</v>
      </c>
      <c r="J959" s="849">
        <v>150</v>
      </c>
      <c r="K959" s="850">
        <v>936</v>
      </c>
    </row>
    <row r="960" spans="1:11" ht="14.4" customHeight="1" x14ac:dyDescent="0.3">
      <c r="A960" s="831" t="s">
        <v>577</v>
      </c>
      <c r="B960" s="832" t="s">
        <v>578</v>
      </c>
      <c r="C960" s="835" t="s">
        <v>607</v>
      </c>
      <c r="D960" s="863" t="s">
        <v>608</v>
      </c>
      <c r="E960" s="835" t="s">
        <v>2913</v>
      </c>
      <c r="F960" s="863" t="s">
        <v>2914</v>
      </c>
      <c r="G960" s="835" t="s">
        <v>4273</v>
      </c>
      <c r="H960" s="835" t="s">
        <v>4274</v>
      </c>
      <c r="I960" s="849">
        <v>6.2399997711181641</v>
      </c>
      <c r="J960" s="849">
        <v>70</v>
      </c>
      <c r="K960" s="850">
        <v>436.79998779296875</v>
      </c>
    </row>
    <row r="961" spans="1:11" ht="14.4" customHeight="1" x14ac:dyDescent="0.3">
      <c r="A961" s="831" t="s">
        <v>577</v>
      </c>
      <c r="B961" s="832" t="s">
        <v>578</v>
      </c>
      <c r="C961" s="835" t="s">
        <v>607</v>
      </c>
      <c r="D961" s="863" t="s">
        <v>608</v>
      </c>
      <c r="E961" s="835" t="s">
        <v>3268</v>
      </c>
      <c r="F961" s="863" t="s">
        <v>3269</v>
      </c>
      <c r="G961" s="835" t="s">
        <v>4275</v>
      </c>
      <c r="H961" s="835" t="s">
        <v>4276</v>
      </c>
      <c r="I961" s="849">
        <v>11974.75</v>
      </c>
      <c r="J961" s="849">
        <v>3</v>
      </c>
      <c r="K961" s="850">
        <v>35924.25</v>
      </c>
    </row>
    <row r="962" spans="1:11" ht="14.4" customHeight="1" x14ac:dyDescent="0.3">
      <c r="A962" s="831" t="s">
        <v>577</v>
      </c>
      <c r="B962" s="832" t="s">
        <v>578</v>
      </c>
      <c r="C962" s="835" t="s">
        <v>607</v>
      </c>
      <c r="D962" s="863" t="s">
        <v>608</v>
      </c>
      <c r="E962" s="835" t="s">
        <v>3268</v>
      </c>
      <c r="F962" s="863" t="s">
        <v>3269</v>
      </c>
      <c r="G962" s="835" t="s">
        <v>4277</v>
      </c>
      <c r="H962" s="835" t="s">
        <v>4278</v>
      </c>
      <c r="I962" s="849">
        <v>5708.298828125</v>
      </c>
      <c r="J962" s="849">
        <v>41</v>
      </c>
      <c r="K962" s="850">
        <v>234040.1201171875</v>
      </c>
    </row>
    <row r="963" spans="1:11" ht="14.4" customHeight="1" x14ac:dyDescent="0.3">
      <c r="A963" s="831" t="s">
        <v>577</v>
      </c>
      <c r="B963" s="832" t="s">
        <v>578</v>
      </c>
      <c r="C963" s="835" t="s">
        <v>607</v>
      </c>
      <c r="D963" s="863" t="s">
        <v>608</v>
      </c>
      <c r="E963" s="835" t="s">
        <v>3268</v>
      </c>
      <c r="F963" s="863" t="s">
        <v>3269</v>
      </c>
      <c r="G963" s="835" t="s">
        <v>4279</v>
      </c>
      <c r="H963" s="835" t="s">
        <v>4280</v>
      </c>
      <c r="I963" s="849">
        <v>3993</v>
      </c>
      <c r="J963" s="849">
        <v>4</v>
      </c>
      <c r="K963" s="850">
        <v>15972</v>
      </c>
    </row>
    <row r="964" spans="1:11" ht="14.4" customHeight="1" x14ac:dyDescent="0.3">
      <c r="A964" s="831" t="s">
        <v>577</v>
      </c>
      <c r="B964" s="832" t="s">
        <v>578</v>
      </c>
      <c r="C964" s="835" t="s">
        <v>607</v>
      </c>
      <c r="D964" s="863" t="s">
        <v>608</v>
      </c>
      <c r="E964" s="835" t="s">
        <v>3268</v>
      </c>
      <c r="F964" s="863" t="s">
        <v>3269</v>
      </c>
      <c r="G964" s="835" t="s">
        <v>4281</v>
      </c>
      <c r="H964" s="835" t="s">
        <v>4282</v>
      </c>
      <c r="I964" s="849">
        <v>3938.1735617897725</v>
      </c>
      <c r="J964" s="849">
        <v>21</v>
      </c>
      <c r="K964" s="850">
        <v>82701.63916015625</v>
      </c>
    </row>
    <row r="965" spans="1:11" ht="14.4" customHeight="1" x14ac:dyDescent="0.3">
      <c r="A965" s="831" t="s">
        <v>577</v>
      </c>
      <c r="B965" s="832" t="s">
        <v>578</v>
      </c>
      <c r="C965" s="835" t="s">
        <v>607</v>
      </c>
      <c r="D965" s="863" t="s">
        <v>608</v>
      </c>
      <c r="E965" s="835" t="s">
        <v>3268</v>
      </c>
      <c r="F965" s="863" t="s">
        <v>3269</v>
      </c>
      <c r="G965" s="835" t="s">
        <v>4283</v>
      </c>
      <c r="H965" s="835" t="s">
        <v>4284</v>
      </c>
      <c r="I965" s="849">
        <v>960.739990234375</v>
      </c>
      <c r="J965" s="849">
        <v>1</v>
      </c>
      <c r="K965" s="850">
        <v>960.739990234375</v>
      </c>
    </row>
    <row r="966" spans="1:11" ht="14.4" customHeight="1" x14ac:dyDescent="0.3">
      <c r="A966" s="831" t="s">
        <v>577</v>
      </c>
      <c r="B966" s="832" t="s">
        <v>578</v>
      </c>
      <c r="C966" s="835" t="s">
        <v>607</v>
      </c>
      <c r="D966" s="863" t="s">
        <v>608</v>
      </c>
      <c r="E966" s="835" t="s">
        <v>3268</v>
      </c>
      <c r="F966" s="863" t="s">
        <v>3269</v>
      </c>
      <c r="G966" s="835" t="s">
        <v>4285</v>
      </c>
      <c r="H966" s="835" t="s">
        <v>4286</v>
      </c>
      <c r="I966" s="849">
        <v>1531.8599853515625</v>
      </c>
      <c r="J966" s="849">
        <v>4</v>
      </c>
      <c r="K966" s="850">
        <v>6127.43994140625</v>
      </c>
    </row>
    <row r="967" spans="1:11" ht="14.4" customHeight="1" x14ac:dyDescent="0.3">
      <c r="A967" s="831" t="s">
        <v>577</v>
      </c>
      <c r="B967" s="832" t="s">
        <v>578</v>
      </c>
      <c r="C967" s="835" t="s">
        <v>607</v>
      </c>
      <c r="D967" s="863" t="s">
        <v>608</v>
      </c>
      <c r="E967" s="835" t="s">
        <v>3268</v>
      </c>
      <c r="F967" s="863" t="s">
        <v>3269</v>
      </c>
      <c r="G967" s="835" t="s">
        <v>4287</v>
      </c>
      <c r="H967" s="835" t="s">
        <v>4288</v>
      </c>
      <c r="I967" s="849">
        <v>960.739990234375</v>
      </c>
      <c r="J967" s="849">
        <v>1</v>
      </c>
      <c r="K967" s="850">
        <v>960.739990234375</v>
      </c>
    </row>
    <row r="968" spans="1:11" ht="14.4" customHeight="1" x14ac:dyDescent="0.3">
      <c r="A968" s="831" t="s">
        <v>577</v>
      </c>
      <c r="B968" s="832" t="s">
        <v>578</v>
      </c>
      <c r="C968" s="835" t="s">
        <v>607</v>
      </c>
      <c r="D968" s="863" t="s">
        <v>608</v>
      </c>
      <c r="E968" s="835" t="s">
        <v>3268</v>
      </c>
      <c r="F968" s="863" t="s">
        <v>3269</v>
      </c>
      <c r="G968" s="835" t="s">
        <v>3935</v>
      </c>
      <c r="H968" s="835" t="s">
        <v>3936</v>
      </c>
      <c r="I968" s="849">
        <v>10478.009765625</v>
      </c>
      <c r="J968" s="849">
        <v>3</v>
      </c>
      <c r="K968" s="850">
        <v>31434.029296875</v>
      </c>
    </row>
    <row r="969" spans="1:11" ht="14.4" customHeight="1" x14ac:dyDescent="0.3">
      <c r="A969" s="831" t="s">
        <v>577</v>
      </c>
      <c r="B969" s="832" t="s">
        <v>578</v>
      </c>
      <c r="C969" s="835" t="s">
        <v>607</v>
      </c>
      <c r="D969" s="863" t="s">
        <v>608</v>
      </c>
      <c r="E969" s="835" t="s">
        <v>3268</v>
      </c>
      <c r="F969" s="863" t="s">
        <v>3269</v>
      </c>
      <c r="G969" s="835" t="s">
        <v>4289</v>
      </c>
      <c r="H969" s="835" t="s">
        <v>4290</v>
      </c>
      <c r="I969" s="849">
        <v>55245</v>
      </c>
      <c r="J969" s="849">
        <v>3</v>
      </c>
      <c r="K969" s="850">
        <v>165735</v>
      </c>
    </row>
    <row r="970" spans="1:11" ht="14.4" customHeight="1" x14ac:dyDescent="0.3">
      <c r="A970" s="831" t="s">
        <v>577</v>
      </c>
      <c r="B970" s="832" t="s">
        <v>578</v>
      </c>
      <c r="C970" s="835" t="s">
        <v>607</v>
      </c>
      <c r="D970" s="863" t="s">
        <v>608</v>
      </c>
      <c r="E970" s="835" t="s">
        <v>3268</v>
      </c>
      <c r="F970" s="863" t="s">
        <v>3269</v>
      </c>
      <c r="G970" s="835" t="s">
        <v>4291</v>
      </c>
      <c r="H970" s="835" t="s">
        <v>4292</v>
      </c>
      <c r="I970" s="849">
        <v>7323.1298828125</v>
      </c>
      <c r="J970" s="849">
        <v>3</v>
      </c>
      <c r="K970" s="850">
        <v>21969.3896484375</v>
      </c>
    </row>
    <row r="971" spans="1:11" ht="14.4" customHeight="1" x14ac:dyDescent="0.3">
      <c r="A971" s="831" t="s">
        <v>577</v>
      </c>
      <c r="B971" s="832" t="s">
        <v>578</v>
      </c>
      <c r="C971" s="835" t="s">
        <v>607</v>
      </c>
      <c r="D971" s="863" t="s">
        <v>608</v>
      </c>
      <c r="E971" s="835" t="s">
        <v>3268</v>
      </c>
      <c r="F971" s="863" t="s">
        <v>3269</v>
      </c>
      <c r="G971" s="835" t="s">
        <v>4293</v>
      </c>
      <c r="H971" s="835" t="s">
        <v>4294</v>
      </c>
      <c r="I971" s="849">
        <v>6424.990234375</v>
      </c>
      <c r="J971" s="849">
        <v>1</v>
      </c>
      <c r="K971" s="850">
        <v>6424.990234375</v>
      </c>
    </row>
    <row r="972" spans="1:11" ht="14.4" customHeight="1" x14ac:dyDescent="0.3">
      <c r="A972" s="831" t="s">
        <v>577</v>
      </c>
      <c r="B972" s="832" t="s">
        <v>578</v>
      </c>
      <c r="C972" s="835" t="s">
        <v>607</v>
      </c>
      <c r="D972" s="863" t="s">
        <v>608</v>
      </c>
      <c r="E972" s="835" t="s">
        <v>3268</v>
      </c>
      <c r="F972" s="863" t="s">
        <v>3269</v>
      </c>
      <c r="G972" s="835" t="s">
        <v>4295</v>
      </c>
      <c r="H972" s="835" t="s">
        <v>4296</v>
      </c>
      <c r="I972" s="849">
        <v>3480</v>
      </c>
      <c r="J972" s="849">
        <v>2</v>
      </c>
      <c r="K972" s="850">
        <v>6960</v>
      </c>
    </row>
    <row r="973" spans="1:11" ht="14.4" customHeight="1" x14ac:dyDescent="0.3">
      <c r="A973" s="831" t="s">
        <v>577</v>
      </c>
      <c r="B973" s="832" t="s">
        <v>578</v>
      </c>
      <c r="C973" s="835" t="s">
        <v>607</v>
      </c>
      <c r="D973" s="863" t="s">
        <v>608</v>
      </c>
      <c r="E973" s="835" t="s">
        <v>3268</v>
      </c>
      <c r="F973" s="863" t="s">
        <v>3269</v>
      </c>
      <c r="G973" s="835" t="s">
        <v>4297</v>
      </c>
      <c r="H973" s="835" t="s">
        <v>4298</v>
      </c>
      <c r="I973" s="849">
        <v>62658.000837053572</v>
      </c>
      <c r="J973" s="849">
        <v>14</v>
      </c>
      <c r="K973" s="850">
        <v>877212.01171875</v>
      </c>
    </row>
    <row r="974" spans="1:11" ht="14.4" customHeight="1" x14ac:dyDescent="0.3">
      <c r="A974" s="831" t="s">
        <v>577</v>
      </c>
      <c r="B974" s="832" t="s">
        <v>578</v>
      </c>
      <c r="C974" s="835" t="s">
        <v>607</v>
      </c>
      <c r="D974" s="863" t="s">
        <v>608</v>
      </c>
      <c r="E974" s="835" t="s">
        <v>3268</v>
      </c>
      <c r="F974" s="863" t="s">
        <v>3269</v>
      </c>
      <c r="G974" s="835" t="s">
        <v>3937</v>
      </c>
      <c r="H974" s="835" t="s">
        <v>3938</v>
      </c>
      <c r="I974" s="849">
        <v>61920</v>
      </c>
      <c r="J974" s="849">
        <v>3</v>
      </c>
      <c r="K974" s="850">
        <v>185760</v>
      </c>
    </row>
    <row r="975" spans="1:11" ht="14.4" customHeight="1" x14ac:dyDescent="0.3">
      <c r="A975" s="831" t="s">
        <v>577</v>
      </c>
      <c r="B975" s="832" t="s">
        <v>578</v>
      </c>
      <c r="C975" s="835" t="s">
        <v>607</v>
      </c>
      <c r="D975" s="863" t="s">
        <v>608</v>
      </c>
      <c r="E975" s="835" t="s">
        <v>3268</v>
      </c>
      <c r="F975" s="863" t="s">
        <v>3269</v>
      </c>
      <c r="G975" s="835" t="s">
        <v>4299</v>
      </c>
      <c r="H975" s="835" t="s">
        <v>4300</v>
      </c>
      <c r="I975" s="849">
        <v>5886.1298828125</v>
      </c>
      <c r="J975" s="849">
        <v>1</v>
      </c>
      <c r="K975" s="850">
        <v>5886.1298828125</v>
      </c>
    </row>
    <row r="976" spans="1:11" ht="14.4" customHeight="1" x14ac:dyDescent="0.3">
      <c r="A976" s="831" t="s">
        <v>577</v>
      </c>
      <c r="B976" s="832" t="s">
        <v>578</v>
      </c>
      <c r="C976" s="835" t="s">
        <v>607</v>
      </c>
      <c r="D976" s="863" t="s">
        <v>608</v>
      </c>
      <c r="E976" s="835" t="s">
        <v>3268</v>
      </c>
      <c r="F976" s="863" t="s">
        <v>3269</v>
      </c>
      <c r="G976" s="835" t="s">
        <v>4299</v>
      </c>
      <c r="H976" s="835" t="s">
        <v>4301</v>
      </c>
      <c r="I976" s="849">
        <v>5886.1298828125</v>
      </c>
      <c r="J976" s="849">
        <v>1</v>
      </c>
      <c r="K976" s="850">
        <v>5886.1298828125</v>
      </c>
    </row>
    <row r="977" spans="1:11" ht="14.4" customHeight="1" x14ac:dyDescent="0.3">
      <c r="A977" s="831" t="s">
        <v>577</v>
      </c>
      <c r="B977" s="832" t="s">
        <v>578</v>
      </c>
      <c r="C977" s="835" t="s">
        <v>607</v>
      </c>
      <c r="D977" s="863" t="s">
        <v>608</v>
      </c>
      <c r="E977" s="835" t="s">
        <v>2923</v>
      </c>
      <c r="F977" s="863" t="s">
        <v>2924</v>
      </c>
      <c r="G977" s="835" t="s">
        <v>4302</v>
      </c>
      <c r="H977" s="835" t="s">
        <v>4303</v>
      </c>
      <c r="I977" s="849">
        <v>338.79998779296875</v>
      </c>
      <c r="J977" s="849">
        <v>7</v>
      </c>
      <c r="K977" s="850">
        <v>2371.5999755859375</v>
      </c>
    </row>
    <row r="978" spans="1:11" ht="14.4" customHeight="1" x14ac:dyDescent="0.3">
      <c r="A978" s="831" t="s">
        <v>577</v>
      </c>
      <c r="B978" s="832" t="s">
        <v>578</v>
      </c>
      <c r="C978" s="835" t="s">
        <v>607</v>
      </c>
      <c r="D978" s="863" t="s">
        <v>608</v>
      </c>
      <c r="E978" s="835" t="s">
        <v>4304</v>
      </c>
      <c r="F978" s="863" t="s">
        <v>4305</v>
      </c>
      <c r="G978" s="835" t="s">
        <v>4306</v>
      </c>
      <c r="H978" s="835" t="s">
        <v>4307</v>
      </c>
      <c r="I978" s="849">
        <v>201.52999877929687</v>
      </c>
      <c r="J978" s="849">
        <v>36</v>
      </c>
      <c r="K978" s="850">
        <v>7255.0400390625</v>
      </c>
    </row>
    <row r="979" spans="1:11" ht="14.4" customHeight="1" thickBot="1" x14ac:dyDescent="0.35">
      <c r="A979" s="839" t="s">
        <v>577</v>
      </c>
      <c r="B979" s="840" t="s">
        <v>578</v>
      </c>
      <c r="C979" s="843" t="s">
        <v>607</v>
      </c>
      <c r="D979" s="864" t="s">
        <v>608</v>
      </c>
      <c r="E979" s="843" t="s">
        <v>4304</v>
      </c>
      <c r="F979" s="864" t="s">
        <v>4305</v>
      </c>
      <c r="G979" s="843" t="s">
        <v>4308</v>
      </c>
      <c r="H979" s="843" t="s">
        <v>4309</v>
      </c>
      <c r="I979" s="851">
        <v>201.52999877929687</v>
      </c>
      <c r="J979" s="851">
        <v>36</v>
      </c>
      <c r="K979" s="852">
        <v>7255.0400390625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93.729166666666671</v>
      </c>
      <c r="D6" s="491"/>
      <c r="E6" s="491"/>
      <c r="F6" s="490"/>
      <c r="G6" s="492">
        <f ca="1">SUM(Tabulka[05 h_vram])/2</f>
        <v>157726.98000000001</v>
      </c>
      <c r="H6" s="491">
        <f ca="1">SUM(Tabulka[06 h_naduv])/2</f>
        <v>8654</v>
      </c>
      <c r="I6" s="491">
        <f ca="1">SUM(Tabulka[07 h_nadzk])/2</f>
        <v>127.94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68000</v>
      </c>
      <c r="M6" s="491">
        <f ca="1">SUM(Tabulka[11 m_jo])/2</f>
        <v>3014765</v>
      </c>
      <c r="N6" s="491">
        <f ca="1">SUM(Tabulka[12 m_oc])/2</f>
        <v>3082765</v>
      </c>
      <c r="O6" s="490">
        <f ca="1">SUM(Tabulka[13 m_sk])/2</f>
        <v>49147025</v>
      </c>
      <c r="P6" s="489">
        <f ca="1">SUM(Tabulka[14_vzsk])/2</f>
        <v>108736</v>
      </c>
      <c r="Q6" s="489">
        <f ca="1">SUM(Tabulka[15_vzpl])/2</f>
        <v>0</v>
      </c>
      <c r="R6" s="488">
        <f ca="1">IF(Q6=0,0,P6/Q6)</f>
        <v>0</v>
      </c>
      <c r="S6" s="487">
        <f ca="1">Q6-P6</f>
        <v>-108736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25116.5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1260391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1314391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17105810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52104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-52104</v>
      </c>
    </row>
    <row r="9" spans="1:19" x14ac:dyDescent="0.3">
      <c r="A9" s="469">
        <v>99</v>
      </c>
      <c r="B9" s="468" t="s">
        <v>4326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207439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207439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2519938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52104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-52104</v>
      </c>
    </row>
    <row r="10" spans="1:19" x14ac:dyDescent="0.3">
      <c r="A10" s="469">
        <v>100</v>
      </c>
      <c r="B10" s="468" t="s">
        <v>4327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308199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308199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2700000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4328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13784.5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744753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798753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11885872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4311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78.229166666666671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128882.48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1673962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1673962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31375007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-56632</v>
      </c>
    </row>
    <row r="13" spans="1:19" x14ac:dyDescent="0.3">
      <c r="A13" s="469">
        <v>302</v>
      </c>
      <c r="B13" s="468" t="s">
        <v>4329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4330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19.833333333333332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33896.25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26.75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305979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305979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7824770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56632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-56632</v>
      </c>
    </row>
    <row r="15" spans="1:19" x14ac:dyDescent="0.3">
      <c r="A15" s="469">
        <v>304</v>
      </c>
      <c r="B15" s="468" t="s">
        <v>4331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31.270833333333332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50958.399999999994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63.879999999999995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842630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842630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14978651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4332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7710.07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169629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169629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2442035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418</v>
      </c>
      <c r="B17" s="468" t="s">
        <v>4333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439164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4334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73532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73532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397511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629</v>
      </c>
      <c r="B19" s="468" t="s">
        <v>4335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3928.75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603208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4336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345440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4337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14.916666666666666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26102.010000000002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240059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240059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4342707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4312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80412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94412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666208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4338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80412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94412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666208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328</v>
      </c>
    </row>
    <row r="25" spans="1:19" x14ac:dyDescent="0.3">
      <c r="A25" s="222" t="s">
        <v>201</v>
      </c>
    </row>
    <row r="26" spans="1:19" x14ac:dyDescent="0.3">
      <c r="A26" s="223" t="s">
        <v>298</v>
      </c>
    </row>
    <row r="27" spans="1:19" x14ac:dyDescent="0.3">
      <c r="A27" s="461" t="s">
        <v>297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4325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14</v>
      </c>
      <c r="F4" s="498"/>
      <c r="G4" s="498"/>
      <c r="H4" s="498"/>
      <c r="I4" s="498">
        <v>2372</v>
      </c>
      <c r="J4" s="498">
        <v>385</v>
      </c>
      <c r="K4" s="498"/>
      <c r="L4" s="498"/>
      <c r="M4" s="498"/>
      <c r="N4" s="498"/>
      <c r="O4" s="498">
        <v>40000</v>
      </c>
      <c r="P4" s="498">
        <v>40000</v>
      </c>
      <c r="Q4" s="498">
        <v>1409114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528</v>
      </c>
      <c r="J5">
        <v>59.5</v>
      </c>
      <c r="Q5">
        <v>164640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520</v>
      </c>
      <c r="J6">
        <v>89</v>
      </c>
      <c r="Q6">
        <v>200043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8</v>
      </c>
      <c r="I7">
        <v>1324</v>
      </c>
      <c r="J7">
        <v>236.5</v>
      </c>
      <c r="O7">
        <v>40000</v>
      </c>
      <c r="P7">
        <v>40000</v>
      </c>
      <c r="Q7">
        <v>1044431</v>
      </c>
    </row>
    <row r="8" spans="1:19" x14ac:dyDescent="0.3">
      <c r="A8" s="505" t="s">
        <v>215</v>
      </c>
      <c r="B8" s="504">
        <v>5</v>
      </c>
      <c r="C8">
        <v>1</v>
      </c>
      <c r="D8" t="s">
        <v>4311</v>
      </c>
      <c r="E8">
        <v>80.5</v>
      </c>
      <c r="I8">
        <v>11681.08</v>
      </c>
      <c r="J8">
        <v>210.5</v>
      </c>
      <c r="O8">
        <v>45392</v>
      </c>
      <c r="P8">
        <v>45392</v>
      </c>
      <c r="Q8">
        <v>2400519</v>
      </c>
      <c r="R8">
        <v>11352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3350.5</v>
      </c>
      <c r="J9">
        <v>82</v>
      </c>
      <c r="O9">
        <v>13456</v>
      </c>
      <c r="P9">
        <v>13456</v>
      </c>
      <c r="Q9">
        <v>621856</v>
      </c>
      <c r="R9">
        <v>11352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31.25</v>
      </c>
      <c r="I10">
        <v>4322.8099999999995</v>
      </c>
      <c r="J10">
        <v>71.5</v>
      </c>
      <c r="O10">
        <v>25436</v>
      </c>
      <c r="P10">
        <v>25436</v>
      </c>
      <c r="Q10">
        <v>1118520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7.75</v>
      </c>
      <c r="I11">
        <v>560.77</v>
      </c>
      <c r="O11">
        <v>3100</v>
      </c>
      <c r="P11">
        <v>3100</v>
      </c>
      <c r="Q11">
        <v>185533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330</v>
      </c>
      <c r="Q12">
        <v>45557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O13">
        <v>2000</v>
      </c>
      <c r="P13">
        <v>2000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3</v>
      </c>
      <c r="I14">
        <v>523.5</v>
      </c>
      <c r="Q14">
        <v>65523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165</v>
      </c>
      <c r="Q15">
        <v>26914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2428.5</v>
      </c>
      <c r="J16">
        <v>57</v>
      </c>
      <c r="O16">
        <v>1400</v>
      </c>
      <c r="P16">
        <v>1400</v>
      </c>
      <c r="Q16">
        <v>336616</v>
      </c>
    </row>
    <row r="17" spans="3:18" x14ac:dyDescent="0.3">
      <c r="C17">
        <v>1</v>
      </c>
      <c r="D17" t="s">
        <v>4312</v>
      </c>
      <c r="E17">
        <v>2</v>
      </c>
      <c r="I17">
        <v>352</v>
      </c>
      <c r="Q17">
        <v>50300</v>
      </c>
    </row>
    <row r="18" spans="3:18" x14ac:dyDescent="0.3">
      <c r="C18">
        <v>1</v>
      </c>
      <c r="D18">
        <v>30</v>
      </c>
      <c r="E18">
        <v>2</v>
      </c>
      <c r="I18">
        <v>352</v>
      </c>
      <c r="Q18">
        <v>50300</v>
      </c>
    </row>
    <row r="19" spans="3:18" x14ac:dyDescent="0.3">
      <c r="C19" t="s">
        <v>4313</v>
      </c>
      <c r="E19">
        <v>96.5</v>
      </c>
      <c r="I19">
        <v>14405.08</v>
      </c>
      <c r="J19">
        <v>595.5</v>
      </c>
      <c r="O19">
        <v>85392</v>
      </c>
      <c r="P19">
        <v>85392</v>
      </c>
      <c r="Q19">
        <v>3859933</v>
      </c>
      <c r="R19">
        <v>11352</v>
      </c>
    </row>
    <row r="20" spans="3:18" x14ac:dyDescent="0.3">
      <c r="C20">
        <v>2</v>
      </c>
      <c r="D20" t="s">
        <v>299</v>
      </c>
      <c r="E20">
        <v>14</v>
      </c>
      <c r="I20">
        <v>2168</v>
      </c>
      <c r="J20">
        <v>388.5</v>
      </c>
      <c r="Q20">
        <v>1315958</v>
      </c>
      <c r="R20">
        <v>8372</v>
      </c>
    </row>
    <row r="21" spans="3:18" x14ac:dyDescent="0.3">
      <c r="C21">
        <v>2</v>
      </c>
      <c r="D21">
        <v>99</v>
      </c>
      <c r="E21">
        <v>3</v>
      </c>
      <c r="I21">
        <v>456</v>
      </c>
      <c r="J21">
        <v>59.5</v>
      </c>
      <c r="Q21">
        <v>160557</v>
      </c>
      <c r="R21">
        <v>8372</v>
      </c>
    </row>
    <row r="22" spans="3:18" x14ac:dyDescent="0.3">
      <c r="C22">
        <v>2</v>
      </c>
      <c r="D22">
        <v>100</v>
      </c>
      <c r="E22">
        <v>3</v>
      </c>
      <c r="I22">
        <v>464</v>
      </c>
      <c r="J22">
        <v>91</v>
      </c>
      <c r="Q22">
        <v>199485</v>
      </c>
    </row>
    <row r="23" spans="3:18" x14ac:dyDescent="0.3">
      <c r="C23">
        <v>2</v>
      </c>
      <c r="D23">
        <v>101</v>
      </c>
      <c r="E23">
        <v>8</v>
      </c>
      <c r="I23">
        <v>1248</v>
      </c>
      <c r="J23">
        <v>238</v>
      </c>
      <c r="Q23">
        <v>955916</v>
      </c>
    </row>
    <row r="24" spans="3:18" x14ac:dyDescent="0.3">
      <c r="C24">
        <v>2</v>
      </c>
      <c r="D24" t="s">
        <v>4311</v>
      </c>
      <c r="E24">
        <v>77.5</v>
      </c>
      <c r="I24">
        <v>10121.33</v>
      </c>
      <c r="J24">
        <v>335</v>
      </c>
      <c r="O24">
        <v>40064</v>
      </c>
      <c r="P24">
        <v>40064</v>
      </c>
      <c r="Q24">
        <v>2319796</v>
      </c>
      <c r="R24">
        <v>3716</v>
      </c>
    </row>
    <row r="25" spans="3:18" x14ac:dyDescent="0.3">
      <c r="C25">
        <v>2</v>
      </c>
      <c r="D25">
        <v>303</v>
      </c>
      <c r="E25">
        <v>20.5</v>
      </c>
      <c r="I25">
        <v>2759</v>
      </c>
      <c r="J25">
        <v>163</v>
      </c>
      <c r="O25">
        <v>12260</v>
      </c>
      <c r="P25">
        <v>12260</v>
      </c>
      <c r="Q25">
        <v>622819</v>
      </c>
      <c r="R25">
        <v>3716</v>
      </c>
    </row>
    <row r="26" spans="3:18" x14ac:dyDescent="0.3">
      <c r="C26">
        <v>2</v>
      </c>
      <c r="D26">
        <v>304</v>
      </c>
      <c r="E26">
        <v>31.25</v>
      </c>
      <c r="I26">
        <v>3836.06</v>
      </c>
      <c r="J26">
        <v>95</v>
      </c>
      <c r="O26">
        <v>19204</v>
      </c>
      <c r="P26">
        <v>19204</v>
      </c>
      <c r="Q26">
        <v>1081438</v>
      </c>
    </row>
    <row r="27" spans="3:18" x14ac:dyDescent="0.3">
      <c r="C27">
        <v>2</v>
      </c>
      <c r="D27">
        <v>305</v>
      </c>
      <c r="E27">
        <v>4.75</v>
      </c>
      <c r="I27">
        <v>546.52</v>
      </c>
      <c r="O27">
        <v>2100</v>
      </c>
      <c r="P27">
        <v>2100</v>
      </c>
      <c r="Q27">
        <v>163283</v>
      </c>
    </row>
    <row r="28" spans="3:18" x14ac:dyDescent="0.3">
      <c r="C28">
        <v>2</v>
      </c>
      <c r="D28">
        <v>418</v>
      </c>
      <c r="E28">
        <v>2</v>
      </c>
      <c r="I28">
        <v>240</v>
      </c>
      <c r="O28">
        <v>1000</v>
      </c>
      <c r="P28">
        <v>1000</v>
      </c>
      <c r="Q28">
        <v>41810</v>
      </c>
    </row>
    <row r="29" spans="3:18" x14ac:dyDescent="0.3">
      <c r="C29">
        <v>2</v>
      </c>
      <c r="D29">
        <v>629</v>
      </c>
      <c r="E29">
        <v>3</v>
      </c>
      <c r="I29">
        <v>451</v>
      </c>
      <c r="Q29">
        <v>61852</v>
      </c>
    </row>
    <row r="30" spans="3:18" x14ac:dyDescent="0.3">
      <c r="C30">
        <v>2</v>
      </c>
      <c r="D30">
        <v>636</v>
      </c>
      <c r="E30">
        <v>1</v>
      </c>
      <c r="I30">
        <v>150</v>
      </c>
      <c r="Q30">
        <v>24862</v>
      </c>
    </row>
    <row r="31" spans="3:18" x14ac:dyDescent="0.3">
      <c r="C31">
        <v>2</v>
      </c>
      <c r="D31">
        <v>642</v>
      </c>
      <c r="E31">
        <v>15</v>
      </c>
      <c r="I31">
        <v>2138.75</v>
      </c>
      <c r="J31">
        <v>77</v>
      </c>
      <c r="O31">
        <v>5500</v>
      </c>
      <c r="P31">
        <v>5500</v>
      </c>
      <c r="Q31">
        <v>323732</v>
      </c>
    </row>
    <row r="32" spans="3:18" x14ac:dyDescent="0.3">
      <c r="C32">
        <v>2</v>
      </c>
      <c r="D32" t="s">
        <v>4312</v>
      </c>
      <c r="E32">
        <v>2</v>
      </c>
      <c r="I32">
        <v>304</v>
      </c>
      <c r="Q32">
        <v>48846</v>
      </c>
    </row>
    <row r="33" spans="3:18" x14ac:dyDescent="0.3">
      <c r="C33">
        <v>2</v>
      </c>
      <c r="D33">
        <v>30</v>
      </c>
      <c r="E33">
        <v>2</v>
      </c>
      <c r="I33">
        <v>304</v>
      </c>
      <c r="Q33">
        <v>48846</v>
      </c>
    </row>
    <row r="34" spans="3:18" x14ac:dyDescent="0.3">
      <c r="C34" t="s">
        <v>4314</v>
      </c>
      <c r="E34">
        <v>93.5</v>
      </c>
      <c r="I34">
        <v>12593.33</v>
      </c>
      <c r="J34">
        <v>723.5</v>
      </c>
      <c r="O34">
        <v>40064</v>
      </c>
      <c r="P34">
        <v>40064</v>
      </c>
      <c r="Q34">
        <v>3684600</v>
      </c>
      <c r="R34">
        <v>12088</v>
      </c>
    </row>
    <row r="35" spans="3:18" x14ac:dyDescent="0.3">
      <c r="C35">
        <v>3</v>
      </c>
      <c r="D35" t="s">
        <v>299</v>
      </c>
      <c r="E35">
        <v>14</v>
      </c>
      <c r="I35">
        <v>2468</v>
      </c>
      <c r="J35">
        <v>409</v>
      </c>
      <c r="Q35">
        <v>1336623</v>
      </c>
    </row>
    <row r="36" spans="3:18" x14ac:dyDescent="0.3">
      <c r="C36">
        <v>3</v>
      </c>
      <c r="D36">
        <v>99</v>
      </c>
      <c r="E36">
        <v>3</v>
      </c>
      <c r="I36">
        <v>544</v>
      </c>
      <c r="J36">
        <v>74</v>
      </c>
      <c r="Q36">
        <v>178003</v>
      </c>
    </row>
    <row r="37" spans="3:18" x14ac:dyDescent="0.3">
      <c r="C37">
        <v>3</v>
      </c>
      <c r="D37">
        <v>100</v>
      </c>
      <c r="E37">
        <v>3</v>
      </c>
      <c r="I37">
        <v>552</v>
      </c>
      <c r="J37">
        <v>97</v>
      </c>
      <c r="Q37">
        <v>202794</v>
      </c>
    </row>
    <row r="38" spans="3:18" x14ac:dyDescent="0.3">
      <c r="C38">
        <v>3</v>
      </c>
      <c r="D38">
        <v>101</v>
      </c>
      <c r="E38">
        <v>8</v>
      </c>
      <c r="I38">
        <v>1372</v>
      </c>
      <c r="J38">
        <v>238</v>
      </c>
      <c r="Q38">
        <v>955826</v>
      </c>
    </row>
    <row r="39" spans="3:18" x14ac:dyDescent="0.3">
      <c r="C39">
        <v>3</v>
      </c>
      <c r="D39" t="s">
        <v>4311</v>
      </c>
      <c r="E39">
        <v>75.25</v>
      </c>
      <c r="I39">
        <v>11202.2</v>
      </c>
      <c r="J39">
        <v>253</v>
      </c>
      <c r="O39">
        <v>43092</v>
      </c>
      <c r="P39">
        <v>43092</v>
      </c>
      <c r="Q39">
        <v>2232293</v>
      </c>
      <c r="R39">
        <v>7462</v>
      </c>
    </row>
    <row r="40" spans="3:18" x14ac:dyDescent="0.3">
      <c r="C40">
        <v>3</v>
      </c>
      <c r="D40">
        <v>302</v>
      </c>
      <c r="Q40">
        <v>1521</v>
      </c>
    </row>
    <row r="41" spans="3:18" x14ac:dyDescent="0.3">
      <c r="C41">
        <v>3</v>
      </c>
      <c r="D41">
        <v>303</v>
      </c>
      <c r="E41">
        <v>19.5</v>
      </c>
      <c r="I41">
        <v>3116.75</v>
      </c>
      <c r="J41">
        <v>108</v>
      </c>
      <c r="O41">
        <v>4200</v>
      </c>
      <c r="P41">
        <v>4200</v>
      </c>
      <c r="Q41">
        <v>575916</v>
      </c>
      <c r="R41">
        <v>7462</v>
      </c>
    </row>
    <row r="42" spans="3:18" x14ac:dyDescent="0.3">
      <c r="C42">
        <v>3</v>
      </c>
      <c r="D42">
        <v>304</v>
      </c>
      <c r="E42">
        <v>30</v>
      </c>
      <c r="I42">
        <v>4108.7</v>
      </c>
      <c r="J42">
        <v>65.5</v>
      </c>
      <c r="O42">
        <v>19068</v>
      </c>
      <c r="P42">
        <v>19068</v>
      </c>
      <c r="Q42">
        <v>1050853</v>
      </c>
    </row>
    <row r="43" spans="3:18" x14ac:dyDescent="0.3">
      <c r="C43">
        <v>3</v>
      </c>
      <c r="D43">
        <v>305</v>
      </c>
      <c r="E43">
        <v>4.75</v>
      </c>
      <c r="I43">
        <v>562</v>
      </c>
      <c r="O43">
        <v>2924</v>
      </c>
      <c r="P43">
        <v>2924</v>
      </c>
      <c r="Q43">
        <v>131783</v>
      </c>
    </row>
    <row r="44" spans="3:18" x14ac:dyDescent="0.3">
      <c r="C44">
        <v>3</v>
      </c>
      <c r="D44">
        <v>418</v>
      </c>
      <c r="E44">
        <v>2</v>
      </c>
      <c r="I44">
        <v>276</v>
      </c>
      <c r="Q44">
        <v>43222</v>
      </c>
    </row>
    <row r="45" spans="3:18" x14ac:dyDescent="0.3">
      <c r="C45">
        <v>3</v>
      </c>
      <c r="D45">
        <v>424</v>
      </c>
      <c r="O45">
        <v>3500</v>
      </c>
      <c r="P45">
        <v>3500</v>
      </c>
    </row>
    <row r="46" spans="3:18" x14ac:dyDescent="0.3">
      <c r="C46">
        <v>3</v>
      </c>
      <c r="D46">
        <v>629</v>
      </c>
      <c r="E46">
        <v>3</v>
      </c>
      <c r="I46">
        <v>517.5</v>
      </c>
      <c r="Q46">
        <v>65983</v>
      </c>
    </row>
    <row r="47" spans="3:18" x14ac:dyDescent="0.3">
      <c r="C47">
        <v>3</v>
      </c>
      <c r="D47">
        <v>636</v>
      </c>
      <c r="E47">
        <v>1</v>
      </c>
      <c r="I47">
        <v>172.5</v>
      </c>
      <c r="O47">
        <v>1000</v>
      </c>
      <c r="P47">
        <v>1000</v>
      </c>
      <c r="Q47">
        <v>26082</v>
      </c>
    </row>
    <row r="48" spans="3:18" x14ac:dyDescent="0.3">
      <c r="C48">
        <v>3</v>
      </c>
      <c r="D48">
        <v>642</v>
      </c>
      <c r="E48">
        <v>15</v>
      </c>
      <c r="I48">
        <v>2448.75</v>
      </c>
      <c r="J48">
        <v>79.5</v>
      </c>
      <c r="O48">
        <v>12400</v>
      </c>
      <c r="P48">
        <v>12400</v>
      </c>
      <c r="Q48">
        <v>336933</v>
      </c>
    </row>
    <row r="49" spans="3:18" x14ac:dyDescent="0.3">
      <c r="C49">
        <v>3</v>
      </c>
      <c r="D49" t="s">
        <v>4312</v>
      </c>
      <c r="E49">
        <v>2</v>
      </c>
      <c r="I49">
        <v>368</v>
      </c>
      <c r="Q49">
        <v>48900</v>
      </c>
    </row>
    <row r="50" spans="3:18" x14ac:dyDescent="0.3">
      <c r="C50">
        <v>3</v>
      </c>
      <c r="D50">
        <v>30</v>
      </c>
      <c r="E50">
        <v>2</v>
      </c>
      <c r="I50">
        <v>368</v>
      </c>
      <c r="Q50">
        <v>48900</v>
      </c>
    </row>
    <row r="51" spans="3:18" x14ac:dyDescent="0.3">
      <c r="C51" t="s">
        <v>4315</v>
      </c>
      <c r="E51">
        <v>91.25</v>
      </c>
      <c r="I51">
        <v>14038.2</v>
      </c>
      <c r="J51">
        <v>662</v>
      </c>
      <c r="O51">
        <v>43092</v>
      </c>
      <c r="P51">
        <v>43092</v>
      </c>
      <c r="Q51">
        <v>3617816</v>
      </c>
      <c r="R51">
        <v>7462</v>
      </c>
    </row>
    <row r="52" spans="3:18" x14ac:dyDescent="0.3">
      <c r="C52">
        <v>4</v>
      </c>
      <c r="D52" t="s">
        <v>299</v>
      </c>
      <c r="E52">
        <v>14</v>
      </c>
      <c r="I52">
        <v>2128.5</v>
      </c>
      <c r="J52">
        <v>389</v>
      </c>
      <c r="Q52">
        <v>1349257</v>
      </c>
    </row>
    <row r="53" spans="3:18" x14ac:dyDescent="0.3">
      <c r="C53">
        <v>4</v>
      </c>
      <c r="D53">
        <v>99</v>
      </c>
      <c r="E53">
        <v>3</v>
      </c>
      <c r="I53">
        <v>472</v>
      </c>
      <c r="J53">
        <v>89.5</v>
      </c>
      <c r="Q53">
        <v>192002</v>
      </c>
    </row>
    <row r="54" spans="3:18" x14ac:dyDescent="0.3">
      <c r="C54">
        <v>4</v>
      </c>
      <c r="D54">
        <v>100</v>
      </c>
      <c r="E54">
        <v>3</v>
      </c>
      <c r="I54">
        <v>440</v>
      </c>
      <c r="J54">
        <v>90</v>
      </c>
      <c r="Q54">
        <v>208669</v>
      </c>
    </row>
    <row r="55" spans="3:18" x14ac:dyDescent="0.3">
      <c r="C55">
        <v>4</v>
      </c>
      <c r="D55">
        <v>101</v>
      </c>
      <c r="E55">
        <v>8</v>
      </c>
      <c r="I55">
        <v>1216.5</v>
      </c>
      <c r="J55">
        <v>209.5</v>
      </c>
      <c r="Q55">
        <v>948586</v>
      </c>
    </row>
    <row r="56" spans="3:18" x14ac:dyDescent="0.3">
      <c r="C56">
        <v>4</v>
      </c>
      <c r="D56" t="s">
        <v>4311</v>
      </c>
      <c r="E56">
        <v>78.75</v>
      </c>
      <c r="I56">
        <v>10690.1</v>
      </c>
      <c r="J56">
        <v>379</v>
      </c>
      <c r="O56">
        <v>31192</v>
      </c>
      <c r="P56">
        <v>31192</v>
      </c>
      <c r="Q56">
        <v>2468832</v>
      </c>
    </row>
    <row r="57" spans="3:18" x14ac:dyDescent="0.3">
      <c r="C57">
        <v>4</v>
      </c>
      <c r="D57">
        <v>303</v>
      </c>
      <c r="E57">
        <v>22.5</v>
      </c>
      <c r="I57">
        <v>2838.5</v>
      </c>
      <c r="J57">
        <v>147.5</v>
      </c>
      <c r="O57">
        <v>6668</v>
      </c>
      <c r="P57">
        <v>6668</v>
      </c>
      <c r="Q57">
        <v>650328</v>
      </c>
    </row>
    <row r="58" spans="3:18" x14ac:dyDescent="0.3">
      <c r="C58">
        <v>4</v>
      </c>
      <c r="D58">
        <v>304</v>
      </c>
      <c r="E58">
        <v>30.5</v>
      </c>
      <c r="I58">
        <v>4217.58</v>
      </c>
      <c r="J58">
        <v>119</v>
      </c>
      <c r="O58">
        <v>18300</v>
      </c>
      <c r="P58">
        <v>18300</v>
      </c>
      <c r="Q58">
        <v>1163719</v>
      </c>
    </row>
    <row r="59" spans="3:18" x14ac:dyDescent="0.3">
      <c r="C59">
        <v>4</v>
      </c>
      <c r="D59">
        <v>305</v>
      </c>
      <c r="E59">
        <v>4.75</v>
      </c>
      <c r="I59">
        <v>546.52</v>
      </c>
      <c r="O59">
        <v>4224</v>
      </c>
      <c r="P59">
        <v>4224</v>
      </c>
      <c r="Q59">
        <v>151546</v>
      </c>
    </row>
    <row r="60" spans="3:18" x14ac:dyDescent="0.3">
      <c r="C60">
        <v>4</v>
      </c>
      <c r="D60">
        <v>418</v>
      </c>
      <c r="E60">
        <v>2</v>
      </c>
      <c r="I60">
        <v>288</v>
      </c>
      <c r="Q60">
        <v>51928</v>
      </c>
    </row>
    <row r="61" spans="3:18" x14ac:dyDescent="0.3">
      <c r="C61">
        <v>4</v>
      </c>
      <c r="D61">
        <v>424</v>
      </c>
      <c r="O61">
        <v>1000</v>
      </c>
      <c r="P61">
        <v>1000</v>
      </c>
    </row>
    <row r="62" spans="3:18" x14ac:dyDescent="0.3">
      <c r="C62">
        <v>4</v>
      </c>
      <c r="D62">
        <v>629</v>
      </c>
      <c r="E62">
        <v>3</v>
      </c>
      <c r="I62">
        <v>427.5</v>
      </c>
      <c r="Q62">
        <v>63972</v>
      </c>
    </row>
    <row r="63" spans="3:18" x14ac:dyDescent="0.3">
      <c r="C63">
        <v>4</v>
      </c>
      <c r="D63">
        <v>636</v>
      </c>
      <c r="E63">
        <v>1</v>
      </c>
      <c r="I63">
        <v>150</v>
      </c>
      <c r="Q63">
        <v>28077</v>
      </c>
    </row>
    <row r="64" spans="3:18" x14ac:dyDescent="0.3">
      <c r="C64">
        <v>4</v>
      </c>
      <c r="D64">
        <v>642</v>
      </c>
      <c r="E64">
        <v>15</v>
      </c>
      <c r="I64">
        <v>2222</v>
      </c>
      <c r="J64">
        <v>112.5</v>
      </c>
      <c r="O64">
        <v>1000</v>
      </c>
      <c r="P64">
        <v>1000</v>
      </c>
      <c r="Q64">
        <v>359262</v>
      </c>
    </row>
    <row r="65" spans="3:18" x14ac:dyDescent="0.3">
      <c r="C65">
        <v>4</v>
      </c>
      <c r="D65" t="s">
        <v>4312</v>
      </c>
      <c r="E65">
        <v>2</v>
      </c>
      <c r="I65">
        <v>304</v>
      </c>
      <c r="Q65">
        <v>48909</v>
      </c>
    </row>
    <row r="66" spans="3:18" x14ac:dyDescent="0.3">
      <c r="C66">
        <v>4</v>
      </c>
      <c r="D66">
        <v>30</v>
      </c>
      <c r="E66">
        <v>2</v>
      </c>
      <c r="I66">
        <v>304</v>
      </c>
      <c r="Q66">
        <v>48909</v>
      </c>
    </row>
    <row r="67" spans="3:18" x14ac:dyDescent="0.3">
      <c r="C67" t="s">
        <v>4316</v>
      </c>
      <c r="E67">
        <v>94.75</v>
      </c>
      <c r="I67">
        <v>13122.6</v>
      </c>
      <c r="J67">
        <v>768</v>
      </c>
      <c r="O67">
        <v>31192</v>
      </c>
      <c r="P67">
        <v>31192</v>
      </c>
      <c r="Q67">
        <v>3866998</v>
      </c>
    </row>
    <row r="68" spans="3:18" x14ac:dyDescent="0.3">
      <c r="C68">
        <v>5</v>
      </c>
      <c r="D68" t="s">
        <v>299</v>
      </c>
      <c r="E68">
        <v>14</v>
      </c>
      <c r="I68">
        <v>2156</v>
      </c>
      <c r="J68">
        <v>385</v>
      </c>
      <c r="Q68">
        <v>1375271</v>
      </c>
    </row>
    <row r="69" spans="3:18" x14ac:dyDescent="0.3">
      <c r="C69">
        <v>5</v>
      </c>
      <c r="D69">
        <v>99</v>
      </c>
      <c r="E69">
        <v>3</v>
      </c>
      <c r="I69">
        <v>524</v>
      </c>
      <c r="J69">
        <v>89</v>
      </c>
      <c r="Q69">
        <v>193097</v>
      </c>
    </row>
    <row r="70" spans="3:18" x14ac:dyDescent="0.3">
      <c r="C70">
        <v>5</v>
      </c>
      <c r="D70">
        <v>100</v>
      </c>
      <c r="E70">
        <v>3</v>
      </c>
      <c r="I70">
        <v>512</v>
      </c>
      <c r="J70">
        <v>89.5</v>
      </c>
      <c r="Q70">
        <v>205239</v>
      </c>
    </row>
    <row r="71" spans="3:18" x14ac:dyDescent="0.3">
      <c r="C71">
        <v>5</v>
      </c>
      <c r="D71">
        <v>101</v>
      </c>
      <c r="E71">
        <v>8</v>
      </c>
      <c r="I71">
        <v>1120</v>
      </c>
      <c r="J71">
        <v>206.5</v>
      </c>
      <c r="Q71">
        <v>976935</v>
      </c>
    </row>
    <row r="72" spans="3:18" x14ac:dyDescent="0.3">
      <c r="C72">
        <v>5</v>
      </c>
      <c r="D72" t="s">
        <v>4311</v>
      </c>
      <c r="E72">
        <v>78.75</v>
      </c>
      <c r="I72">
        <v>11982.5</v>
      </c>
      <c r="J72">
        <v>289</v>
      </c>
      <c r="K72">
        <v>10</v>
      </c>
      <c r="O72">
        <v>21512</v>
      </c>
      <c r="P72">
        <v>21512</v>
      </c>
      <c r="Q72">
        <v>2465306</v>
      </c>
      <c r="R72">
        <v>12318</v>
      </c>
    </row>
    <row r="73" spans="3:18" x14ac:dyDescent="0.3">
      <c r="C73">
        <v>5</v>
      </c>
      <c r="D73">
        <v>303</v>
      </c>
      <c r="E73">
        <v>22.5</v>
      </c>
      <c r="I73">
        <v>3393.75</v>
      </c>
      <c r="J73">
        <v>135.5</v>
      </c>
      <c r="K73">
        <v>10</v>
      </c>
      <c r="O73">
        <v>3400</v>
      </c>
      <c r="P73">
        <v>3400</v>
      </c>
      <c r="Q73">
        <v>715215</v>
      </c>
      <c r="R73">
        <v>12318</v>
      </c>
    </row>
    <row r="74" spans="3:18" x14ac:dyDescent="0.3">
      <c r="C74">
        <v>5</v>
      </c>
      <c r="D74">
        <v>304</v>
      </c>
      <c r="E74">
        <v>30.5</v>
      </c>
      <c r="I74">
        <v>4760.6000000000004</v>
      </c>
      <c r="J74">
        <v>63.5</v>
      </c>
      <c r="O74">
        <v>14262</v>
      </c>
      <c r="P74">
        <v>14262</v>
      </c>
      <c r="Q74">
        <v>1124654</v>
      </c>
    </row>
    <row r="75" spans="3:18" x14ac:dyDescent="0.3">
      <c r="C75">
        <v>5</v>
      </c>
      <c r="D75">
        <v>305</v>
      </c>
      <c r="E75">
        <v>4.75</v>
      </c>
      <c r="I75">
        <v>589.9</v>
      </c>
      <c r="O75">
        <v>3850</v>
      </c>
      <c r="P75">
        <v>3850</v>
      </c>
      <c r="Q75">
        <v>148152</v>
      </c>
    </row>
    <row r="76" spans="3:18" x14ac:dyDescent="0.3">
      <c r="C76">
        <v>5</v>
      </c>
      <c r="D76">
        <v>418</v>
      </c>
      <c r="E76">
        <v>2</v>
      </c>
      <c r="I76">
        <v>168</v>
      </c>
      <c r="Q76">
        <v>34712</v>
      </c>
    </row>
    <row r="77" spans="3:18" x14ac:dyDescent="0.3">
      <c r="C77">
        <v>5</v>
      </c>
      <c r="D77">
        <v>629</v>
      </c>
      <c r="E77">
        <v>3</v>
      </c>
      <c r="I77">
        <v>477.25</v>
      </c>
      <c r="J77">
        <v>24</v>
      </c>
      <c r="Q77">
        <v>69403</v>
      </c>
    </row>
    <row r="78" spans="3:18" x14ac:dyDescent="0.3">
      <c r="C78">
        <v>5</v>
      </c>
      <c r="D78">
        <v>636</v>
      </c>
      <c r="E78">
        <v>1</v>
      </c>
      <c r="I78">
        <v>172.5</v>
      </c>
      <c r="Q78">
        <v>26974</v>
      </c>
    </row>
    <row r="79" spans="3:18" x14ac:dyDescent="0.3">
      <c r="C79">
        <v>5</v>
      </c>
      <c r="D79">
        <v>642</v>
      </c>
      <c r="E79">
        <v>15</v>
      </c>
      <c r="I79">
        <v>2420.5</v>
      </c>
      <c r="J79">
        <v>66</v>
      </c>
      <c r="Q79">
        <v>346196</v>
      </c>
    </row>
    <row r="80" spans="3:18" x14ac:dyDescent="0.3">
      <c r="C80">
        <v>5</v>
      </c>
      <c r="D80" t="s">
        <v>4312</v>
      </c>
      <c r="E80">
        <v>2</v>
      </c>
      <c r="I80">
        <v>328</v>
      </c>
      <c r="Q80">
        <v>49602</v>
      </c>
    </row>
    <row r="81" spans="3:18" x14ac:dyDescent="0.3">
      <c r="C81">
        <v>5</v>
      </c>
      <c r="D81">
        <v>30</v>
      </c>
      <c r="E81">
        <v>2</v>
      </c>
      <c r="I81">
        <v>328</v>
      </c>
      <c r="Q81">
        <v>49602</v>
      </c>
    </row>
    <row r="82" spans="3:18" x14ac:dyDescent="0.3">
      <c r="C82" t="s">
        <v>4317</v>
      </c>
      <c r="E82">
        <v>94.75</v>
      </c>
      <c r="I82">
        <v>14466.5</v>
      </c>
      <c r="J82">
        <v>674</v>
      </c>
      <c r="K82">
        <v>10</v>
      </c>
      <c r="O82">
        <v>21512</v>
      </c>
      <c r="P82">
        <v>21512</v>
      </c>
      <c r="Q82">
        <v>3890179</v>
      </c>
      <c r="R82">
        <v>12318</v>
      </c>
    </row>
    <row r="83" spans="3:18" x14ac:dyDescent="0.3">
      <c r="C83">
        <v>6</v>
      </c>
      <c r="D83" t="s">
        <v>299</v>
      </c>
      <c r="E83">
        <v>13</v>
      </c>
      <c r="I83">
        <v>1968</v>
      </c>
      <c r="J83">
        <v>386</v>
      </c>
      <c r="Q83">
        <v>1303962</v>
      </c>
    </row>
    <row r="84" spans="3:18" x14ac:dyDescent="0.3">
      <c r="C84">
        <v>6</v>
      </c>
      <c r="D84">
        <v>99</v>
      </c>
      <c r="E84">
        <v>3</v>
      </c>
      <c r="I84">
        <v>456</v>
      </c>
      <c r="J84">
        <v>89.5</v>
      </c>
      <c r="Q84">
        <v>186534</v>
      </c>
    </row>
    <row r="85" spans="3:18" x14ac:dyDescent="0.3">
      <c r="C85">
        <v>6</v>
      </c>
      <c r="D85">
        <v>100</v>
      </c>
      <c r="E85">
        <v>3</v>
      </c>
      <c r="I85">
        <v>432</v>
      </c>
      <c r="J85">
        <v>89.5</v>
      </c>
      <c r="Q85">
        <v>206194</v>
      </c>
    </row>
    <row r="86" spans="3:18" x14ac:dyDescent="0.3">
      <c r="C86">
        <v>6</v>
      </c>
      <c r="D86">
        <v>101</v>
      </c>
      <c r="E86">
        <v>7</v>
      </c>
      <c r="I86">
        <v>1080</v>
      </c>
      <c r="J86">
        <v>207</v>
      </c>
      <c r="Q86">
        <v>911234</v>
      </c>
    </row>
    <row r="87" spans="3:18" x14ac:dyDescent="0.3">
      <c r="C87">
        <v>6</v>
      </c>
      <c r="D87" t="s">
        <v>4311</v>
      </c>
      <c r="E87">
        <v>77.75</v>
      </c>
      <c r="I87">
        <v>10498.6</v>
      </c>
      <c r="J87">
        <v>364</v>
      </c>
      <c r="K87">
        <v>35</v>
      </c>
      <c r="O87">
        <v>24584</v>
      </c>
      <c r="P87">
        <v>24584</v>
      </c>
      <c r="Q87">
        <v>2434135</v>
      </c>
    </row>
    <row r="88" spans="3:18" x14ac:dyDescent="0.3">
      <c r="C88">
        <v>6</v>
      </c>
      <c r="D88">
        <v>303</v>
      </c>
      <c r="E88">
        <v>21.5</v>
      </c>
      <c r="I88">
        <v>2927.75</v>
      </c>
      <c r="J88">
        <v>168</v>
      </c>
      <c r="K88">
        <v>15</v>
      </c>
      <c r="O88">
        <v>4500</v>
      </c>
      <c r="P88">
        <v>4500</v>
      </c>
      <c r="Q88">
        <v>705726</v>
      </c>
    </row>
    <row r="89" spans="3:18" x14ac:dyDescent="0.3">
      <c r="C89">
        <v>6</v>
      </c>
      <c r="D89">
        <v>304</v>
      </c>
      <c r="E89">
        <v>30.5</v>
      </c>
      <c r="I89">
        <v>4294.58</v>
      </c>
      <c r="J89">
        <v>89</v>
      </c>
      <c r="K89">
        <v>20</v>
      </c>
      <c r="O89">
        <v>8844</v>
      </c>
      <c r="P89">
        <v>8844</v>
      </c>
      <c r="Q89">
        <v>1115109</v>
      </c>
    </row>
    <row r="90" spans="3:18" x14ac:dyDescent="0.3">
      <c r="C90">
        <v>6</v>
      </c>
      <c r="D90">
        <v>305</v>
      </c>
      <c r="E90">
        <v>4.75</v>
      </c>
      <c r="I90">
        <v>516.77</v>
      </c>
      <c r="O90">
        <v>1300</v>
      </c>
      <c r="P90">
        <v>1300</v>
      </c>
      <c r="Q90">
        <v>153095</v>
      </c>
    </row>
    <row r="91" spans="3:18" x14ac:dyDescent="0.3">
      <c r="C91">
        <v>6</v>
      </c>
      <c r="D91">
        <v>418</v>
      </c>
      <c r="E91">
        <v>2</v>
      </c>
      <c r="I91">
        <v>165</v>
      </c>
      <c r="O91">
        <v>1300</v>
      </c>
      <c r="P91">
        <v>1300</v>
      </c>
      <c r="Q91">
        <v>25901</v>
      </c>
    </row>
    <row r="92" spans="3:18" x14ac:dyDescent="0.3">
      <c r="C92">
        <v>6</v>
      </c>
      <c r="D92">
        <v>629</v>
      </c>
      <c r="E92">
        <v>4</v>
      </c>
      <c r="I92">
        <v>547</v>
      </c>
      <c r="Q92">
        <v>79123</v>
      </c>
    </row>
    <row r="93" spans="3:18" x14ac:dyDescent="0.3">
      <c r="C93">
        <v>6</v>
      </c>
      <c r="D93">
        <v>636</v>
      </c>
      <c r="E93">
        <v>1</v>
      </c>
      <c r="I93">
        <v>165</v>
      </c>
      <c r="O93">
        <v>1400</v>
      </c>
      <c r="P93">
        <v>1400</v>
      </c>
      <c r="Q93">
        <v>27166</v>
      </c>
    </row>
    <row r="94" spans="3:18" x14ac:dyDescent="0.3">
      <c r="C94">
        <v>6</v>
      </c>
      <c r="D94">
        <v>642</v>
      </c>
      <c r="E94">
        <v>14</v>
      </c>
      <c r="I94">
        <v>1882.5</v>
      </c>
      <c r="J94">
        <v>107</v>
      </c>
      <c r="O94">
        <v>7240</v>
      </c>
      <c r="P94">
        <v>7240</v>
      </c>
      <c r="Q94">
        <v>328015</v>
      </c>
    </row>
    <row r="95" spans="3:18" x14ac:dyDescent="0.3">
      <c r="C95">
        <v>6</v>
      </c>
      <c r="D95" t="s">
        <v>4312</v>
      </c>
      <c r="E95">
        <v>2</v>
      </c>
      <c r="I95">
        <v>264</v>
      </c>
      <c r="Q95">
        <v>49996</v>
      </c>
    </row>
    <row r="96" spans="3:18" x14ac:dyDescent="0.3">
      <c r="C96">
        <v>6</v>
      </c>
      <c r="D96">
        <v>30</v>
      </c>
      <c r="E96">
        <v>2</v>
      </c>
      <c r="I96">
        <v>264</v>
      </c>
      <c r="Q96">
        <v>49996</v>
      </c>
    </row>
    <row r="97" spans="3:17" x14ac:dyDescent="0.3">
      <c r="C97" t="s">
        <v>4318</v>
      </c>
      <c r="E97">
        <v>92.75</v>
      </c>
      <c r="I97">
        <v>12730.6</v>
      </c>
      <c r="J97">
        <v>750</v>
      </c>
      <c r="K97">
        <v>35</v>
      </c>
      <c r="O97">
        <v>24584</v>
      </c>
      <c r="P97">
        <v>24584</v>
      </c>
      <c r="Q97">
        <v>3788093</v>
      </c>
    </row>
    <row r="98" spans="3:17" x14ac:dyDescent="0.3">
      <c r="C98">
        <v>7</v>
      </c>
      <c r="D98" t="s">
        <v>299</v>
      </c>
      <c r="E98">
        <v>14</v>
      </c>
      <c r="I98">
        <v>1892</v>
      </c>
      <c r="J98">
        <v>385</v>
      </c>
      <c r="O98">
        <v>498696</v>
      </c>
      <c r="P98">
        <v>498696</v>
      </c>
      <c r="Q98">
        <v>1801906</v>
      </c>
    </row>
    <row r="99" spans="3:17" x14ac:dyDescent="0.3">
      <c r="C99">
        <v>7</v>
      </c>
      <c r="D99">
        <v>99</v>
      </c>
      <c r="E99">
        <v>3</v>
      </c>
      <c r="I99">
        <v>448</v>
      </c>
      <c r="J99">
        <v>88.5</v>
      </c>
      <c r="O99">
        <v>74922</v>
      </c>
      <c r="P99">
        <v>74922</v>
      </c>
      <c r="Q99">
        <v>275630</v>
      </c>
    </row>
    <row r="100" spans="3:17" x14ac:dyDescent="0.3">
      <c r="C100">
        <v>7</v>
      </c>
      <c r="D100">
        <v>100</v>
      </c>
      <c r="E100">
        <v>3</v>
      </c>
      <c r="I100">
        <v>460</v>
      </c>
      <c r="J100">
        <v>89</v>
      </c>
      <c r="O100">
        <v>77576</v>
      </c>
      <c r="P100">
        <v>77576</v>
      </c>
      <c r="Q100">
        <v>288641</v>
      </c>
    </row>
    <row r="101" spans="3:17" x14ac:dyDescent="0.3">
      <c r="C101">
        <v>7</v>
      </c>
      <c r="D101">
        <v>101</v>
      </c>
      <c r="E101">
        <v>8</v>
      </c>
      <c r="I101">
        <v>984</v>
      </c>
      <c r="J101">
        <v>207.5</v>
      </c>
      <c r="O101">
        <v>346198</v>
      </c>
      <c r="P101">
        <v>346198</v>
      </c>
      <c r="Q101">
        <v>1237635</v>
      </c>
    </row>
    <row r="102" spans="3:17" x14ac:dyDescent="0.3">
      <c r="C102">
        <v>7</v>
      </c>
      <c r="D102" t="s">
        <v>4311</v>
      </c>
      <c r="E102">
        <v>75.75</v>
      </c>
      <c r="I102">
        <v>8588.2000000000007</v>
      </c>
      <c r="J102">
        <v>434</v>
      </c>
      <c r="K102">
        <v>10</v>
      </c>
      <c r="O102">
        <v>668296</v>
      </c>
      <c r="P102">
        <v>668296</v>
      </c>
      <c r="Q102">
        <v>3234831</v>
      </c>
    </row>
    <row r="103" spans="3:17" x14ac:dyDescent="0.3">
      <c r="C103">
        <v>7</v>
      </c>
      <c r="D103">
        <v>303</v>
      </c>
      <c r="E103">
        <v>16.5</v>
      </c>
      <c r="I103">
        <v>1996.5</v>
      </c>
      <c r="J103">
        <v>182</v>
      </c>
      <c r="O103">
        <v>119247</v>
      </c>
      <c r="P103">
        <v>119247</v>
      </c>
      <c r="Q103">
        <v>723289</v>
      </c>
    </row>
    <row r="104" spans="3:17" x14ac:dyDescent="0.3">
      <c r="C104">
        <v>7</v>
      </c>
      <c r="D104">
        <v>304</v>
      </c>
      <c r="E104">
        <v>31.5</v>
      </c>
      <c r="I104">
        <v>3547.95</v>
      </c>
      <c r="J104">
        <v>94.5</v>
      </c>
      <c r="K104">
        <v>10</v>
      </c>
      <c r="O104">
        <v>330718</v>
      </c>
      <c r="P104">
        <v>330718</v>
      </c>
      <c r="Q104">
        <v>1578466</v>
      </c>
    </row>
    <row r="105" spans="3:17" x14ac:dyDescent="0.3">
      <c r="C105">
        <v>7</v>
      </c>
      <c r="D105">
        <v>305</v>
      </c>
      <c r="E105">
        <v>5.75</v>
      </c>
      <c r="I105">
        <v>647</v>
      </c>
      <c r="O105">
        <v>82569</v>
      </c>
      <c r="P105">
        <v>82569</v>
      </c>
      <c r="Q105">
        <v>302216</v>
      </c>
    </row>
    <row r="106" spans="3:17" x14ac:dyDescent="0.3">
      <c r="C106">
        <v>7</v>
      </c>
      <c r="D106">
        <v>418</v>
      </c>
      <c r="E106">
        <v>2</v>
      </c>
      <c r="I106">
        <v>133.5</v>
      </c>
      <c r="O106">
        <v>10189</v>
      </c>
      <c r="P106">
        <v>10189</v>
      </c>
      <c r="Q106">
        <v>37987</v>
      </c>
    </row>
    <row r="107" spans="3:17" x14ac:dyDescent="0.3">
      <c r="C107">
        <v>7</v>
      </c>
      <c r="D107">
        <v>424</v>
      </c>
      <c r="O107">
        <v>27475</v>
      </c>
      <c r="P107">
        <v>27475</v>
      </c>
    </row>
    <row r="108" spans="3:17" x14ac:dyDescent="0.3">
      <c r="C108">
        <v>7</v>
      </c>
      <c r="D108">
        <v>629</v>
      </c>
      <c r="E108">
        <v>4</v>
      </c>
      <c r="I108">
        <v>452.5</v>
      </c>
      <c r="Q108">
        <v>108226</v>
      </c>
    </row>
    <row r="109" spans="3:17" x14ac:dyDescent="0.3">
      <c r="C109">
        <v>7</v>
      </c>
      <c r="D109">
        <v>636</v>
      </c>
      <c r="E109">
        <v>1</v>
      </c>
      <c r="I109">
        <v>111.5</v>
      </c>
      <c r="O109">
        <v>8619</v>
      </c>
      <c r="P109">
        <v>8619</v>
      </c>
      <c r="Q109">
        <v>36783</v>
      </c>
    </row>
    <row r="110" spans="3:17" x14ac:dyDescent="0.3">
      <c r="C110">
        <v>7</v>
      </c>
      <c r="D110">
        <v>642</v>
      </c>
      <c r="E110">
        <v>15</v>
      </c>
      <c r="I110">
        <v>1699.25</v>
      </c>
      <c r="J110">
        <v>157.5</v>
      </c>
      <c r="O110">
        <v>89479</v>
      </c>
      <c r="P110">
        <v>89479</v>
      </c>
      <c r="Q110">
        <v>447864</v>
      </c>
    </row>
    <row r="111" spans="3:17" x14ac:dyDescent="0.3">
      <c r="C111">
        <v>7</v>
      </c>
      <c r="D111" t="s">
        <v>4312</v>
      </c>
      <c r="E111">
        <v>2</v>
      </c>
      <c r="I111">
        <v>272</v>
      </c>
      <c r="O111">
        <v>50486</v>
      </c>
      <c r="P111">
        <v>50486</v>
      </c>
      <c r="Q111">
        <v>84038</v>
      </c>
    </row>
    <row r="112" spans="3:17" x14ac:dyDescent="0.3">
      <c r="C112">
        <v>7</v>
      </c>
      <c r="D112">
        <v>30</v>
      </c>
      <c r="E112">
        <v>2</v>
      </c>
      <c r="I112">
        <v>272</v>
      </c>
      <c r="O112">
        <v>50486</v>
      </c>
      <c r="P112">
        <v>50486</v>
      </c>
      <c r="Q112">
        <v>84038</v>
      </c>
    </row>
    <row r="113" spans="3:17" x14ac:dyDescent="0.3">
      <c r="C113" t="s">
        <v>4319</v>
      </c>
      <c r="E113">
        <v>91.75</v>
      </c>
      <c r="I113">
        <v>10752.2</v>
      </c>
      <c r="J113">
        <v>819</v>
      </c>
      <c r="K113">
        <v>10</v>
      </c>
      <c r="O113">
        <v>1217478</v>
      </c>
      <c r="P113">
        <v>1217478</v>
      </c>
      <c r="Q113">
        <v>5120775</v>
      </c>
    </row>
    <row r="114" spans="3:17" x14ac:dyDescent="0.3">
      <c r="C114">
        <v>8</v>
      </c>
      <c r="D114" t="s">
        <v>299</v>
      </c>
      <c r="E114">
        <v>13</v>
      </c>
      <c r="I114">
        <v>2040</v>
      </c>
      <c r="J114">
        <v>353</v>
      </c>
      <c r="O114">
        <v>750</v>
      </c>
      <c r="P114">
        <v>750</v>
      </c>
      <c r="Q114">
        <v>1247272</v>
      </c>
    </row>
    <row r="115" spans="3:17" x14ac:dyDescent="0.3">
      <c r="C115">
        <v>8</v>
      </c>
      <c r="D115">
        <v>99</v>
      </c>
      <c r="E115">
        <v>3</v>
      </c>
      <c r="I115">
        <v>392</v>
      </c>
      <c r="J115">
        <v>88</v>
      </c>
      <c r="O115">
        <v>750</v>
      </c>
      <c r="P115">
        <v>750</v>
      </c>
      <c r="Q115">
        <v>200786</v>
      </c>
    </row>
    <row r="116" spans="3:17" x14ac:dyDescent="0.3">
      <c r="C116">
        <v>8</v>
      </c>
      <c r="D116">
        <v>100</v>
      </c>
      <c r="E116">
        <v>3</v>
      </c>
      <c r="I116">
        <v>484</v>
      </c>
      <c r="J116">
        <v>57.5</v>
      </c>
      <c r="Q116">
        <v>187578</v>
      </c>
    </row>
    <row r="117" spans="3:17" x14ac:dyDescent="0.3">
      <c r="C117">
        <v>8</v>
      </c>
      <c r="D117">
        <v>101</v>
      </c>
      <c r="E117">
        <v>7</v>
      </c>
      <c r="I117">
        <v>1164</v>
      </c>
      <c r="J117">
        <v>207.5</v>
      </c>
      <c r="Q117">
        <v>858908</v>
      </c>
    </row>
    <row r="118" spans="3:17" x14ac:dyDescent="0.3">
      <c r="C118">
        <v>8</v>
      </c>
      <c r="D118" t="s">
        <v>4311</v>
      </c>
      <c r="E118">
        <v>78.75</v>
      </c>
      <c r="I118">
        <v>9948.7000000000007</v>
      </c>
      <c r="J118">
        <v>282</v>
      </c>
      <c r="O118">
        <v>35128</v>
      </c>
      <c r="P118">
        <v>35128</v>
      </c>
      <c r="Q118">
        <v>2557108</v>
      </c>
    </row>
    <row r="119" spans="3:17" x14ac:dyDescent="0.3">
      <c r="C119">
        <v>8</v>
      </c>
      <c r="D119">
        <v>303</v>
      </c>
      <c r="E119">
        <v>18.5</v>
      </c>
      <c r="I119">
        <v>2636.25</v>
      </c>
      <c r="J119">
        <v>142</v>
      </c>
      <c r="O119">
        <v>8150</v>
      </c>
      <c r="P119">
        <v>8150</v>
      </c>
      <c r="Q119">
        <v>605063</v>
      </c>
    </row>
    <row r="120" spans="3:17" x14ac:dyDescent="0.3">
      <c r="C120">
        <v>8</v>
      </c>
      <c r="D120">
        <v>304</v>
      </c>
      <c r="E120">
        <v>32.5</v>
      </c>
      <c r="I120">
        <v>3928.95</v>
      </c>
      <c r="J120">
        <v>82</v>
      </c>
      <c r="O120">
        <v>22696</v>
      </c>
      <c r="P120">
        <v>22696</v>
      </c>
      <c r="Q120">
        <v>1241672</v>
      </c>
    </row>
    <row r="121" spans="3:17" x14ac:dyDescent="0.3">
      <c r="C121">
        <v>8</v>
      </c>
      <c r="D121">
        <v>305</v>
      </c>
      <c r="E121">
        <v>5.75</v>
      </c>
      <c r="I121">
        <v>797.5</v>
      </c>
      <c r="O121">
        <v>2132</v>
      </c>
      <c r="P121">
        <v>2132</v>
      </c>
      <c r="Q121">
        <v>233547</v>
      </c>
    </row>
    <row r="122" spans="3:17" x14ac:dyDescent="0.3">
      <c r="C122">
        <v>8</v>
      </c>
      <c r="D122">
        <v>418</v>
      </c>
      <c r="E122">
        <v>2</v>
      </c>
      <c r="I122">
        <v>160.5</v>
      </c>
      <c r="O122">
        <v>1400</v>
      </c>
      <c r="P122">
        <v>1400</v>
      </c>
      <c r="Q122">
        <v>28646</v>
      </c>
    </row>
    <row r="123" spans="3:17" x14ac:dyDescent="0.3">
      <c r="C123">
        <v>8</v>
      </c>
      <c r="D123">
        <v>629</v>
      </c>
      <c r="E123">
        <v>4</v>
      </c>
      <c r="I123">
        <v>532.5</v>
      </c>
      <c r="J123">
        <v>12</v>
      </c>
      <c r="Q123">
        <v>89126</v>
      </c>
    </row>
    <row r="124" spans="3:17" x14ac:dyDescent="0.3">
      <c r="C124">
        <v>8</v>
      </c>
      <c r="D124">
        <v>636</v>
      </c>
      <c r="E124">
        <v>1</v>
      </c>
      <c r="I124">
        <v>149.5</v>
      </c>
      <c r="Q124">
        <v>26219</v>
      </c>
    </row>
    <row r="125" spans="3:17" x14ac:dyDescent="0.3">
      <c r="C125">
        <v>8</v>
      </c>
      <c r="D125">
        <v>642</v>
      </c>
      <c r="E125">
        <v>15</v>
      </c>
      <c r="I125">
        <v>1743.5</v>
      </c>
      <c r="J125">
        <v>46</v>
      </c>
      <c r="O125">
        <v>750</v>
      </c>
      <c r="P125">
        <v>750</v>
      </c>
      <c r="Q125">
        <v>332835</v>
      </c>
    </row>
    <row r="126" spans="3:17" x14ac:dyDescent="0.3">
      <c r="C126">
        <v>8</v>
      </c>
      <c r="D126" t="s">
        <v>4312</v>
      </c>
      <c r="E126">
        <v>2</v>
      </c>
      <c r="I126">
        <v>256</v>
      </c>
      <c r="O126">
        <v>15000</v>
      </c>
      <c r="P126">
        <v>15000</v>
      </c>
      <c r="Q126">
        <v>58730</v>
      </c>
    </row>
    <row r="127" spans="3:17" x14ac:dyDescent="0.3">
      <c r="C127">
        <v>8</v>
      </c>
      <c r="D127">
        <v>30</v>
      </c>
      <c r="E127">
        <v>2</v>
      </c>
      <c r="I127">
        <v>256</v>
      </c>
      <c r="O127">
        <v>15000</v>
      </c>
      <c r="P127">
        <v>15000</v>
      </c>
      <c r="Q127">
        <v>58730</v>
      </c>
    </row>
    <row r="128" spans="3:17" x14ac:dyDescent="0.3">
      <c r="C128" t="s">
        <v>4320</v>
      </c>
      <c r="E128">
        <v>93.75</v>
      </c>
      <c r="I128">
        <v>12244.7</v>
      </c>
      <c r="J128">
        <v>635</v>
      </c>
      <c r="O128">
        <v>50878</v>
      </c>
      <c r="P128">
        <v>50878</v>
      </c>
      <c r="Q128">
        <v>3863110</v>
      </c>
    </row>
    <row r="129" spans="3:18" x14ac:dyDescent="0.3">
      <c r="C129">
        <v>9</v>
      </c>
      <c r="D129" t="s">
        <v>299</v>
      </c>
      <c r="E129">
        <v>13</v>
      </c>
      <c r="I129">
        <v>2032</v>
      </c>
      <c r="J129">
        <v>354.5</v>
      </c>
      <c r="O129">
        <v>55000</v>
      </c>
      <c r="P129">
        <v>55000</v>
      </c>
      <c r="Q129">
        <v>1305167</v>
      </c>
      <c r="R129">
        <v>7260</v>
      </c>
    </row>
    <row r="130" spans="3:18" x14ac:dyDescent="0.3">
      <c r="C130">
        <v>9</v>
      </c>
      <c r="D130">
        <v>99</v>
      </c>
      <c r="E130">
        <v>3</v>
      </c>
      <c r="I130">
        <v>480</v>
      </c>
      <c r="J130">
        <v>88.5</v>
      </c>
      <c r="Q130">
        <v>197139</v>
      </c>
      <c r="R130">
        <v>7260</v>
      </c>
    </row>
    <row r="131" spans="3:18" x14ac:dyDescent="0.3">
      <c r="C131">
        <v>9</v>
      </c>
      <c r="D131">
        <v>100</v>
      </c>
      <c r="E131">
        <v>3</v>
      </c>
      <c r="I131">
        <v>496</v>
      </c>
      <c r="J131">
        <v>58</v>
      </c>
      <c r="Q131">
        <v>187941</v>
      </c>
    </row>
    <row r="132" spans="3:18" x14ac:dyDescent="0.3">
      <c r="C132">
        <v>9</v>
      </c>
      <c r="D132">
        <v>101</v>
      </c>
      <c r="E132">
        <v>7</v>
      </c>
      <c r="I132">
        <v>1056</v>
      </c>
      <c r="J132">
        <v>208</v>
      </c>
      <c r="O132">
        <v>55000</v>
      </c>
      <c r="P132">
        <v>55000</v>
      </c>
      <c r="Q132">
        <v>920087</v>
      </c>
    </row>
    <row r="133" spans="3:18" x14ac:dyDescent="0.3">
      <c r="C133">
        <v>9</v>
      </c>
      <c r="D133" t="s">
        <v>4311</v>
      </c>
      <c r="E133">
        <v>81.25</v>
      </c>
      <c r="I133">
        <v>10720.25</v>
      </c>
      <c r="J133">
        <v>400.5</v>
      </c>
      <c r="O133">
        <v>30128</v>
      </c>
      <c r="P133">
        <v>30128</v>
      </c>
      <c r="Q133">
        <v>2657775</v>
      </c>
      <c r="R133">
        <v>1698</v>
      </c>
    </row>
    <row r="134" spans="3:18" x14ac:dyDescent="0.3">
      <c r="C134">
        <v>9</v>
      </c>
      <c r="D134">
        <v>303</v>
      </c>
      <c r="E134">
        <v>19.5</v>
      </c>
      <c r="I134">
        <v>2719.5</v>
      </c>
      <c r="J134">
        <v>83</v>
      </c>
      <c r="O134">
        <v>1500</v>
      </c>
      <c r="P134">
        <v>1500</v>
      </c>
      <c r="Q134">
        <v>609422</v>
      </c>
      <c r="R134">
        <v>1698</v>
      </c>
    </row>
    <row r="135" spans="3:18" x14ac:dyDescent="0.3">
      <c r="C135">
        <v>9</v>
      </c>
      <c r="D135">
        <v>304</v>
      </c>
      <c r="E135">
        <v>32.5</v>
      </c>
      <c r="I135">
        <v>4414.6000000000004</v>
      </c>
      <c r="J135">
        <v>169</v>
      </c>
      <c r="O135">
        <v>18188</v>
      </c>
      <c r="P135">
        <v>18188</v>
      </c>
      <c r="Q135">
        <v>1299935</v>
      </c>
    </row>
    <row r="136" spans="3:18" x14ac:dyDescent="0.3">
      <c r="C136">
        <v>9</v>
      </c>
      <c r="D136">
        <v>305</v>
      </c>
      <c r="E136">
        <v>7.25</v>
      </c>
      <c r="I136">
        <v>682.4</v>
      </c>
      <c r="Q136">
        <v>235898</v>
      </c>
    </row>
    <row r="137" spans="3:18" x14ac:dyDescent="0.3">
      <c r="C137">
        <v>9</v>
      </c>
      <c r="D137">
        <v>418</v>
      </c>
      <c r="E137">
        <v>2</v>
      </c>
      <c r="I137">
        <v>84</v>
      </c>
      <c r="O137">
        <v>750</v>
      </c>
      <c r="P137">
        <v>750</v>
      </c>
      <c r="Q137">
        <v>28185</v>
      </c>
    </row>
    <row r="138" spans="3:18" x14ac:dyDescent="0.3">
      <c r="C138">
        <v>9</v>
      </c>
      <c r="D138">
        <v>424</v>
      </c>
      <c r="E138">
        <v>4</v>
      </c>
      <c r="I138">
        <v>574.5</v>
      </c>
      <c r="J138">
        <v>24</v>
      </c>
      <c r="O138">
        <v>3744</v>
      </c>
      <c r="P138">
        <v>3744</v>
      </c>
      <c r="Q138">
        <v>100841</v>
      </c>
    </row>
    <row r="139" spans="3:18" x14ac:dyDescent="0.3">
      <c r="C139">
        <v>9</v>
      </c>
      <c r="D139">
        <v>636</v>
      </c>
      <c r="E139">
        <v>1</v>
      </c>
      <c r="I139">
        <v>157.5</v>
      </c>
      <c r="O139">
        <v>1196</v>
      </c>
      <c r="P139">
        <v>1196</v>
      </c>
      <c r="Q139">
        <v>26470</v>
      </c>
    </row>
    <row r="140" spans="3:18" x14ac:dyDescent="0.3">
      <c r="C140">
        <v>9</v>
      </c>
      <c r="D140">
        <v>642</v>
      </c>
      <c r="E140">
        <v>15</v>
      </c>
      <c r="I140">
        <v>2087.75</v>
      </c>
      <c r="J140">
        <v>124.5</v>
      </c>
      <c r="O140">
        <v>4750</v>
      </c>
      <c r="P140">
        <v>4750</v>
      </c>
      <c r="Q140">
        <v>357024</v>
      </c>
    </row>
    <row r="141" spans="3:18" x14ac:dyDescent="0.3">
      <c r="C141">
        <v>9</v>
      </c>
      <c r="D141" t="s">
        <v>4312</v>
      </c>
      <c r="E141">
        <v>2</v>
      </c>
      <c r="I141">
        <v>320</v>
      </c>
      <c r="Q141">
        <v>48933</v>
      </c>
    </row>
    <row r="142" spans="3:18" x14ac:dyDescent="0.3">
      <c r="C142">
        <v>9</v>
      </c>
      <c r="D142">
        <v>30</v>
      </c>
      <c r="E142">
        <v>2</v>
      </c>
      <c r="I142">
        <v>320</v>
      </c>
      <c r="Q142">
        <v>48933</v>
      </c>
    </row>
    <row r="143" spans="3:18" x14ac:dyDescent="0.3">
      <c r="C143" t="s">
        <v>4321</v>
      </c>
      <c r="E143">
        <v>96.25</v>
      </c>
      <c r="I143">
        <v>13072.25</v>
      </c>
      <c r="J143">
        <v>755</v>
      </c>
      <c r="O143">
        <v>85128</v>
      </c>
      <c r="P143">
        <v>85128</v>
      </c>
      <c r="Q143">
        <v>4011875</v>
      </c>
      <c r="R143">
        <v>8958</v>
      </c>
    </row>
    <row r="144" spans="3:18" x14ac:dyDescent="0.3">
      <c r="C144">
        <v>10</v>
      </c>
      <c r="D144" t="s">
        <v>299</v>
      </c>
      <c r="E144">
        <v>13</v>
      </c>
      <c r="I144">
        <v>2076</v>
      </c>
      <c r="J144">
        <v>357</v>
      </c>
      <c r="Q144">
        <v>1291664</v>
      </c>
      <c r="R144">
        <v>22472</v>
      </c>
    </row>
    <row r="145" spans="3:18" x14ac:dyDescent="0.3">
      <c r="C145">
        <v>10</v>
      </c>
      <c r="D145">
        <v>99</v>
      </c>
      <c r="E145">
        <v>3</v>
      </c>
      <c r="I145">
        <v>500</v>
      </c>
      <c r="J145">
        <v>88</v>
      </c>
      <c r="Q145">
        <v>209657</v>
      </c>
      <c r="R145">
        <v>22472</v>
      </c>
    </row>
    <row r="146" spans="3:18" x14ac:dyDescent="0.3">
      <c r="C146">
        <v>10</v>
      </c>
      <c r="D146">
        <v>100</v>
      </c>
      <c r="E146">
        <v>3</v>
      </c>
      <c r="I146">
        <v>440</v>
      </c>
      <c r="J146">
        <v>57.5</v>
      </c>
      <c r="Q146">
        <v>190030</v>
      </c>
    </row>
    <row r="147" spans="3:18" x14ac:dyDescent="0.3">
      <c r="C147">
        <v>10</v>
      </c>
      <c r="D147">
        <v>101</v>
      </c>
      <c r="E147">
        <v>7</v>
      </c>
      <c r="I147">
        <v>1136</v>
      </c>
      <c r="J147">
        <v>211.5</v>
      </c>
      <c r="Q147">
        <v>891977</v>
      </c>
    </row>
    <row r="148" spans="3:18" x14ac:dyDescent="0.3">
      <c r="C148">
        <v>10</v>
      </c>
      <c r="D148" t="s">
        <v>4311</v>
      </c>
      <c r="E148">
        <v>79</v>
      </c>
      <c r="I148">
        <v>11960.58</v>
      </c>
      <c r="J148">
        <v>311.75</v>
      </c>
      <c r="O148">
        <v>14940</v>
      </c>
      <c r="P148">
        <v>14940</v>
      </c>
      <c r="Q148">
        <v>2626022</v>
      </c>
      <c r="R148">
        <v>500</v>
      </c>
    </row>
    <row r="149" spans="3:18" x14ac:dyDescent="0.3">
      <c r="C149">
        <v>10</v>
      </c>
      <c r="D149">
        <v>303</v>
      </c>
      <c r="E149">
        <v>19.5</v>
      </c>
      <c r="I149">
        <v>3052.25</v>
      </c>
      <c r="J149">
        <v>142.75</v>
      </c>
      <c r="O149">
        <v>1596</v>
      </c>
      <c r="P149">
        <v>1596</v>
      </c>
      <c r="Q149">
        <v>635294</v>
      </c>
      <c r="R149">
        <v>500</v>
      </c>
    </row>
    <row r="150" spans="3:18" x14ac:dyDescent="0.3">
      <c r="C150">
        <v>10</v>
      </c>
      <c r="D150">
        <v>304</v>
      </c>
      <c r="E150">
        <v>30.75</v>
      </c>
      <c r="I150">
        <v>4762.3099999999995</v>
      </c>
      <c r="J150">
        <v>67.5</v>
      </c>
      <c r="O150">
        <v>6850</v>
      </c>
      <c r="P150">
        <v>6850</v>
      </c>
      <c r="Q150">
        <v>1246277</v>
      </c>
    </row>
    <row r="151" spans="3:18" x14ac:dyDescent="0.3">
      <c r="C151">
        <v>10</v>
      </c>
      <c r="D151">
        <v>305</v>
      </c>
      <c r="E151">
        <v>6.75</v>
      </c>
      <c r="I151">
        <v>912.77</v>
      </c>
      <c r="Q151">
        <v>252476</v>
      </c>
    </row>
    <row r="152" spans="3:18" x14ac:dyDescent="0.3">
      <c r="C152">
        <v>10</v>
      </c>
      <c r="D152">
        <v>418</v>
      </c>
      <c r="E152">
        <v>2</v>
      </c>
      <c r="I152">
        <v>165</v>
      </c>
      <c r="Q152">
        <v>28670</v>
      </c>
    </row>
    <row r="153" spans="3:18" x14ac:dyDescent="0.3">
      <c r="C153">
        <v>10</v>
      </c>
      <c r="D153">
        <v>424</v>
      </c>
      <c r="E153">
        <v>4</v>
      </c>
      <c r="I153">
        <v>516.25</v>
      </c>
      <c r="O153">
        <v>2000</v>
      </c>
      <c r="P153">
        <v>2000</v>
      </c>
      <c r="Q153">
        <v>81285</v>
      </c>
    </row>
    <row r="154" spans="3:18" x14ac:dyDescent="0.3">
      <c r="C154">
        <v>10</v>
      </c>
      <c r="D154">
        <v>636</v>
      </c>
      <c r="E154">
        <v>1</v>
      </c>
      <c r="I154">
        <v>119</v>
      </c>
      <c r="Q154">
        <v>29046</v>
      </c>
    </row>
    <row r="155" spans="3:18" x14ac:dyDescent="0.3">
      <c r="C155">
        <v>10</v>
      </c>
      <c r="D155">
        <v>642</v>
      </c>
      <c r="E155">
        <v>15</v>
      </c>
      <c r="I155">
        <v>2433</v>
      </c>
      <c r="J155">
        <v>101.5</v>
      </c>
      <c r="O155">
        <v>4494</v>
      </c>
      <c r="P155">
        <v>4494</v>
      </c>
      <c r="Q155">
        <v>352974</v>
      </c>
    </row>
    <row r="156" spans="3:18" x14ac:dyDescent="0.3">
      <c r="C156">
        <v>10</v>
      </c>
      <c r="D156" t="s">
        <v>4312</v>
      </c>
      <c r="E156">
        <v>2</v>
      </c>
      <c r="I156">
        <v>352</v>
      </c>
      <c r="Q156">
        <v>48900</v>
      </c>
    </row>
    <row r="157" spans="3:18" x14ac:dyDescent="0.3">
      <c r="C157">
        <v>10</v>
      </c>
      <c r="D157">
        <v>30</v>
      </c>
      <c r="E157">
        <v>2</v>
      </c>
      <c r="I157">
        <v>352</v>
      </c>
      <c r="Q157">
        <v>48900</v>
      </c>
    </row>
    <row r="158" spans="3:18" x14ac:dyDescent="0.3">
      <c r="C158" t="s">
        <v>4322</v>
      </c>
      <c r="E158">
        <v>94</v>
      </c>
      <c r="I158">
        <v>14388.58</v>
      </c>
      <c r="J158">
        <v>668.75</v>
      </c>
      <c r="O158">
        <v>14940</v>
      </c>
      <c r="P158">
        <v>14940</v>
      </c>
      <c r="Q158">
        <v>3966586</v>
      </c>
      <c r="R158">
        <v>22972</v>
      </c>
    </row>
    <row r="159" spans="3:18" x14ac:dyDescent="0.3">
      <c r="C159">
        <v>11</v>
      </c>
      <c r="D159" t="s">
        <v>299</v>
      </c>
      <c r="E159">
        <v>13</v>
      </c>
      <c r="I159">
        <v>2120</v>
      </c>
      <c r="J159">
        <v>354</v>
      </c>
      <c r="N159">
        <v>54000</v>
      </c>
      <c r="O159">
        <v>11026</v>
      </c>
      <c r="P159">
        <v>65026</v>
      </c>
      <c r="Q159">
        <v>1340443</v>
      </c>
    </row>
    <row r="160" spans="3:18" x14ac:dyDescent="0.3">
      <c r="C160">
        <v>11</v>
      </c>
      <c r="D160">
        <v>99</v>
      </c>
      <c r="E160">
        <v>3</v>
      </c>
      <c r="I160">
        <v>464</v>
      </c>
      <c r="J160">
        <v>88</v>
      </c>
      <c r="O160">
        <v>11026</v>
      </c>
      <c r="P160">
        <v>11026</v>
      </c>
      <c r="Q160">
        <v>213906</v>
      </c>
    </row>
    <row r="161" spans="3:18" x14ac:dyDescent="0.3">
      <c r="C161">
        <v>11</v>
      </c>
      <c r="D161">
        <v>100</v>
      </c>
      <c r="E161">
        <v>3</v>
      </c>
      <c r="I161">
        <v>496</v>
      </c>
      <c r="J161">
        <v>59</v>
      </c>
      <c r="Q161">
        <v>184417</v>
      </c>
    </row>
    <row r="162" spans="3:18" x14ac:dyDescent="0.3">
      <c r="C162">
        <v>11</v>
      </c>
      <c r="D162">
        <v>101</v>
      </c>
      <c r="E162">
        <v>7</v>
      </c>
      <c r="I162">
        <v>1160</v>
      </c>
      <c r="J162">
        <v>207</v>
      </c>
      <c r="N162">
        <v>54000</v>
      </c>
      <c r="P162">
        <v>54000</v>
      </c>
      <c r="Q162">
        <v>942120</v>
      </c>
    </row>
    <row r="163" spans="3:18" x14ac:dyDescent="0.3">
      <c r="C163">
        <v>11</v>
      </c>
      <c r="D163" t="s">
        <v>4311</v>
      </c>
      <c r="E163">
        <v>78</v>
      </c>
      <c r="I163">
        <v>11516.71</v>
      </c>
      <c r="J163">
        <v>314</v>
      </c>
      <c r="O163">
        <v>675130</v>
      </c>
      <c r="P163">
        <v>675130</v>
      </c>
      <c r="Q163">
        <v>3209455</v>
      </c>
      <c r="R163">
        <v>4130</v>
      </c>
    </row>
    <row r="164" spans="3:18" x14ac:dyDescent="0.3">
      <c r="C164">
        <v>11</v>
      </c>
      <c r="D164">
        <v>303</v>
      </c>
      <c r="E164">
        <v>18.5</v>
      </c>
      <c r="I164">
        <v>2695</v>
      </c>
      <c r="J164">
        <v>163.25</v>
      </c>
      <c r="O164">
        <v>129802</v>
      </c>
      <c r="P164">
        <v>129802</v>
      </c>
      <c r="Q164">
        <v>720306</v>
      </c>
      <c r="R164">
        <v>4130</v>
      </c>
    </row>
    <row r="165" spans="3:18" x14ac:dyDescent="0.3">
      <c r="C165">
        <v>11</v>
      </c>
      <c r="D165">
        <v>304</v>
      </c>
      <c r="E165">
        <v>31.75</v>
      </c>
      <c r="I165">
        <v>4758.5599999999995</v>
      </c>
      <c r="J165">
        <v>77</v>
      </c>
      <c r="O165">
        <v>348644</v>
      </c>
      <c r="P165">
        <v>348644</v>
      </c>
      <c r="Q165">
        <v>1606702</v>
      </c>
    </row>
    <row r="166" spans="3:18" x14ac:dyDescent="0.3">
      <c r="C166">
        <v>11</v>
      </c>
      <c r="D166">
        <v>305</v>
      </c>
      <c r="E166">
        <v>5.75</v>
      </c>
      <c r="I166">
        <v>668.77</v>
      </c>
      <c r="O166">
        <v>66186</v>
      </c>
      <c r="P166">
        <v>66186</v>
      </c>
      <c r="Q166">
        <v>262285</v>
      </c>
    </row>
    <row r="167" spans="3:18" x14ac:dyDescent="0.3">
      <c r="C167">
        <v>11</v>
      </c>
      <c r="D167">
        <v>418</v>
      </c>
      <c r="E167">
        <v>2</v>
      </c>
      <c r="I167">
        <v>165</v>
      </c>
      <c r="O167">
        <v>5616</v>
      </c>
      <c r="P167">
        <v>5616</v>
      </c>
      <c r="Q167">
        <v>34147</v>
      </c>
    </row>
    <row r="168" spans="3:18" x14ac:dyDescent="0.3">
      <c r="C168">
        <v>11</v>
      </c>
      <c r="D168">
        <v>424</v>
      </c>
      <c r="E168">
        <v>4</v>
      </c>
      <c r="I168">
        <v>655.5</v>
      </c>
      <c r="O168">
        <v>29017</v>
      </c>
      <c r="P168">
        <v>29017</v>
      </c>
      <c r="Q168">
        <v>121331</v>
      </c>
    </row>
    <row r="169" spans="3:18" x14ac:dyDescent="0.3">
      <c r="C169">
        <v>11</v>
      </c>
      <c r="D169">
        <v>636</v>
      </c>
      <c r="E169">
        <v>1</v>
      </c>
      <c r="I169">
        <v>142</v>
      </c>
      <c r="O169">
        <v>7219</v>
      </c>
      <c r="P169">
        <v>7219</v>
      </c>
      <c r="Q169">
        <v>35407</v>
      </c>
    </row>
    <row r="170" spans="3:18" x14ac:dyDescent="0.3">
      <c r="C170">
        <v>11</v>
      </c>
      <c r="D170">
        <v>642</v>
      </c>
      <c r="E170">
        <v>15</v>
      </c>
      <c r="I170">
        <v>2431.88</v>
      </c>
      <c r="J170">
        <v>73.75</v>
      </c>
      <c r="O170">
        <v>88646</v>
      </c>
      <c r="P170">
        <v>88646</v>
      </c>
      <c r="Q170">
        <v>429277</v>
      </c>
    </row>
    <row r="171" spans="3:18" x14ac:dyDescent="0.3">
      <c r="C171">
        <v>11</v>
      </c>
      <c r="D171" t="s">
        <v>4312</v>
      </c>
      <c r="E171">
        <v>2</v>
      </c>
      <c r="I171">
        <v>328</v>
      </c>
      <c r="N171">
        <v>14000</v>
      </c>
      <c r="O171">
        <v>14926</v>
      </c>
      <c r="P171">
        <v>28926</v>
      </c>
      <c r="Q171">
        <v>78251</v>
      </c>
    </row>
    <row r="172" spans="3:18" x14ac:dyDescent="0.3">
      <c r="C172">
        <v>11</v>
      </c>
      <c r="D172">
        <v>30</v>
      </c>
      <c r="E172">
        <v>2</v>
      </c>
      <c r="I172">
        <v>328</v>
      </c>
      <c r="N172">
        <v>14000</v>
      </c>
      <c r="O172">
        <v>14926</v>
      </c>
      <c r="P172">
        <v>28926</v>
      </c>
      <c r="Q172">
        <v>78251</v>
      </c>
    </row>
    <row r="173" spans="3:18" x14ac:dyDescent="0.3">
      <c r="C173" t="s">
        <v>4323</v>
      </c>
      <c r="E173">
        <v>93</v>
      </c>
      <c r="I173">
        <v>13964.71</v>
      </c>
      <c r="J173">
        <v>668</v>
      </c>
      <c r="N173">
        <v>68000</v>
      </c>
      <c r="O173">
        <v>701082</v>
      </c>
      <c r="P173">
        <v>769082</v>
      </c>
      <c r="Q173">
        <v>4628149</v>
      </c>
      <c r="R173">
        <v>4130</v>
      </c>
    </row>
    <row r="174" spans="3:18" x14ac:dyDescent="0.3">
      <c r="C174">
        <v>12</v>
      </c>
      <c r="D174" t="s">
        <v>299</v>
      </c>
      <c r="E174">
        <v>13</v>
      </c>
      <c r="I174">
        <v>1696</v>
      </c>
      <c r="J174">
        <v>366</v>
      </c>
      <c r="O174">
        <v>654919</v>
      </c>
      <c r="P174">
        <v>654919</v>
      </c>
      <c r="Q174">
        <v>2029173</v>
      </c>
      <c r="R174">
        <v>14000</v>
      </c>
    </row>
    <row r="175" spans="3:18" x14ac:dyDescent="0.3">
      <c r="C175">
        <v>12</v>
      </c>
      <c r="D175">
        <v>99</v>
      </c>
      <c r="E175">
        <v>3</v>
      </c>
      <c r="I175">
        <v>432</v>
      </c>
      <c r="J175">
        <v>95</v>
      </c>
      <c r="O175">
        <v>120741</v>
      </c>
      <c r="P175">
        <v>120741</v>
      </c>
      <c r="Q175">
        <v>347987</v>
      </c>
      <c r="R175">
        <v>14000</v>
      </c>
    </row>
    <row r="176" spans="3:18" x14ac:dyDescent="0.3">
      <c r="C176">
        <v>12</v>
      </c>
      <c r="D176">
        <v>100</v>
      </c>
      <c r="E176">
        <v>3</v>
      </c>
      <c r="I176">
        <v>340</v>
      </c>
      <c r="J176">
        <v>62</v>
      </c>
      <c r="O176">
        <v>230623</v>
      </c>
      <c r="P176">
        <v>230623</v>
      </c>
      <c r="Q176">
        <v>438969</v>
      </c>
    </row>
    <row r="177" spans="3:18" x14ac:dyDescent="0.3">
      <c r="C177">
        <v>12</v>
      </c>
      <c r="D177">
        <v>101</v>
      </c>
      <c r="E177">
        <v>7</v>
      </c>
      <c r="I177">
        <v>924</v>
      </c>
      <c r="J177">
        <v>209</v>
      </c>
      <c r="O177">
        <v>303555</v>
      </c>
      <c r="P177">
        <v>303555</v>
      </c>
      <c r="Q177">
        <v>1242217</v>
      </c>
    </row>
    <row r="178" spans="3:18" x14ac:dyDescent="0.3">
      <c r="C178">
        <v>12</v>
      </c>
      <c r="D178" t="s">
        <v>4311</v>
      </c>
      <c r="E178">
        <v>77.5</v>
      </c>
      <c r="I178">
        <v>9972.23</v>
      </c>
      <c r="J178">
        <v>569.25</v>
      </c>
      <c r="K178">
        <v>72.94</v>
      </c>
      <c r="O178">
        <v>44504</v>
      </c>
      <c r="P178">
        <v>44504</v>
      </c>
      <c r="Q178">
        <v>2768935</v>
      </c>
      <c r="R178">
        <v>15456</v>
      </c>
    </row>
    <row r="179" spans="3:18" x14ac:dyDescent="0.3">
      <c r="C179">
        <v>12</v>
      </c>
      <c r="D179">
        <v>303</v>
      </c>
      <c r="E179">
        <v>18.5</v>
      </c>
      <c r="I179">
        <v>2410.5</v>
      </c>
      <c r="J179">
        <v>195.5</v>
      </c>
      <c r="K179">
        <v>1.75</v>
      </c>
      <c r="O179">
        <v>1200</v>
      </c>
      <c r="P179">
        <v>1200</v>
      </c>
      <c r="Q179">
        <v>639536</v>
      </c>
      <c r="R179">
        <v>15456</v>
      </c>
    </row>
    <row r="180" spans="3:18" x14ac:dyDescent="0.3">
      <c r="C180">
        <v>12</v>
      </c>
      <c r="D180">
        <v>304</v>
      </c>
      <c r="E180">
        <v>32.25</v>
      </c>
      <c r="I180">
        <v>4005.7</v>
      </c>
      <c r="J180">
        <v>183.25</v>
      </c>
      <c r="K180">
        <v>33.879999999999995</v>
      </c>
      <c r="O180">
        <v>10420</v>
      </c>
      <c r="P180">
        <v>10420</v>
      </c>
      <c r="Q180">
        <v>1351306</v>
      </c>
    </row>
    <row r="181" spans="3:18" x14ac:dyDescent="0.3">
      <c r="C181">
        <v>12</v>
      </c>
      <c r="D181">
        <v>305</v>
      </c>
      <c r="E181">
        <v>4.75</v>
      </c>
      <c r="I181">
        <v>679.15</v>
      </c>
      <c r="J181">
        <v>17</v>
      </c>
      <c r="K181">
        <v>37.31</v>
      </c>
      <c r="O181">
        <v>1244</v>
      </c>
      <c r="P181">
        <v>1244</v>
      </c>
      <c r="Q181">
        <v>222221</v>
      </c>
    </row>
    <row r="182" spans="3:18" x14ac:dyDescent="0.3">
      <c r="C182">
        <v>12</v>
      </c>
      <c r="D182">
        <v>418</v>
      </c>
      <c r="E182">
        <v>2</v>
      </c>
      <c r="I182">
        <v>108</v>
      </c>
      <c r="J182">
        <v>18</v>
      </c>
      <c r="O182">
        <v>1200</v>
      </c>
      <c r="P182">
        <v>1200</v>
      </c>
      <c r="Q182">
        <v>38399</v>
      </c>
    </row>
    <row r="183" spans="3:18" x14ac:dyDescent="0.3">
      <c r="C183">
        <v>12</v>
      </c>
      <c r="D183">
        <v>424</v>
      </c>
      <c r="E183">
        <v>4</v>
      </c>
      <c r="I183">
        <v>468.75</v>
      </c>
      <c r="J183">
        <v>31.5</v>
      </c>
      <c r="O183">
        <v>4796</v>
      </c>
      <c r="P183">
        <v>4796</v>
      </c>
      <c r="Q183">
        <v>94054</v>
      </c>
    </row>
    <row r="184" spans="3:18" x14ac:dyDescent="0.3">
      <c r="C184">
        <v>12</v>
      </c>
      <c r="D184">
        <v>636</v>
      </c>
      <c r="E184">
        <v>1</v>
      </c>
      <c r="I184">
        <v>134.5</v>
      </c>
      <c r="J184">
        <v>4</v>
      </c>
      <c r="O184">
        <v>1244</v>
      </c>
      <c r="P184">
        <v>1244</v>
      </c>
      <c r="Q184">
        <v>31440</v>
      </c>
    </row>
    <row r="185" spans="3:18" x14ac:dyDescent="0.3">
      <c r="C185">
        <v>12</v>
      </c>
      <c r="D185">
        <v>642</v>
      </c>
      <c r="E185">
        <v>15</v>
      </c>
      <c r="I185">
        <v>2165.63</v>
      </c>
      <c r="J185">
        <v>120</v>
      </c>
      <c r="O185">
        <v>24400</v>
      </c>
      <c r="P185">
        <v>24400</v>
      </c>
      <c r="Q185">
        <v>391979</v>
      </c>
    </row>
    <row r="186" spans="3:18" x14ac:dyDescent="0.3">
      <c r="C186">
        <v>12</v>
      </c>
      <c r="D186" t="s">
        <v>4312</v>
      </c>
      <c r="E186">
        <v>2</v>
      </c>
      <c r="I186">
        <v>280</v>
      </c>
      <c r="Q186">
        <v>50803</v>
      </c>
    </row>
    <row r="187" spans="3:18" x14ac:dyDescent="0.3">
      <c r="C187">
        <v>12</v>
      </c>
      <c r="D187">
        <v>30</v>
      </c>
      <c r="E187">
        <v>2</v>
      </c>
      <c r="I187">
        <v>280</v>
      </c>
      <c r="Q187">
        <v>50803</v>
      </c>
    </row>
    <row r="188" spans="3:18" x14ac:dyDescent="0.3">
      <c r="C188" t="s">
        <v>4324</v>
      </c>
      <c r="E188">
        <v>92.5</v>
      </c>
      <c r="I188">
        <v>11948.23</v>
      </c>
      <c r="J188">
        <v>935.25</v>
      </c>
      <c r="K188">
        <v>72.94</v>
      </c>
      <c r="O188">
        <v>699423</v>
      </c>
      <c r="P188">
        <v>699423</v>
      </c>
      <c r="Q188">
        <v>4848911</v>
      </c>
      <c r="R188">
        <v>29456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4343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2132366.3199999994</v>
      </c>
      <c r="C3" s="344">
        <f t="shared" ref="C3:Z3" si="0">SUBTOTAL(9,C6:C1048576)</f>
        <v>6</v>
      </c>
      <c r="D3" s="344"/>
      <c r="E3" s="344">
        <f>SUBTOTAL(9,E6:E1048576)/4</f>
        <v>2307941.4600000018</v>
      </c>
      <c r="F3" s="344"/>
      <c r="G3" s="344">
        <f t="shared" si="0"/>
        <v>6</v>
      </c>
      <c r="H3" s="344">
        <f>SUBTOTAL(9,H6:H1048576)/4</f>
        <v>2364295.4400000018</v>
      </c>
      <c r="I3" s="347">
        <f>IF(B3&lt;&gt;0,H3/B3,"")</f>
        <v>1.1087660773032668</v>
      </c>
      <c r="J3" s="345">
        <f>IF(E3&lt;&gt;0,H3/E3,"")</f>
        <v>1.0244174217486435</v>
      </c>
      <c r="K3" s="346">
        <f t="shared" si="0"/>
        <v>294440.78000000003</v>
      </c>
      <c r="L3" s="346"/>
      <c r="M3" s="344">
        <f t="shared" si="0"/>
        <v>4.9918167104493865</v>
      </c>
      <c r="N3" s="344">
        <f t="shared" si="0"/>
        <v>448839.95999999996</v>
      </c>
      <c r="O3" s="344"/>
      <c r="P3" s="344">
        <f t="shared" si="0"/>
        <v>3</v>
      </c>
      <c r="Q3" s="344">
        <f t="shared" si="0"/>
        <v>423101.30000000005</v>
      </c>
      <c r="R3" s="347">
        <f>IF(K3&lt;&gt;0,Q3/K3,"")</f>
        <v>1.4369656947655145</v>
      </c>
      <c r="S3" s="347">
        <f>IF(N3&lt;&gt;0,Q3/N3,"")</f>
        <v>0.94265515040149295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4339</v>
      </c>
      <c r="B6" s="871">
        <v>2132366.3199999998</v>
      </c>
      <c r="C6" s="872">
        <v>1</v>
      </c>
      <c r="D6" s="872">
        <v>0.9239256527763049</v>
      </c>
      <c r="E6" s="871">
        <v>2307941.4600000018</v>
      </c>
      <c r="F6" s="872">
        <v>1.082338169738116</v>
      </c>
      <c r="G6" s="872">
        <v>1</v>
      </c>
      <c r="H6" s="871">
        <v>2364295.4400000023</v>
      </c>
      <c r="I6" s="872">
        <v>1.1087660773032668</v>
      </c>
      <c r="J6" s="872">
        <v>1.0244174217486437</v>
      </c>
      <c r="K6" s="871">
        <v>147220.39000000001</v>
      </c>
      <c r="L6" s="872">
        <v>1</v>
      </c>
      <c r="M6" s="872">
        <v>0.65600393512199773</v>
      </c>
      <c r="N6" s="871">
        <v>224419.97999999998</v>
      </c>
      <c r="O6" s="872">
        <v>1.5243810996561002</v>
      </c>
      <c r="P6" s="872">
        <v>1</v>
      </c>
      <c r="Q6" s="871">
        <v>211550.65000000002</v>
      </c>
      <c r="R6" s="872">
        <v>1.4369656947655145</v>
      </c>
      <c r="S6" s="872">
        <v>0.94265515040149295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4340</v>
      </c>
      <c r="B7" s="874">
        <v>2116042.3199999998</v>
      </c>
      <c r="C7" s="875">
        <v>1</v>
      </c>
      <c r="D7" s="875">
        <v>0.92666116654340402</v>
      </c>
      <c r="E7" s="874">
        <v>2283512.4600000018</v>
      </c>
      <c r="F7" s="875">
        <v>1.0791430957770267</v>
      </c>
      <c r="G7" s="875">
        <v>1</v>
      </c>
      <c r="H7" s="874">
        <v>2328027.4400000023</v>
      </c>
      <c r="I7" s="875">
        <v>1.1001800001807158</v>
      </c>
      <c r="J7" s="875">
        <v>1.0194940823751846</v>
      </c>
      <c r="K7" s="874">
        <v>71190.990000000005</v>
      </c>
      <c r="L7" s="875">
        <v>1</v>
      </c>
      <c r="M7" s="875">
        <v>3.9675903813883111</v>
      </c>
      <c r="N7" s="874">
        <v>17943.12999999999</v>
      </c>
      <c r="O7" s="875">
        <v>0.25204214746838033</v>
      </c>
      <c r="P7" s="875">
        <v>1</v>
      </c>
      <c r="Q7" s="874">
        <v>4643.7599999999993</v>
      </c>
      <c r="R7" s="875">
        <v>6.5229602791027338E-2</v>
      </c>
      <c r="S7" s="875">
        <v>0.25880434461546015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4341</v>
      </c>
      <c r="B8" s="874"/>
      <c r="C8" s="875"/>
      <c r="D8" s="875"/>
      <c r="E8" s="874">
        <v>0</v>
      </c>
      <c r="F8" s="875"/>
      <c r="G8" s="875"/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4342</v>
      </c>
      <c r="B9" s="877">
        <v>16324</v>
      </c>
      <c r="C9" s="878">
        <v>1</v>
      </c>
      <c r="D9" s="878">
        <v>0.66822219493225266</v>
      </c>
      <c r="E9" s="877">
        <v>24429</v>
      </c>
      <c r="F9" s="878">
        <v>1.4965082087723598</v>
      </c>
      <c r="G9" s="878">
        <v>1</v>
      </c>
      <c r="H9" s="877">
        <v>36268</v>
      </c>
      <c r="I9" s="878">
        <v>2.2217593727027691</v>
      </c>
      <c r="J9" s="878">
        <v>1.484628924638749</v>
      </c>
      <c r="K9" s="877">
        <v>76029.399999999994</v>
      </c>
      <c r="L9" s="878">
        <v>1</v>
      </c>
      <c r="M9" s="878">
        <v>0.36822239393907841</v>
      </c>
      <c r="N9" s="877">
        <v>206476.84999999998</v>
      </c>
      <c r="O9" s="878">
        <v>2.7157500914120063</v>
      </c>
      <c r="P9" s="878">
        <v>1</v>
      </c>
      <c r="Q9" s="877">
        <v>206906.89</v>
      </c>
      <c r="R9" s="878">
        <v>2.7214063243955633</v>
      </c>
      <c r="S9" s="878">
        <v>1.0020827516498825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601</v>
      </c>
      <c r="B11" s="871">
        <v>2132366.3199999994</v>
      </c>
      <c r="C11" s="872">
        <v>1</v>
      </c>
      <c r="D11" s="872">
        <v>0.92392565277630445</v>
      </c>
      <c r="E11" s="871">
        <v>2307941.4600000023</v>
      </c>
      <c r="F11" s="872">
        <v>1.0823381697381165</v>
      </c>
      <c r="G11" s="872">
        <v>1</v>
      </c>
      <c r="H11" s="871">
        <v>2364295.4400000018</v>
      </c>
      <c r="I11" s="872">
        <v>1.1087660773032668</v>
      </c>
      <c r="J11" s="873">
        <v>1.0244174217486433</v>
      </c>
    </row>
    <row r="12" spans="1:28" ht="14.4" customHeight="1" x14ac:dyDescent="0.3">
      <c r="A12" s="880" t="s">
        <v>4344</v>
      </c>
      <c r="B12" s="874">
        <v>439209.66000000003</v>
      </c>
      <c r="C12" s="875">
        <v>1</v>
      </c>
      <c r="D12" s="875">
        <v>1.0047214923867029</v>
      </c>
      <c r="E12" s="874">
        <v>437145.68</v>
      </c>
      <c r="F12" s="875">
        <v>0.99530069534445109</v>
      </c>
      <c r="G12" s="875">
        <v>1</v>
      </c>
      <c r="H12" s="874">
        <v>433353.33999999997</v>
      </c>
      <c r="I12" s="875">
        <v>0.98666623133926501</v>
      </c>
      <c r="J12" s="876">
        <v>0.99132476843875017</v>
      </c>
    </row>
    <row r="13" spans="1:28" ht="14.4" customHeight="1" x14ac:dyDescent="0.3">
      <c r="A13" s="880" t="s">
        <v>4345</v>
      </c>
      <c r="B13" s="874">
        <v>1693156.6599999992</v>
      </c>
      <c r="C13" s="875">
        <v>1</v>
      </c>
      <c r="D13" s="875">
        <v>0.90504622583657812</v>
      </c>
      <c r="E13" s="874">
        <v>1870795.7800000021</v>
      </c>
      <c r="F13" s="875">
        <v>1.1049159384932539</v>
      </c>
      <c r="G13" s="875">
        <v>1</v>
      </c>
      <c r="H13" s="874">
        <v>1930942.100000002</v>
      </c>
      <c r="I13" s="875">
        <v>1.1404391251073027</v>
      </c>
      <c r="J13" s="876">
        <v>1.0321501259747334</v>
      </c>
    </row>
    <row r="14" spans="1:28" ht="14.4" customHeight="1" x14ac:dyDescent="0.3">
      <c r="A14" s="882" t="s">
        <v>604</v>
      </c>
      <c r="B14" s="883"/>
      <c r="C14" s="884"/>
      <c r="D14" s="884"/>
      <c r="E14" s="883">
        <v>0</v>
      </c>
      <c r="F14" s="884"/>
      <c r="G14" s="884"/>
      <c r="H14" s="883"/>
      <c r="I14" s="884"/>
      <c r="J14" s="885"/>
    </row>
    <row r="15" spans="1:28" ht="14.4" customHeight="1" thickBot="1" x14ac:dyDescent="0.35">
      <c r="A15" s="881" t="s">
        <v>4344</v>
      </c>
      <c r="B15" s="877"/>
      <c r="C15" s="878"/>
      <c r="D15" s="878"/>
      <c r="E15" s="877">
        <v>0</v>
      </c>
      <c r="F15" s="878"/>
      <c r="G15" s="878"/>
      <c r="H15" s="877"/>
      <c r="I15" s="878"/>
      <c r="J15" s="879"/>
    </row>
    <row r="16" spans="1:28" ht="14.4" customHeight="1" x14ac:dyDescent="0.3">
      <c r="A16" s="804" t="s">
        <v>328</v>
      </c>
    </row>
    <row r="17" spans="1:1" ht="14.4" customHeight="1" x14ac:dyDescent="0.3">
      <c r="A17" s="805" t="s">
        <v>2263</v>
      </c>
    </row>
    <row r="18" spans="1:1" ht="14.4" customHeight="1" x14ac:dyDescent="0.3">
      <c r="A18" s="804" t="s">
        <v>4346</v>
      </c>
    </row>
    <row r="19" spans="1:1" ht="14.4" customHeight="1" x14ac:dyDescent="0.3">
      <c r="A19" s="804" t="s">
        <v>4347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4351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16676</v>
      </c>
      <c r="C3" s="404">
        <f t="shared" si="0"/>
        <v>16451</v>
      </c>
      <c r="D3" s="438">
        <f t="shared" si="0"/>
        <v>16253</v>
      </c>
      <c r="E3" s="346">
        <f t="shared" si="0"/>
        <v>2132366.3200000003</v>
      </c>
      <c r="F3" s="344">
        <f t="shared" si="0"/>
        <v>2307941.46</v>
      </c>
      <c r="G3" s="405">
        <f t="shared" si="0"/>
        <v>2364295.4400000004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2265</v>
      </c>
      <c r="B6" s="225">
        <v>826</v>
      </c>
      <c r="C6" s="225">
        <v>1603</v>
      </c>
      <c r="D6" s="225">
        <v>447</v>
      </c>
      <c r="E6" s="887">
        <v>108197.34</v>
      </c>
      <c r="F6" s="887">
        <v>163613.97</v>
      </c>
      <c r="G6" s="888">
        <v>64560.310000000005</v>
      </c>
    </row>
    <row r="7" spans="1:7" ht="14.4" customHeight="1" x14ac:dyDescent="0.3">
      <c r="A7" s="857" t="s">
        <v>4344</v>
      </c>
      <c r="B7" s="849">
        <v>3971</v>
      </c>
      <c r="C7" s="849">
        <v>1132</v>
      </c>
      <c r="D7" s="849">
        <v>1064</v>
      </c>
      <c r="E7" s="889">
        <v>439209.66000000003</v>
      </c>
      <c r="F7" s="889">
        <v>437145.68</v>
      </c>
      <c r="G7" s="890">
        <v>433353.33999999997</v>
      </c>
    </row>
    <row r="8" spans="1:7" ht="14.4" customHeight="1" x14ac:dyDescent="0.3">
      <c r="A8" s="857" t="s">
        <v>2266</v>
      </c>
      <c r="B8" s="849">
        <v>153</v>
      </c>
      <c r="C8" s="849">
        <v>189</v>
      </c>
      <c r="D8" s="849">
        <v>201</v>
      </c>
      <c r="E8" s="889">
        <v>21006.34</v>
      </c>
      <c r="F8" s="889">
        <v>25604.990000000005</v>
      </c>
      <c r="G8" s="890">
        <v>31096.990000000005</v>
      </c>
    </row>
    <row r="9" spans="1:7" ht="14.4" customHeight="1" x14ac:dyDescent="0.3">
      <c r="A9" s="857" t="s">
        <v>2267</v>
      </c>
      <c r="B9" s="849">
        <v>968</v>
      </c>
      <c r="C9" s="849">
        <v>984</v>
      </c>
      <c r="D9" s="849">
        <v>1529</v>
      </c>
      <c r="E9" s="889">
        <v>116073.66</v>
      </c>
      <c r="F9" s="889">
        <v>115603.31000000001</v>
      </c>
      <c r="G9" s="890">
        <v>173207.32</v>
      </c>
    </row>
    <row r="10" spans="1:7" ht="14.4" customHeight="1" x14ac:dyDescent="0.3">
      <c r="A10" s="857" t="s">
        <v>2268</v>
      </c>
      <c r="B10" s="849">
        <v>1449</v>
      </c>
      <c r="C10" s="849">
        <v>1546</v>
      </c>
      <c r="D10" s="849">
        <v>1531</v>
      </c>
      <c r="E10" s="889">
        <v>167403.32999999999</v>
      </c>
      <c r="F10" s="889">
        <v>180341.62999999995</v>
      </c>
      <c r="G10" s="890">
        <v>194763.61999999991</v>
      </c>
    </row>
    <row r="11" spans="1:7" ht="14.4" customHeight="1" x14ac:dyDescent="0.3">
      <c r="A11" s="857" t="s">
        <v>2269</v>
      </c>
      <c r="B11" s="849">
        <v>801</v>
      </c>
      <c r="C11" s="849">
        <v>825</v>
      </c>
      <c r="D11" s="849">
        <v>538</v>
      </c>
      <c r="E11" s="889">
        <v>134906.00000000003</v>
      </c>
      <c r="F11" s="889">
        <v>167745.98000000001</v>
      </c>
      <c r="G11" s="890">
        <v>112406.31000000001</v>
      </c>
    </row>
    <row r="12" spans="1:7" ht="14.4" customHeight="1" x14ac:dyDescent="0.3">
      <c r="A12" s="857" t="s">
        <v>2270</v>
      </c>
      <c r="B12" s="849"/>
      <c r="C12" s="849">
        <v>1</v>
      </c>
      <c r="D12" s="849">
        <v>778</v>
      </c>
      <c r="E12" s="889"/>
      <c r="F12" s="889">
        <v>251</v>
      </c>
      <c r="G12" s="890">
        <v>69812.290000000008</v>
      </c>
    </row>
    <row r="13" spans="1:7" ht="14.4" customHeight="1" x14ac:dyDescent="0.3">
      <c r="A13" s="857" t="s">
        <v>2271</v>
      </c>
      <c r="B13" s="849">
        <v>1738</v>
      </c>
      <c r="C13" s="849">
        <v>2162</v>
      </c>
      <c r="D13" s="849">
        <v>2236</v>
      </c>
      <c r="E13" s="889">
        <v>231825.67000000004</v>
      </c>
      <c r="F13" s="889">
        <v>199002.98</v>
      </c>
      <c r="G13" s="890">
        <v>260151.33000000002</v>
      </c>
    </row>
    <row r="14" spans="1:7" ht="14.4" customHeight="1" x14ac:dyDescent="0.3">
      <c r="A14" s="857" t="s">
        <v>2272</v>
      </c>
      <c r="B14" s="849">
        <v>2606</v>
      </c>
      <c r="C14" s="849">
        <v>3072</v>
      </c>
      <c r="D14" s="849">
        <v>2933</v>
      </c>
      <c r="E14" s="889">
        <v>420517.66000000003</v>
      </c>
      <c r="F14" s="889">
        <v>470640.99000000005</v>
      </c>
      <c r="G14" s="890">
        <v>461314.67000000004</v>
      </c>
    </row>
    <row r="15" spans="1:7" ht="14.4" customHeight="1" x14ac:dyDescent="0.3">
      <c r="A15" s="857" t="s">
        <v>2273</v>
      </c>
      <c r="B15" s="849">
        <v>1235</v>
      </c>
      <c r="C15" s="849">
        <v>2022</v>
      </c>
      <c r="D15" s="849">
        <v>1758</v>
      </c>
      <c r="E15" s="889">
        <v>146663</v>
      </c>
      <c r="F15" s="889">
        <v>212867.62999999995</v>
      </c>
      <c r="G15" s="890">
        <v>169004.31999999998</v>
      </c>
    </row>
    <row r="16" spans="1:7" ht="14.4" customHeight="1" x14ac:dyDescent="0.3">
      <c r="A16" s="857" t="s">
        <v>4348</v>
      </c>
      <c r="B16" s="849">
        <v>2</v>
      </c>
      <c r="C16" s="849"/>
      <c r="D16" s="849"/>
      <c r="E16" s="889">
        <v>151.32999999999998</v>
      </c>
      <c r="F16" s="889"/>
      <c r="G16" s="890"/>
    </row>
    <row r="17" spans="1:7" ht="14.4" customHeight="1" x14ac:dyDescent="0.3">
      <c r="A17" s="857" t="s">
        <v>2274</v>
      </c>
      <c r="B17" s="849">
        <v>1427</v>
      </c>
      <c r="C17" s="849">
        <v>1424</v>
      </c>
      <c r="D17" s="849">
        <v>1854</v>
      </c>
      <c r="E17" s="889">
        <v>153728.33000000002</v>
      </c>
      <c r="F17" s="889">
        <v>148841.66</v>
      </c>
      <c r="G17" s="890">
        <v>214446.65000000002</v>
      </c>
    </row>
    <row r="18" spans="1:7" ht="14.4" customHeight="1" x14ac:dyDescent="0.3">
      <c r="A18" s="857" t="s">
        <v>2275</v>
      </c>
      <c r="B18" s="849">
        <v>28</v>
      </c>
      <c r="C18" s="849">
        <v>18</v>
      </c>
      <c r="D18" s="849">
        <v>29</v>
      </c>
      <c r="E18" s="889">
        <v>4095</v>
      </c>
      <c r="F18" s="889">
        <v>2499.33</v>
      </c>
      <c r="G18" s="890">
        <v>3345.67</v>
      </c>
    </row>
    <row r="19" spans="1:7" ht="14.4" customHeight="1" x14ac:dyDescent="0.3">
      <c r="A19" s="857" t="s">
        <v>4349</v>
      </c>
      <c r="B19" s="849">
        <v>6</v>
      </c>
      <c r="C19" s="849"/>
      <c r="D19" s="849">
        <v>3</v>
      </c>
      <c r="E19" s="889">
        <v>1091.33</v>
      </c>
      <c r="F19" s="889"/>
      <c r="G19" s="890">
        <v>443.33</v>
      </c>
    </row>
    <row r="20" spans="1:7" ht="14.4" customHeight="1" x14ac:dyDescent="0.3">
      <c r="A20" s="857" t="s">
        <v>4350</v>
      </c>
      <c r="B20" s="849">
        <v>59</v>
      </c>
      <c r="C20" s="849">
        <v>94</v>
      </c>
      <c r="D20" s="849">
        <v>57</v>
      </c>
      <c r="E20" s="889">
        <v>15726.66</v>
      </c>
      <c r="F20" s="889">
        <v>20042.320000000007</v>
      </c>
      <c r="G20" s="890">
        <v>12769.32</v>
      </c>
    </row>
    <row r="21" spans="1:7" ht="14.4" customHeight="1" thickBot="1" x14ac:dyDescent="0.35">
      <c r="A21" s="893" t="s">
        <v>2276</v>
      </c>
      <c r="B21" s="851">
        <v>1407</v>
      </c>
      <c r="C21" s="851">
        <v>1379</v>
      </c>
      <c r="D21" s="851">
        <v>1295</v>
      </c>
      <c r="E21" s="891">
        <v>171771.01</v>
      </c>
      <c r="F21" s="891">
        <v>163739.99</v>
      </c>
      <c r="G21" s="892">
        <v>163619.97</v>
      </c>
    </row>
    <row r="22" spans="1:7" ht="14.4" customHeight="1" x14ac:dyDescent="0.3">
      <c r="A22" s="804" t="s">
        <v>328</v>
      </c>
    </row>
    <row r="23" spans="1:7" ht="14.4" customHeight="1" x14ac:dyDescent="0.3">
      <c r="A23" s="805" t="s">
        <v>2263</v>
      </c>
    </row>
    <row r="24" spans="1:7" ht="14.4" customHeight="1" x14ac:dyDescent="0.3">
      <c r="A24" s="804" t="s">
        <v>4346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4433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16777.400000000001</v>
      </c>
      <c r="H3" s="208">
        <f t="shared" si="0"/>
        <v>2279586.71</v>
      </c>
      <c r="I3" s="78"/>
      <c r="J3" s="78"/>
      <c r="K3" s="208">
        <f t="shared" si="0"/>
        <v>16569</v>
      </c>
      <c r="L3" s="208">
        <f t="shared" si="0"/>
        <v>2532361.44</v>
      </c>
      <c r="M3" s="78"/>
      <c r="N3" s="78"/>
      <c r="O3" s="208">
        <f t="shared" si="0"/>
        <v>16353.5</v>
      </c>
      <c r="P3" s="208">
        <f t="shared" si="0"/>
        <v>2575846.0899999994</v>
      </c>
      <c r="Q3" s="79">
        <f>IF(L3=0,0,P3/L3)</f>
        <v>1.0171715811626003</v>
      </c>
      <c r="R3" s="209">
        <f>IF(O3=0,0,P3/O3)</f>
        <v>157.51038554437883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4352</v>
      </c>
      <c r="C6" s="825" t="s">
        <v>604</v>
      </c>
      <c r="D6" s="825" t="s">
        <v>4353</v>
      </c>
      <c r="E6" s="825" t="s">
        <v>4354</v>
      </c>
      <c r="F6" s="825" t="s">
        <v>4355</v>
      </c>
      <c r="G6" s="225"/>
      <c r="H6" s="225"/>
      <c r="I6" s="825"/>
      <c r="J6" s="825"/>
      <c r="K6" s="225">
        <v>2</v>
      </c>
      <c r="L6" s="225">
        <v>0</v>
      </c>
      <c r="M6" s="825"/>
      <c r="N6" s="825">
        <v>0</v>
      </c>
      <c r="O6" s="225"/>
      <c r="P6" s="225"/>
      <c r="Q6" s="830"/>
      <c r="R6" s="848"/>
    </row>
    <row r="7" spans="1:18" ht="14.4" customHeight="1" x14ac:dyDescent="0.3">
      <c r="A7" s="831" t="s">
        <v>577</v>
      </c>
      <c r="B7" s="832" t="s">
        <v>4356</v>
      </c>
      <c r="C7" s="832" t="s">
        <v>601</v>
      </c>
      <c r="D7" s="832" t="s">
        <v>4357</v>
      </c>
      <c r="E7" s="832" t="s">
        <v>4358</v>
      </c>
      <c r="F7" s="832" t="s">
        <v>4359</v>
      </c>
      <c r="G7" s="849">
        <v>66.400000000000006</v>
      </c>
      <c r="H7" s="849">
        <v>10030.589999999998</v>
      </c>
      <c r="I7" s="832">
        <v>2.9922409164131025</v>
      </c>
      <c r="J7" s="832">
        <v>151.0631024096385</v>
      </c>
      <c r="K7" s="849">
        <v>22.200000000000006</v>
      </c>
      <c r="L7" s="849">
        <v>3352.1999999999989</v>
      </c>
      <c r="M7" s="832">
        <v>1</v>
      </c>
      <c r="N7" s="832">
        <v>150.99999999999991</v>
      </c>
      <c r="O7" s="849">
        <v>21.299999999999997</v>
      </c>
      <c r="P7" s="849">
        <v>2557.7699999999995</v>
      </c>
      <c r="Q7" s="837">
        <v>0.76301235009844293</v>
      </c>
      <c r="R7" s="850">
        <v>120.08309859154929</v>
      </c>
    </row>
    <row r="8" spans="1:18" ht="14.4" customHeight="1" x14ac:dyDescent="0.3">
      <c r="A8" s="831" t="s">
        <v>577</v>
      </c>
      <c r="B8" s="832" t="s">
        <v>4356</v>
      </c>
      <c r="C8" s="832" t="s">
        <v>601</v>
      </c>
      <c r="D8" s="832" t="s">
        <v>4357</v>
      </c>
      <c r="E8" s="832" t="s">
        <v>4360</v>
      </c>
      <c r="F8" s="832" t="s">
        <v>766</v>
      </c>
      <c r="G8" s="849"/>
      <c r="H8" s="849"/>
      <c r="I8" s="832"/>
      <c r="J8" s="832"/>
      <c r="K8" s="849">
        <v>1.4000000000000001</v>
      </c>
      <c r="L8" s="849">
        <v>183.6</v>
      </c>
      <c r="M8" s="832">
        <v>1</v>
      </c>
      <c r="N8" s="832">
        <v>131.14285714285714</v>
      </c>
      <c r="O8" s="849"/>
      <c r="P8" s="849"/>
      <c r="Q8" s="837"/>
      <c r="R8" s="850"/>
    </row>
    <row r="9" spans="1:18" ht="14.4" customHeight="1" x14ac:dyDescent="0.3">
      <c r="A9" s="831" t="s">
        <v>577</v>
      </c>
      <c r="B9" s="832" t="s">
        <v>4356</v>
      </c>
      <c r="C9" s="832" t="s">
        <v>601</v>
      </c>
      <c r="D9" s="832" t="s">
        <v>4357</v>
      </c>
      <c r="E9" s="832" t="s">
        <v>4361</v>
      </c>
      <c r="F9" s="832" t="s">
        <v>4362</v>
      </c>
      <c r="G9" s="849"/>
      <c r="H9" s="849"/>
      <c r="I9" s="832"/>
      <c r="J9" s="832"/>
      <c r="K9" s="849">
        <v>2.7</v>
      </c>
      <c r="L9" s="849">
        <v>684.69</v>
      </c>
      <c r="M9" s="832">
        <v>1</v>
      </c>
      <c r="N9" s="832">
        <v>253.5888888888889</v>
      </c>
      <c r="O9" s="849">
        <v>6.1000000000000014</v>
      </c>
      <c r="P9" s="849">
        <v>1854.9700000000003</v>
      </c>
      <c r="Q9" s="837">
        <v>2.7092114679636041</v>
      </c>
      <c r="R9" s="850">
        <v>304.09344262295082</v>
      </c>
    </row>
    <row r="10" spans="1:18" ht="14.4" customHeight="1" x14ac:dyDescent="0.3">
      <c r="A10" s="831" t="s">
        <v>577</v>
      </c>
      <c r="B10" s="832" t="s">
        <v>4356</v>
      </c>
      <c r="C10" s="832" t="s">
        <v>601</v>
      </c>
      <c r="D10" s="832" t="s">
        <v>4357</v>
      </c>
      <c r="E10" s="832" t="s">
        <v>4363</v>
      </c>
      <c r="F10" s="832" t="s">
        <v>1879</v>
      </c>
      <c r="G10" s="849"/>
      <c r="H10" s="849"/>
      <c r="I10" s="832"/>
      <c r="J10" s="832"/>
      <c r="K10" s="849">
        <v>0.2</v>
      </c>
      <c r="L10" s="849">
        <v>12.28</v>
      </c>
      <c r="M10" s="832">
        <v>1</v>
      </c>
      <c r="N10" s="832">
        <v>61.399999999999991</v>
      </c>
      <c r="O10" s="849"/>
      <c r="P10" s="849"/>
      <c r="Q10" s="837"/>
      <c r="R10" s="850"/>
    </row>
    <row r="11" spans="1:18" ht="14.4" customHeight="1" x14ac:dyDescent="0.3">
      <c r="A11" s="831" t="s">
        <v>577</v>
      </c>
      <c r="B11" s="832" t="s">
        <v>4356</v>
      </c>
      <c r="C11" s="832" t="s">
        <v>601</v>
      </c>
      <c r="D11" s="832" t="s">
        <v>4357</v>
      </c>
      <c r="E11" s="832" t="s">
        <v>4364</v>
      </c>
      <c r="F11" s="832" t="s">
        <v>4365</v>
      </c>
      <c r="G11" s="849"/>
      <c r="H11" s="849"/>
      <c r="I11" s="832"/>
      <c r="J11" s="832"/>
      <c r="K11" s="849">
        <v>1.4</v>
      </c>
      <c r="L11" s="849">
        <v>247.8</v>
      </c>
      <c r="M11" s="832">
        <v>1</v>
      </c>
      <c r="N11" s="832">
        <v>177.00000000000003</v>
      </c>
      <c r="O11" s="849"/>
      <c r="P11" s="849"/>
      <c r="Q11" s="837"/>
      <c r="R11" s="850"/>
    </row>
    <row r="12" spans="1:18" ht="14.4" customHeight="1" x14ac:dyDescent="0.3">
      <c r="A12" s="831" t="s">
        <v>577</v>
      </c>
      <c r="B12" s="832" t="s">
        <v>4356</v>
      </c>
      <c r="C12" s="832" t="s">
        <v>601</v>
      </c>
      <c r="D12" s="832" t="s">
        <v>4357</v>
      </c>
      <c r="E12" s="832" t="s">
        <v>4366</v>
      </c>
      <c r="F12" s="832" t="s">
        <v>4367</v>
      </c>
      <c r="G12" s="849"/>
      <c r="H12" s="849"/>
      <c r="I12" s="832"/>
      <c r="J12" s="832"/>
      <c r="K12" s="849">
        <v>5</v>
      </c>
      <c r="L12" s="849">
        <v>522.20000000000005</v>
      </c>
      <c r="M12" s="832">
        <v>1</v>
      </c>
      <c r="N12" s="832">
        <v>104.44000000000001</v>
      </c>
      <c r="O12" s="849"/>
      <c r="P12" s="849"/>
      <c r="Q12" s="837"/>
      <c r="R12" s="850"/>
    </row>
    <row r="13" spans="1:18" ht="14.4" customHeight="1" x14ac:dyDescent="0.3">
      <c r="A13" s="831" t="s">
        <v>577</v>
      </c>
      <c r="B13" s="832" t="s">
        <v>4356</v>
      </c>
      <c r="C13" s="832" t="s">
        <v>601</v>
      </c>
      <c r="D13" s="832" t="s">
        <v>4357</v>
      </c>
      <c r="E13" s="832" t="s">
        <v>4366</v>
      </c>
      <c r="F13" s="832"/>
      <c r="G13" s="849"/>
      <c r="H13" s="849"/>
      <c r="I13" s="832"/>
      <c r="J13" s="832"/>
      <c r="K13" s="849">
        <v>9</v>
      </c>
      <c r="L13" s="849">
        <v>939.96</v>
      </c>
      <c r="M13" s="832">
        <v>1</v>
      </c>
      <c r="N13" s="832">
        <v>104.44</v>
      </c>
      <c r="O13" s="849"/>
      <c r="P13" s="849"/>
      <c r="Q13" s="837"/>
      <c r="R13" s="850"/>
    </row>
    <row r="14" spans="1:18" ht="14.4" customHeight="1" x14ac:dyDescent="0.3">
      <c r="A14" s="831" t="s">
        <v>577</v>
      </c>
      <c r="B14" s="832" t="s">
        <v>4356</v>
      </c>
      <c r="C14" s="832" t="s">
        <v>601</v>
      </c>
      <c r="D14" s="832" t="s">
        <v>4357</v>
      </c>
      <c r="E14" s="832" t="s">
        <v>4368</v>
      </c>
      <c r="F14" s="832" t="s">
        <v>1154</v>
      </c>
      <c r="G14" s="849"/>
      <c r="H14" s="849"/>
      <c r="I14" s="832"/>
      <c r="J14" s="832"/>
      <c r="K14" s="849">
        <v>0.1</v>
      </c>
      <c r="L14" s="849">
        <v>26.4</v>
      </c>
      <c r="M14" s="832">
        <v>1</v>
      </c>
      <c r="N14" s="832">
        <v>263.99999999999994</v>
      </c>
      <c r="O14" s="849">
        <v>1.1000000000000001</v>
      </c>
      <c r="P14" s="849">
        <v>231.01999999999998</v>
      </c>
      <c r="Q14" s="837">
        <v>8.7507575757575751</v>
      </c>
      <c r="R14" s="850">
        <v>210.01818181818177</v>
      </c>
    </row>
    <row r="15" spans="1:18" ht="14.4" customHeight="1" x14ac:dyDescent="0.3">
      <c r="A15" s="831" t="s">
        <v>577</v>
      </c>
      <c r="B15" s="832" t="s">
        <v>4356</v>
      </c>
      <c r="C15" s="832" t="s">
        <v>601</v>
      </c>
      <c r="D15" s="832" t="s">
        <v>4357</v>
      </c>
      <c r="E15" s="832" t="s">
        <v>4369</v>
      </c>
      <c r="F15" s="832" t="s">
        <v>4370</v>
      </c>
      <c r="G15" s="849">
        <v>18</v>
      </c>
      <c r="H15" s="849">
        <v>61160.4</v>
      </c>
      <c r="I15" s="832">
        <v>5.1077668281276098</v>
      </c>
      <c r="J15" s="832">
        <v>3397.8</v>
      </c>
      <c r="K15" s="849">
        <v>4</v>
      </c>
      <c r="L15" s="849">
        <v>11974</v>
      </c>
      <c r="M15" s="832">
        <v>1</v>
      </c>
      <c r="N15" s="832">
        <v>2993.5</v>
      </c>
      <c r="O15" s="849"/>
      <c r="P15" s="849"/>
      <c r="Q15" s="837"/>
      <c r="R15" s="850"/>
    </row>
    <row r="16" spans="1:18" ht="14.4" customHeight="1" x14ac:dyDescent="0.3">
      <c r="A16" s="831" t="s">
        <v>577</v>
      </c>
      <c r="B16" s="832" t="s">
        <v>4356</v>
      </c>
      <c r="C16" s="832" t="s">
        <v>601</v>
      </c>
      <c r="D16" s="832" t="s">
        <v>4353</v>
      </c>
      <c r="E16" s="832" t="s">
        <v>4371</v>
      </c>
      <c r="F16" s="832" t="s">
        <v>4372</v>
      </c>
      <c r="G16" s="849">
        <v>191</v>
      </c>
      <c r="H16" s="849">
        <v>15471</v>
      </c>
      <c r="I16" s="832">
        <v>1.4121029572836801</v>
      </c>
      <c r="J16" s="832">
        <v>81</v>
      </c>
      <c r="K16" s="849">
        <v>132</v>
      </c>
      <c r="L16" s="849">
        <v>10956</v>
      </c>
      <c r="M16" s="832">
        <v>1</v>
      </c>
      <c r="N16" s="832">
        <v>83</v>
      </c>
      <c r="O16" s="849">
        <v>104</v>
      </c>
      <c r="P16" s="849">
        <v>8632</v>
      </c>
      <c r="Q16" s="837">
        <v>0.78787878787878785</v>
      </c>
      <c r="R16" s="850">
        <v>83</v>
      </c>
    </row>
    <row r="17" spans="1:18" ht="14.4" customHeight="1" x14ac:dyDescent="0.3">
      <c r="A17" s="831" t="s">
        <v>577</v>
      </c>
      <c r="B17" s="832" t="s">
        <v>4356</v>
      </c>
      <c r="C17" s="832" t="s">
        <v>601</v>
      </c>
      <c r="D17" s="832" t="s">
        <v>4353</v>
      </c>
      <c r="E17" s="832" t="s">
        <v>4373</v>
      </c>
      <c r="F17" s="832" t="s">
        <v>4374</v>
      </c>
      <c r="G17" s="849">
        <v>516</v>
      </c>
      <c r="H17" s="849">
        <v>18060</v>
      </c>
      <c r="I17" s="832">
        <v>1.3192111029948868</v>
      </c>
      <c r="J17" s="832">
        <v>35</v>
      </c>
      <c r="K17" s="849">
        <v>370</v>
      </c>
      <c r="L17" s="849">
        <v>13690</v>
      </c>
      <c r="M17" s="832">
        <v>1</v>
      </c>
      <c r="N17" s="832">
        <v>37</v>
      </c>
      <c r="O17" s="849">
        <v>363</v>
      </c>
      <c r="P17" s="849">
        <v>13431</v>
      </c>
      <c r="Q17" s="837">
        <v>0.98108108108108105</v>
      </c>
      <c r="R17" s="850">
        <v>37</v>
      </c>
    </row>
    <row r="18" spans="1:18" ht="14.4" customHeight="1" x14ac:dyDescent="0.3">
      <c r="A18" s="831" t="s">
        <v>577</v>
      </c>
      <c r="B18" s="832" t="s">
        <v>4356</v>
      </c>
      <c r="C18" s="832" t="s">
        <v>601</v>
      </c>
      <c r="D18" s="832" t="s">
        <v>4353</v>
      </c>
      <c r="E18" s="832" t="s">
        <v>4375</v>
      </c>
      <c r="F18" s="832" t="s">
        <v>4376</v>
      </c>
      <c r="G18" s="849">
        <v>3</v>
      </c>
      <c r="H18" s="849">
        <v>15</v>
      </c>
      <c r="I18" s="832">
        <v>0.75</v>
      </c>
      <c r="J18" s="832">
        <v>5</v>
      </c>
      <c r="K18" s="849">
        <v>4</v>
      </c>
      <c r="L18" s="849">
        <v>20</v>
      </c>
      <c r="M18" s="832">
        <v>1</v>
      </c>
      <c r="N18" s="832">
        <v>5</v>
      </c>
      <c r="O18" s="849">
        <v>3</v>
      </c>
      <c r="P18" s="849">
        <v>15</v>
      </c>
      <c r="Q18" s="837">
        <v>0.75</v>
      </c>
      <c r="R18" s="850">
        <v>5</v>
      </c>
    </row>
    <row r="19" spans="1:18" ht="14.4" customHeight="1" x14ac:dyDescent="0.3">
      <c r="A19" s="831" t="s">
        <v>577</v>
      </c>
      <c r="B19" s="832" t="s">
        <v>4356</v>
      </c>
      <c r="C19" s="832" t="s">
        <v>601</v>
      </c>
      <c r="D19" s="832" t="s">
        <v>4353</v>
      </c>
      <c r="E19" s="832" t="s">
        <v>4377</v>
      </c>
      <c r="F19" s="832" t="s">
        <v>4378</v>
      </c>
      <c r="G19" s="849"/>
      <c r="H19" s="849"/>
      <c r="I19" s="832"/>
      <c r="J19" s="832"/>
      <c r="K19" s="849">
        <v>2</v>
      </c>
      <c r="L19" s="849">
        <v>10</v>
      </c>
      <c r="M19" s="832">
        <v>1</v>
      </c>
      <c r="N19" s="832">
        <v>5</v>
      </c>
      <c r="O19" s="849">
        <v>1</v>
      </c>
      <c r="P19" s="849">
        <v>5</v>
      </c>
      <c r="Q19" s="837">
        <v>0.5</v>
      </c>
      <c r="R19" s="850">
        <v>5</v>
      </c>
    </row>
    <row r="20" spans="1:18" ht="14.4" customHeight="1" x14ac:dyDescent="0.3">
      <c r="A20" s="831" t="s">
        <v>577</v>
      </c>
      <c r="B20" s="832" t="s">
        <v>4356</v>
      </c>
      <c r="C20" s="832" t="s">
        <v>601</v>
      </c>
      <c r="D20" s="832" t="s">
        <v>4353</v>
      </c>
      <c r="E20" s="832" t="s">
        <v>4379</v>
      </c>
      <c r="F20" s="832" t="s">
        <v>4380</v>
      </c>
      <c r="G20" s="849">
        <v>10</v>
      </c>
      <c r="H20" s="849">
        <v>1100</v>
      </c>
      <c r="I20" s="832">
        <v>0.94827586206896552</v>
      </c>
      <c r="J20" s="832">
        <v>110</v>
      </c>
      <c r="K20" s="849">
        <v>10</v>
      </c>
      <c r="L20" s="849">
        <v>1160</v>
      </c>
      <c r="M20" s="832">
        <v>1</v>
      </c>
      <c r="N20" s="832">
        <v>116</v>
      </c>
      <c r="O20" s="849">
        <v>6</v>
      </c>
      <c r="P20" s="849">
        <v>696</v>
      </c>
      <c r="Q20" s="837">
        <v>0.6</v>
      </c>
      <c r="R20" s="850">
        <v>116</v>
      </c>
    </row>
    <row r="21" spans="1:18" ht="14.4" customHeight="1" x14ac:dyDescent="0.3">
      <c r="A21" s="831" t="s">
        <v>577</v>
      </c>
      <c r="B21" s="832" t="s">
        <v>4356</v>
      </c>
      <c r="C21" s="832" t="s">
        <v>601</v>
      </c>
      <c r="D21" s="832" t="s">
        <v>4353</v>
      </c>
      <c r="E21" s="832" t="s">
        <v>4381</v>
      </c>
      <c r="F21" s="832" t="s">
        <v>4382</v>
      </c>
      <c r="G21" s="849"/>
      <c r="H21" s="849"/>
      <c r="I21" s="832"/>
      <c r="J21" s="832"/>
      <c r="K21" s="849">
        <v>1</v>
      </c>
      <c r="L21" s="849">
        <v>129</v>
      </c>
      <c r="M21" s="832">
        <v>1</v>
      </c>
      <c r="N21" s="832">
        <v>129</v>
      </c>
      <c r="O21" s="849">
        <v>8</v>
      </c>
      <c r="P21" s="849">
        <v>1032</v>
      </c>
      <c r="Q21" s="837">
        <v>8</v>
      </c>
      <c r="R21" s="850">
        <v>129</v>
      </c>
    </row>
    <row r="22" spans="1:18" ht="14.4" customHeight="1" x14ac:dyDescent="0.3">
      <c r="A22" s="831" t="s">
        <v>577</v>
      </c>
      <c r="B22" s="832" t="s">
        <v>4356</v>
      </c>
      <c r="C22" s="832" t="s">
        <v>601</v>
      </c>
      <c r="D22" s="832" t="s">
        <v>4353</v>
      </c>
      <c r="E22" s="832" t="s">
        <v>4383</v>
      </c>
      <c r="F22" s="832" t="s">
        <v>4384</v>
      </c>
      <c r="G22" s="849"/>
      <c r="H22" s="849"/>
      <c r="I22" s="832"/>
      <c r="J22" s="832"/>
      <c r="K22" s="849"/>
      <c r="L22" s="849"/>
      <c r="M22" s="832"/>
      <c r="N22" s="832"/>
      <c r="O22" s="849">
        <v>6</v>
      </c>
      <c r="P22" s="849">
        <v>582</v>
      </c>
      <c r="Q22" s="837"/>
      <c r="R22" s="850">
        <v>97</v>
      </c>
    </row>
    <row r="23" spans="1:18" ht="14.4" customHeight="1" x14ac:dyDescent="0.3">
      <c r="A23" s="831" t="s">
        <v>577</v>
      </c>
      <c r="B23" s="832" t="s">
        <v>4356</v>
      </c>
      <c r="C23" s="832" t="s">
        <v>601</v>
      </c>
      <c r="D23" s="832" t="s">
        <v>4353</v>
      </c>
      <c r="E23" s="832" t="s">
        <v>4385</v>
      </c>
      <c r="F23" s="832" t="s">
        <v>4386</v>
      </c>
      <c r="G23" s="849">
        <v>2934</v>
      </c>
      <c r="H23" s="849">
        <v>346212</v>
      </c>
      <c r="I23" s="832">
        <v>0.77335048852076715</v>
      </c>
      <c r="J23" s="832">
        <v>118</v>
      </c>
      <c r="K23" s="849">
        <v>3553</v>
      </c>
      <c r="L23" s="849">
        <v>447678</v>
      </c>
      <c r="M23" s="832">
        <v>1</v>
      </c>
      <c r="N23" s="832">
        <v>126</v>
      </c>
      <c r="O23" s="849">
        <v>3544</v>
      </c>
      <c r="P23" s="849">
        <v>446544</v>
      </c>
      <c r="Q23" s="837">
        <v>0.99746692935547421</v>
      </c>
      <c r="R23" s="850">
        <v>126</v>
      </c>
    </row>
    <row r="24" spans="1:18" ht="14.4" customHeight="1" x14ac:dyDescent="0.3">
      <c r="A24" s="831" t="s">
        <v>577</v>
      </c>
      <c r="B24" s="832" t="s">
        <v>4356</v>
      </c>
      <c r="C24" s="832" t="s">
        <v>601</v>
      </c>
      <c r="D24" s="832" t="s">
        <v>4353</v>
      </c>
      <c r="E24" s="832" t="s">
        <v>4387</v>
      </c>
      <c r="F24" s="832" t="s">
        <v>4388</v>
      </c>
      <c r="G24" s="849"/>
      <c r="H24" s="849"/>
      <c r="I24" s="832"/>
      <c r="J24" s="832"/>
      <c r="K24" s="849">
        <v>1</v>
      </c>
      <c r="L24" s="849">
        <v>540</v>
      </c>
      <c r="M24" s="832">
        <v>1</v>
      </c>
      <c r="N24" s="832">
        <v>540</v>
      </c>
      <c r="O24" s="849"/>
      <c r="P24" s="849"/>
      <c r="Q24" s="837"/>
      <c r="R24" s="850"/>
    </row>
    <row r="25" spans="1:18" ht="14.4" customHeight="1" x14ac:dyDescent="0.3">
      <c r="A25" s="831" t="s">
        <v>577</v>
      </c>
      <c r="B25" s="832" t="s">
        <v>4356</v>
      </c>
      <c r="C25" s="832" t="s">
        <v>601</v>
      </c>
      <c r="D25" s="832" t="s">
        <v>4353</v>
      </c>
      <c r="E25" s="832" t="s">
        <v>4389</v>
      </c>
      <c r="F25" s="832" t="s">
        <v>4390</v>
      </c>
      <c r="G25" s="849"/>
      <c r="H25" s="849"/>
      <c r="I25" s="832"/>
      <c r="J25" s="832"/>
      <c r="K25" s="849">
        <v>1</v>
      </c>
      <c r="L25" s="849">
        <v>844</v>
      </c>
      <c r="M25" s="832">
        <v>1</v>
      </c>
      <c r="N25" s="832">
        <v>844</v>
      </c>
      <c r="O25" s="849">
        <v>1</v>
      </c>
      <c r="P25" s="849">
        <v>845</v>
      </c>
      <c r="Q25" s="837">
        <v>1.0011848341232228</v>
      </c>
      <c r="R25" s="850">
        <v>845</v>
      </c>
    </row>
    <row r="26" spans="1:18" ht="14.4" customHeight="1" x14ac:dyDescent="0.3">
      <c r="A26" s="831" t="s">
        <v>577</v>
      </c>
      <c r="B26" s="832" t="s">
        <v>4356</v>
      </c>
      <c r="C26" s="832" t="s">
        <v>601</v>
      </c>
      <c r="D26" s="832" t="s">
        <v>4353</v>
      </c>
      <c r="E26" s="832" t="s">
        <v>4391</v>
      </c>
      <c r="F26" s="832" t="s">
        <v>4392</v>
      </c>
      <c r="G26" s="849">
        <v>216</v>
      </c>
      <c r="H26" s="849">
        <v>353592</v>
      </c>
      <c r="I26" s="832">
        <v>0.95406308938877604</v>
      </c>
      <c r="J26" s="832">
        <v>1637</v>
      </c>
      <c r="K26" s="849">
        <v>221</v>
      </c>
      <c r="L26" s="849">
        <v>370617</v>
      </c>
      <c r="M26" s="832">
        <v>1</v>
      </c>
      <c r="N26" s="832">
        <v>1677</v>
      </c>
      <c r="O26" s="849">
        <v>214</v>
      </c>
      <c r="P26" s="849">
        <v>359092</v>
      </c>
      <c r="Q26" s="837">
        <v>0.96890320735422286</v>
      </c>
      <c r="R26" s="850">
        <v>1678</v>
      </c>
    </row>
    <row r="27" spans="1:18" ht="14.4" customHeight="1" x14ac:dyDescent="0.3">
      <c r="A27" s="831" t="s">
        <v>577</v>
      </c>
      <c r="B27" s="832" t="s">
        <v>4356</v>
      </c>
      <c r="C27" s="832" t="s">
        <v>601</v>
      </c>
      <c r="D27" s="832" t="s">
        <v>4353</v>
      </c>
      <c r="E27" s="832" t="s">
        <v>4393</v>
      </c>
      <c r="F27" s="832" t="s">
        <v>4394</v>
      </c>
      <c r="G27" s="849">
        <v>41</v>
      </c>
      <c r="H27" s="849">
        <v>0</v>
      </c>
      <c r="I27" s="832"/>
      <c r="J27" s="832">
        <v>0</v>
      </c>
      <c r="K27" s="849">
        <v>36</v>
      </c>
      <c r="L27" s="849">
        <v>0</v>
      </c>
      <c r="M27" s="832"/>
      <c r="N27" s="832">
        <v>0</v>
      </c>
      <c r="O27" s="849">
        <v>32</v>
      </c>
      <c r="P27" s="849">
        <v>0</v>
      </c>
      <c r="Q27" s="837"/>
      <c r="R27" s="850">
        <v>0</v>
      </c>
    </row>
    <row r="28" spans="1:18" ht="14.4" customHeight="1" x14ac:dyDescent="0.3">
      <c r="A28" s="831" t="s">
        <v>577</v>
      </c>
      <c r="B28" s="832" t="s">
        <v>4356</v>
      </c>
      <c r="C28" s="832" t="s">
        <v>601</v>
      </c>
      <c r="D28" s="832" t="s">
        <v>4353</v>
      </c>
      <c r="E28" s="832" t="s">
        <v>4395</v>
      </c>
      <c r="F28" s="832" t="s">
        <v>4396</v>
      </c>
      <c r="G28" s="849">
        <v>7248</v>
      </c>
      <c r="H28" s="849">
        <v>125533.32</v>
      </c>
      <c r="I28" s="832">
        <v>0.53064715936485762</v>
      </c>
      <c r="J28" s="832">
        <v>17.31971854304636</v>
      </c>
      <c r="K28" s="849">
        <v>7097</v>
      </c>
      <c r="L28" s="849">
        <v>236566.45999999961</v>
      </c>
      <c r="M28" s="832">
        <v>1</v>
      </c>
      <c r="N28" s="832">
        <v>33.333304213047711</v>
      </c>
      <c r="O28" s="849">
        <v>6680</v>
      </c>
      <c r="P28" s="849">
        <v>222666.43999999957</v>
      </c>
      <c r="Q28" s="837">
        <v>0.941242642765166</v>
      </c>
      <c r="R28" s="850">
        <v>33.333299401197543</v>
      </c>
    </row>
    <row r="29" spans="1:18" ht="14.4" customHeight="1" x14ac:dyDescent="0.3">
      <c r="A29" s="831" t="s">
        <v>577</v>
      </c>
      <c r="B29" s="832" t="s">
        <v>4356</v>
      </c>
      <c r="C29" s="832" t="s">
        <v>601</v>
      </c>
      <c r="D29" s="832" t="s">
        <v>4353</v>
      </c>
      <c r="E29" s="832" t="s">
        <v>4397</v>
      </c>
      <c r="F29" s="832" t="s">
        <v>4398</v>
      </c>
      <c r="G29" s="849">
        <v>4441</v>
      </c>
      <c r="H29" s="849">
        <v>1043635</v>
      </c>
      <c r="I29" s="832">
        <v>1.1117402049555787</v>
      </c>
      <c r="J29" s="832">
        <v>235</v>
      </c>
      <c r="K29" s="849">
        <v>3740</v>
      </c>
      <c r="L29" s="849">
        <v>938740</v>
      </c>
      <c r="M29" s="832">
        <v>1</v>
      </c>
      <c r="N29" s="832">
        <v>251</v>
      </c>
      <c r="O29" s="849">
        <v>3796</v>
      </c>
      <c r="P29" s="849">
        <v>952796</v>
      </c>
      <c r="Q29" s="837">
        <v>1.0149732620320855</v>
      </c>
      <c r="R29" s="850">
        <v>251</v>
      </c>
    </row>
    <row r="30" spans="1:18" ht="14.4" customHeight="1" x14ac:dyDescent="0.3">
      <c r="A30" s="831" t="s">
        <v>577</v>
      </c>
      <c r="B30" s="832" t="s">
        <v>4356</v>
      </c>
      <c r="C30" s="832" t="s">
        <v>601</v>
      </c>
      <c r="D30" s="832" t="s">
        <v>4353</v>
      </c>
      <c r="E30" s="832" t="s">
        <v>4399</v>
      </c>
      <c r="F30" s="832" t="s">
        <v>4400</v>
      </c>
      <c r="G30" s="849">
        <v>180</v>
      </c>
      <c r="H30" s="849">
        <v>19440</v>
      </c>
      <c r="I30" s="832">
        <v>0.89141599413059425</v>
      </c>
      <c r="J30" s="832">
        <v>108</v>
      </c>
      <c r="K30" s="849">
        <v>188</v>
      </c>
      <c r="L30" s="849">
        <v>21808</v>
      </c>
      <c r="M30" s="832">
        <v>1</v>
      </c>
      <c r="N30" s="832">
        <v>116</v>
      </c>
      <c r="O30" s="849">
        <v>244</v>
      </c>
      <c r="P30" s="849">
        <v>28304</v>
      </c>
      <c r="Q30" s="837">
        <v>1.2978723404255319</v>
      </c>
      <c r="R30" s="850">
        <v>116</v>
      </c>
    </row>
    <row r="31" spans="1:18" ht="14.4" customHeight="1" x14ac:dyDescent="0.3">
      <c r="A31" s="831" t="s">
        <v>577</v>
      </c>
      <c r="B31" s="832" t="s">
        <v>4356</v>
      </c>
      <c r="C31" s="832" t="s">
        <v>601</v>
      </c>
      <c r="D31" s="832" t="s">
        <v>4353</v>
      </c>
      <c r="E31" s="832" t="s">
        <v>4401</v>
      </c>
      <c r="F31" s="832" t="s">
        <v>4402</v>
      </c>
      <c r="G31" s="849"/>
      <c r="H31" s="849"/>
      <c r="I31" s="832"/>
      <c r="J31" s="832"/>
      <c r="K31" s="849">
        <v>15</v>
      </c>
      <c r="L31" s="849">
        <v>555</v>
      </c>
      <c r="M31" s="832">
        <v>1</v>
      </c>
      <c r="N31" s="832">
        <v>37</v>
      </c>
      <c r="O31" s="849">
        <v>6</v>
      </c>
      <c r="P31" s="849">
        <v>222</v>
      </c>
      <c r="Q31" s="837">
        <v>0.4</v>
      </c>
      <c r="R31" s="850">
        <v>37</v>
      </c>
    </row>
    <row r="32" spans="1:18" ht="14.4" customHeight="1" x14ac:dyDescent="0.3">
      <c r="A32" s="831" t="s">
        <v>577</v>
      </c>
      <c r="B32" s="832" t="s">
        <v>4356</v>
      </c>
      <c r="C32" s="832" t="s">
        <v>601</v>
      </c>
      <c r="D32" s="832" t="s">
        <v>4353</v>
      </c>
      <c r="E32" s="832" t="s">
        <v>4403</v>
      </c>
      <c r="F32" s="832" t="s">
        <v>4404</v>
      </c>
      <c r="G32" s="849">
        <v>218</v>
      </c>
      <c r="H32" s="849">
        <v>17876</v>
      </c>
      <c r="I32" s="832">
        <v>0.94054509102388717</v>
      </c>
      <c r="J32" s="832">
        <v>82</v>
      </c>
      <c r="K32" s="849">
        <v>221</v>
      </c>
      <c r="L32" s="849">
        <v>19006</v>
      </c>
      <c r="M32" s="832">
        <v>1</v>
      </c>
      <c r="N32" s="832">
        <v>86</v>
      </c>
      <c r="O32" s="849">
        <v>217</v>
      </c>
      <c r="P32" s="849">
        <v>18662</v>
      </c>
      <c r="Q32" s="837">
        <v>0.98190045248868774</v>
      </c>
      <c r="R32" s="850">
        <v>86</v>
      </c>
    </row>
    <row r="33" spans="1:18" ht="14.4" customHeight="1" x14ac:dyDescent="0.3">
      <c r="A33" s="831" t="s">
        <v>577</v>
      </c>
      <c r="B33" s="832" t="s">
        <v>4356</v>
      </c>
      <c r="C33" s="832" t="s">
        <v>601</v>
      </c>
      <c r="D33" s="832" t="s">
        <v>4353</v>
      </c>
      <c r="E33" s="832" t="s">
        <v>4405</v>
      </c>
      <c r="F33" s="832" t="s">
        <v>4406</v>
      </c>
      <c r="G33" s="849"/>
      <c r="H33" s="849"/>
      <c r="I33" s="832"/>
      <c r="J33" s="832"/>
      <c r="K33" s="849">
        <v>4</v>
      </c>
      <c r="L33" s="849">
        <v>128</v>
      </c>
      <c r="M33" s="832">
        <v>1</v>
      </c>
      <c r="N33" s="832">
        <v>32</v>
      </c>
      <c r="O33" s="849">
        <v>2</v>
      </c>
      <c r="P33" s="849">
        <v>64</v>
      </c>
      <c r="Q33" s="837">
        <v>0.5</v>
      </c>
      <c r="R33" s="850">
        <v>32</v>
      </c>
    </row>
    <row r="34" spans="1:18" ht="14.4" customHeight="1" x14ac:dyDescent="0.3">
      <c r="A34" s="831" t="s">
        <v>577</v>
      </c>
      <c r="B34" s="832" t="s">
        <v>4356</v>
      </c>
      <c r="C34" s="832" t="s">
        <v>601</v>
      </c>
      <c r="D34" s="832" t="s">
        <v>4353</v>
      </c>
      <c r="E34" s="832" t="s">
        <v>4407</v>
      </c>
      <c r="F34" s="832" t="s">
        <v>4408</v>
      </c>
      <c r="G34" s="849">
        <v>4</v>
      </c>
      <c r="H34" s="849">
        <v>516</v>
      </c>
      <c r="I34" s="832">
        <v>0.26259541984732826</v>
      </c>
      <c r="J34" s="832">
        <v>129</v>
      </c>
      <c r="K34" s="849">
        <v>15</v>
      </c>
      <c r="L34" s="849">
        <v>1965</v>
      </c>
      <c r="M34" s="832">
        <v>1</v>
      </c>
      <c r="N34" s="832">
        <v>131</v>
      </c>
      <c r="O34" s="849"/>
      <c r="P34" s="849"/>
      <c r="Q34" s="837"/>
      <c r="R34" s="850"/>
    </row>
    <row r="35" spans="1:18" ht="14.4" customHeight="1" x14ac:dyDescent="0.3">
      <c r="A35" s="831" t="s">
        <v>577</v>
      </c>
      <c r="B35" s="832" t="s">
        <v>4356</v>
      </c>
      <c r="C35" s="832" t="s">
        <v>601</v>
      </c>
      <c r="D35" s="832" t="s">
        <v>4353</v>
      </c>
      <c r="E35" s="832" t="s">
        <v>4409</v>
      </c>
      <c r="F35" s="832" t="s">
        <v>4410</v>
      </c>
      <c r="G35" s="849">
        <v>1</v>
      </c>
      <c r="H35" s="849">
        <v>436</v>
      </c>
      <c r="I35" s="832"/>
      <c r="J35" s="832">
        <v>436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577</v>
      </c>
      <c r="B36" s="832" t="s">
        <v>4356</v>
      </c>
      <c r="C36" s="832" t="s">
        <v>601</v>
      </c>
      <c r="D36" s="832" t="s">
        <v>4353</v>
      </c>
      <c r="E36" s="832" t="s">
        <v>4411</v>
      </c>
      <c r="F36" s="832" t="s">
        <v>4412</v>
      </c>
      <c r="G36" s="849"/>
      <c r="H36" s="849"/>
      <c r="I36" s="832"/>
      <c r="J36" s="832"/>
      <c r="K36" s="849">
        <v>7</v>
      </c>
      <c r="L36" s="849">
        <v>413</v>
      </c>
      <c r="M36" s="832">
        <v>1</v>
      </c>
      <c r="N36" s="832">
        <v>59</v>
      </c>
      <c r="O36" s="849">
        <v>3</v>
      </c>
      <c r="P36" s="849">
        <v>177</v>
      </c>
      <c r="Q36" s="837">
        <v>0.42857142857142855</v>
      </c>
      <c r="R36" s="850">
        <v>59</v>
      </c>
    </row>
    <row r="37" spans="1:18" ht="14.4" customHeight="1" x14ac:dyDescent="0.3">
      <c r="A37" s="831" t="s">
        <v>577</v>
      </c>
      <c r="B37" s="832" t="s">
        <v>4356</v>
      </c>
      <c r="C37" s="832" t="s">
        <v>601</v>
      </c>
      <c r="D37" s="832" t="s">
        <v>4353</v>
      </c>
      <c r="E37" s="832" t="s">
        <v>4413</v>
      </c>
      <c r="F37" s="832" t="s">
        <v>4414</v>
      </c>
      <c r="G37" s="849">
        <v>2</v>
      </c>
      <c r="H37" s="849">
        <v>228</v>
      </c>
      <c r="I37" s="832">
        <v>0.46721311475409838</v>
      </c>
      <c r="J37" s="832">
        <v>114</v>
      </c>
      <c r="K37" s="849">
        <v>4</v>
      </c>
      <c r="L37" s="849">
        <v>488</v>
      </c>
      <c r="M37" s="832">
        <v>1</v>
      </c>
      <c r="N37" s="832">
        <v>122</v>
      </c>
      <c r="O37" s="849"/>
      <c r="P37" s="849"/>
      <c r="Q37" s="837"/>
      <c r="R37" s="850"/>
    </row>
    <row r="38" spans="1:18" ht="14.4" customHeight="1" x14ac:dyDescent="0.3">
      <c r="A38" s="831" t="s">
        <v>577</v>
      </c>
      <c r="B38" s="832" t="s">
        <v>4356</v>
      </c>
      <c r="C38" s="832" t="s">
        <v>601</v>
      </c>
      <c r="D38" s="832" t="s">
        <v>4353</v>
      </c>
      <c r="E38" s="832" t="s">
        <v>4415</v>
      </c>
      <c r="F38" s="832" t="s">
        <v>4416</v>
      </c>
      <c r="G38" s="849">
        <v>64</v>
      </c>
      <c r="H38" s="849">
        <v>11456</v>
      </c>
      <c r="I38" s="832">
        <v>0.84596071481317381</v>
      </c>
      <c r="J38" s="832">
        <v>179</v>
      </c>
      <c r="K38" s="849">
        <v>74</v>
      </c>
      <c r="L38" s="849">
        <v>13542</v>
      </c>
      <c r="M38" s="832">
        <v>1</v>
      </c>
      <c r="N38" s="832">
        <v>183</v>
      </c>
      <c r="O38" s="849">
        <v>70</v>
      </c>
      <c r="P38" s="849">
        <v>12810</v>
      </c>
      <c r="Q38" s="837">
        <v>0.94594594594594594</v>
      </c>
      <c r="R38" s="850">
        <v>183</v>
      </c>
    </row>
    <row r="39" spans="1:18" ht="14.4" customHeight="1" x14ac:dyDescent="0.3">
      <c r="A39" s="831" t="s">
        <v>577</v>
      </c>
      <c r="B39" s="832" t="s">
        <v>4356</v>
      </c>
      <c r="C39" s="832" t="s">
        <v>601</v>
      </c>
      <c r="D39" s="832" t="s">
        <v>4353</v>
      </c>
      <c r="E39" s="832" t="s">
        <v>4415</v>
      </c>
      <c r="F39" s="832" t="s">
        <v>4417</v>
      </c>
      <c r="G39" s="849">
        <v>4</v>
      </c>
      <c r="H39" s="849">
        <v>716</v>
      </c>
      <c r="I39" s="832">
        <v>0.35568802781917536</v>
      </c>
      <c r="J39" s="832">
        <v>179</v>
      </c>
      <c r="K39" s="849">
        <v>11</v>
      </c>
      <c r="L39" s="849">
        <v>2013</v>
      </c>
      <c r="M39" s="832">
        <v>1</v>
      </c>
      <c r="N39" s="832">
        <v>183</v>
      </c>
      <c r="O39" s="849">
        <v>6</v>
      </c>
      <c r="P39" s="849">
        <v>1098</v>
      </c>
      <c r="Q39" s="837">
        <v>0.54545454545454541</v>
      </c>
      <c r="R39" s="850">
        <v>183</v>
      </c>
    </row>
    <row r="40" spans="1:18" ht="14.4" customHeight="1" x14ac:dyDescent="0.3">
      <c r="A40" s="831" t="s">
        <v>577</v>
      </c>
      <c r="B40" s="832" t="s">
        <v>4356</v>
      </c>
      <c r="C40" s="832" t="s">
        <v>601</v>
      </c>
      <c r="D40" s="832" t="s">
        <v>4353</v>
      </c>
      <c r="E40" s="832" t="s">
        <v>4418</v>
      </c>
      <c r="F40" s="832" t="s">
        <v>4419</v>
      </c>
      <c r="G40" s="849">
        <v>1</v>
      </c>
      <c r="H40" s="849">
        <v>635</v>
      </c>
      <c r="I40" s="832">
        <v>0.97993827160493829</v>
      </c>
      <c r="J40" s="832">
        <v>635</v>
      </c>
      <c r="K40" s="849">
        <v>1</v>
      </c>
      <c r="L40" s="849">
        <v>648</v>
      </c>
      <c r="M40" s="832">
        <v>1</v>
      </c>
      <c r="N40" s="832">
        <v>648</v>
      </c>
      <c r="O40" s="849"/>
      <c r="P40" s="849"/>
      <c r="Q40" s="837"/>
      <c r="R40" s="850"/>
    </row>
    <row r="41" spans="1:18" ht="14.4" customHeight="1" x14ac:dyDescent="0.3">
      <c r="A41" s="831" t="s">
        <v>577</v>
      </c>
      <c r="B41" s="832" t="s">
        <v>4356</v>
      </c>
      <c r="C41" s="832" t="s">
        <v>601</v>
      </c>
      <c r="D41" s="832" t="s">
        <v>4353</v>
      </c>
      <c r="E41" s="832" t="s">
        <v>4420</v>
      </c>
      <c r="F41" s="832" t="s">
        <v>4421</v>
      </c>
      <c r="G41" s="849">
        <v>460</v>
      </c>
      <c r="H41" s="849">
        <v>160540</v>
      </c>
      <c r="I41" s="832">
        <v>0.79476821323194524</v>
      </c>
      <c r="J41" s="832">
        <v>349</v>
      </c>
      <c r="K41" s="849">
        <v>543</v>
      </c>
      <c r="L41" s="849">
        <v>201996</v>
      </c>
      <c r="M41" s="832">
        <v>1</v>
      </c>
      <c r="N41" s="832">
        <v>372</v>
      </c>
      <c r="O41" s="849">
        <v>698</v>
      </c>
      <c r="P41" s="849">
        <v>260354</v>
      </c>
      <c r="Q41" s="837">
        <v>1.2889067110239807</v>
      </c>
      <c r="R41" s="850">
        <v>373</v>
      </c>
    </row>
    <row r="42" spans="1:18" ht="14.4" customHeight="1" x14ac:dyDescent="0.3">
      <c r="A42" s="831" t="s">
        <v>577</v>
      </c>
      <c r="B42" s="832" t="s">
        <v>4356</v>
      </c>
      <c r="C42" s="832" t="s">
        <v>601</v>
      </c>
      <c r="D42" s="832" t="s">
        <v>4353</v>
      </c>
      <c r="E42" s="832" t="s">
        <v>4422</v>
      </c>
      <c r="F42" s="832" t="s">
        <v>4423</v>
      </c>
      <c r="G42" s="849">
        <v>52</v>
      </c>
      <c r="H42" s="849">
        <v>0</v>
      </c>
      <c r="I42" s="832"/>
      <c r="J42" s="832">
        <v>0</v>
      </c>
      <c r="K42" s="849">
        <v>60</v>
      </c>
      <c r="L42" s="849">
        <v>0</v>
      </c>
      <c r="M42" s="832"/>
      <c r="N42" s="832">
        <v>0</v>
      </c>
      <c r="O42" s="849">
        <v>43</v>
      </c>
      <c r="P42" s="849">
        <v>0</v>
      </c>
      <c r="Q42" s="837"/>
      <c r="R42" s="850">
        <v>0</v>
      </c>
    </row>
    <row r="43" spans="1:18" ht="14.4" customHeight="1" x14ac:dyDescent="0.3">
      <c r="A43" s="831" t="s">
        <v>577</v>
      </c>
      <c r="B43" s="832" t="s">
        <v>4356</v>
      </c>
      <c r="C43" s="832" t="s">
        <v>601</v>
      </c>
      <c r="D43" s="832" t="s">
        <v>4353</v>
      </c>
      <c r="E43" s="832" t="s">
        <v>4424</v>
      </c>
      <c r="F43" s="832" t="s">
        <v>4425</v>
      </c>
      <c r="G43" s="849">
        <v>1</v>
      </c>
      <c r="H43" s="849">
        <v>581</v>
      </c>
      <c r="I43" s="832"/>
      <c r="J43" s="832">
        <v>581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577</v>
      </c>
      <c r="B44" s="832" t="s">
        <v>4426</v>
      </c>
      <c r="C44" s="832" t="s">
        <v>601</v>
      </c>
      <c r="D44" s="832" t="s">
        <v>4357</v>
      </c>
      <c r="E44" s="832" t="s">
        <v>4369</v>
      </c>
      <c r="F44" s="832" t="s">
        <v>4370</v>
      </c>
      <c r="G44" s="849">
        <v>17</v>
      </c>
      <c r="H44" s="849">
        <v>76029.399999999994</v>
      </c>
      <c r="I44" s="832">
        <v>0.36822239393907841</v>
      </c>
      <c r="J44" s="832">
        <v>4472.3176470588232</v>
      </c>
      <c r="K44" s="849">
        <v>72</v>
      </c>
      <c r="L44" s="849">
        <v>206476.84999999998</v>
      </c>
      <c r="M44" s="832">
        <v>1</v>
      </c>
      <c r="N44" s="832">
        <v>2867.7340277777776</v>
      </c>
      <c r="O44" s="849">
        <v>72</v>
      </c>
      <c r="P44" s="849">
        <v>206906.89</v>
      </c>
      <c r="Q44" s="837">
        <v>1.0020827516498825</v>
      </c>
      <c r="R44" s="850">
        <v>2873.7068055555555</v>
      </c>
    </row>
    <row r="45" spans="1:18" ht="14.4" customHeight="1" x14ac:dyDescent="0.3">
      <c r="A45" s="831" t="s">
        <v>577</v>
      </c>
      <c r="B45" s="832" t="s">
        <v>4426</v>
      </c>
      <c r="C45" s="832" t="s">
        <v>601</v>
      </c>
      <c r="D45" s="832" t="s">
        <v>4353</v>
      </c>
      <c r="E45" s="832" t="s">
        <v>4373</v>
      </c>
      <c r="F45" s="832" t="s">
        <v>4374</v>
      </c>
      <c r="G45" s="849"/>
      <c r="H45" s="849"/>
      <c r="I45" s="832"/>
      <c r="J45" s="832"/>
      <c r="K45" s="849">
        <v>1</v>
      </c>
      <c r="L45" s="849">
        <v>37</v>
      </c>
      <c r="M45" s="832">
        <v>1</v>
      </c>
      <c r="N45" s="832">
        <v>37</v>
      </c>
      <c r="O45" s="849"/>
      <c r="P45" s="849"/>
      <c r="Q45" s="837"/>
      <c r="R45" s="850"/>
    </row>
    <row r="46" spans="1:18" ht="14.4" customHeight="1" x14ac:dyDescent="0.3">
      <c r="A46" s="831" t="s">
        <v>577</v>
      </c>
      <c r="B46" s="832" t="s">
        <v>4426</v>
      </c>
      <c r="C46" s="832" t="s">
        <v>601</v>
      </c>
      <c r="D46" s="832" t="s">
        <v>4353</v>
      </c>
      <c r="E46" s="832" t="s">
        <v>4375</v>
      </c>
      <c r="F46" s="832" t="s">
        <v>4376</v>
      </c>
      <c r="G46" s="849"/>
      <c r="H46" s="849"/>
      <c r="I46" s="832"/>
      <c r="J46" s="832"/>
      <c r="K46" s="849">
        <v>1</v>
      </c>
      <c r="L46" s="849">
        <v>5</v>
      </c>
      <c r="M46" s="832">
        <v>1</v>
      </c>
      <c r="N46" s="832">
        <v>5</v>
      </c>
      <c r="O46" s="849"/>
      <c r="P46" s="849"/>
      <c r="Q46" s="837"/>
      <c r="R46" s="850"/>
    </row>
    <row r="47" spans="1:18" ht="14.4" customHeight="1" x14ac:dyDescent="0.3">
      <c r="A47" s="831" t="s">
        <v>577</v>
      </c>
      <c r="B47" s="832" t="s">
        <v>4426</v>
      </c>
      <c r="C47" s="832" t="s">
        <v>601</v>
      </c>
      <c r="D47" s="832" t="s">
        <v>4353</v>
      </c>
      <c r="E47" s="832" t="s">
        <v>4427</v>
      </c>
      <c r="F47" s="832" t="s">
        <v>4428</v>
      </c>
      <c r="G47" s="849"/>
      <c r="H47" s="849"/>
      <c r="I47" s="832"/>
      <c r="J47" s="832"/>
      <c r="K47" s="849">
        <v>15</v>
      </c>
      <c r="L47" s="849">
        <v>3765</v>
      </c>
      <c r="M47" s="832">
        <v>1</v>
      </c>
      <c r="N47" s="832">
        <v>251</v>
      </c>
      <c r="O47" s="849">
        <v>21</v>
      </c>
      <c r="P47" s="849">
        <v>5271</v>
      </c>
      <c r="Q47" s="837">
        <v>1.4</v>
      </c>
      <c r="R47" s="850">
        <v>251</v>
      </c>
    </row>
    <row r="48" spans="1:18" ht="14.4" customHeight="1" x14ac:dyDescent="0.3">
      <c r="A48" s="831" t="s">
        <v>577</v>
      </c>
      <c r="B48" s="832" t="s">
        <v>4426</v>
      </c>
      <c r="C48" s="832" t="s">
        <v>601</v>
      </c>
      <c r="D48" s="832" t="s">
        <v>4353</v>
      </c>
      <c r="E48" s="832" t="s">
        <v>4429</v>
      </c>
      <c r="F48" s="832" t="s">
        <v>4430</v>
      </c>
      <c r="G48" s="849">
        <v>44</v>
      </c>
      <c r="H48" s="849">
        <v>5192</v>
      </c>
      <c r="I48" s="832">
        <v>0.6243386243386243</v>
      </c>
      <c r="J48" s="832">
        <v>118</v>
      </c>
      <c r="K48" s="849">
        <v>66</v>
      </c>
      <c r="L48" s="849">
        <v>8316</v>
      </c>
      <c r="M48" s="832">
        <v>1</v>
      </c>
      <c r="N48" s="832">
        <v>126</v>
      </c>
      <c r="O48" s="849">
        <v>123</v>
      </c>
      <c r="P48" s="849">
        <v>15498</v>
      </c>
      <c r="Q48" s="837">
        <v>1.8636363636363635</v>
      </c>
      <c r="R48" s="850">
        <v>126</v>
      </c>
    </row>
    <row r="49" spans="1:18" ht="14.4" customHeight="1" x14ac:dyDescent="0.3">
      <c r="A49" s="831" t="s">
        <v>577</v>
      </c>
      <c r="B49" s="832" t="s">
        <v>4426</v>
      </c>
      <c r="C49" s="832" t="s">
        <v>601</v>
      </c>
      <c r="D49" s="832" t="s">
        <v>4353</v>
      </c>
      <c r="E49" s="832" t="s">
        <v>4431</v>
      </c>
      <c r="F49" s="832" t="s">
        <v>4432</v>
      </c>
      <c r="G49" s="849">
        <v>44</v>
      </c>
      <c r="H49" s="849">
        <v>11132</v>
      </c>
      <c r="I49" s="832">
        <v>0.92720306513409967</v>
      </c>
      <c r="J49" s="832">
        <v>253</v>
      </c>
      <c r="K49" s="849">
        <v>46</v>
      </c>
      <c r="L49" s="849">
        <v>12006</v>
      </c>
      <c r="M49" s="832">
        <v>1</v>
      </c>
      <c r="N49" s="832">
        <v>261</v>
      </c>
      <c r="O49" s="849">
        <v>59</v>
      </c>
      <c r="P49" s="849">
        <v>15399</v>
      </c>
      <c r="Q49" s="837">
        <v>1.2826086956521738</v>
      </c>
      <c r="R49" s="850">
        <v>261</v>
      </c>
    </row>
    <row r="50" spans="1:18" ht="14.4" customHeight="1" thickBot="1" x14ac:dyDescent="0.35">
      <c r="A50" s="839" t="s">
        <v>577</v>
      </c>
      <c r="B50" s="840" t="s">
        <v>4426</v>
      </c>
      <c r="C50" s="840" t="s">
        <v>601</v>
      </c>
      <c r="D50" s="840" t="s">
        <v>4353</v>
      </c>
      <c r="E50" s="840" t="s">
        <v>4395</v>
      </c>
      <c r="F50" s="840" t="s">
        <v>4396</v>
      </c>
      <c r="G50" s="851">
        <v>1</v>
      </c>
      <c r="H50" s="851">
        <v>0</v>
      </c>
      <c r="I50" s="840">
        <v>0</v>
      </c>
      <c r="J50" s="840">
        <v>0</v>
      </c>
      <c r="K50" s="851">
        <v>9</v>
      </c>
      <c r="L50" s="851">
        <v>300</v>
      </c>
      <c r="M50" s="840">
        <v>1</v>
      </c>
      <c r="N50" s="840">
        <v>33.333333333333336</v>
      </c>
      <c r="O50" s="851">
        <v>3</v>
      </c>
      <c r="P50" s="851">
        <v>100</v>
      </c>
      <c r="Q50" s="845">
        <v>0.33333333333333331</v>
      </c>
      <c r="R50" s="852">
        <v>33.333333333333336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4434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16777.400000000001</v>
      </c>
      <c r="I3" s="208">
        <f t="shared" si="0"/>
        <v>2279586.71</v>
      </c>
      <c r="J3" s="78"/>
      <c r="K3" s="78"/>
      <c r="L3" s="208">
        <f t="shared" si="0"/>
        <v>16569</v>
      </c>
      <c r="M3" s="208">
        <f t="shared" si="0"/>
        <v>2532361.4400000004</v>
      </c>
      <c r="N3" s="78"/>
      <c r="O3" s="78"/>
      <c r="P3" s="208">
        <f t="shared" si="0"/>
        <v>16353.5</v>
      </c>
      <c r="Q3" s="208">
        <f t="shared" si="0"/>
        <v>2575846.09</v>
      </c>
      <c r="R3" s="79">
        <f>IF(M3=0,0,Q3/M3)</f>
        <v>1.0171715811626003</v>
      </c>
      <c r="S3" s="209">
        <f>IF(P3=0,0,Q3/P3)</f>
        <v>157.51038554437886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4352</v>
      </c>
      <c r="C6" s="825" t="s">
        <v>604</v>
      </c>
      <c r="D6" s="825" t="s">
        <v>4344</v>
      </c>
      <c r="E6" s="825" t="s">
        <v>4353</v>
      </c>
      <c r="F6" s="825" t="s">
        <v>4354</v>
      </c>
      <c r="G6" s="825" t="s">
        <v>4355</v>
      </c>
      <c r="H6" s="225"/>
      <c r="I6" s="225"/>
      <c r="J6" s="825"/>
      <c r="K6" s="825"/>
      <c r="L6" s="225">
        <v>2</v>
      </c>
      <c r="M6" s="225">
        <v>0</v>
      </c>
      <c r="N6" s="825"/>
      <c r="O6" s="825">
        <v>0</v>
      </c>
      <c r="P6" s="225"/>
      <c r="Q6" s="225"/>
      <c r="R6" s="830"/>
      <c r="S6" s="848"/>
    </row>
    <row r="7" spans="1:19" ht="14.4" customHeight="1" x14ac:dyDescent="0.3">
      <c r="A7" s="831" t="s">
        <v>577</v>
      </c>
      <c r="B7" s="832" t="s">
        <v>4356</v>
      </c>
      <c r="C7" s="832" t="s">
        <v>601</v>
      </c>
      <c r="D7" s="832" t="s">
        <v>2265</v>
      </c>
      <c r="E7" s="832" t="s">
        <v>4357</v>
      </c>
      <c r="F7" s="832" t="s">
        <v>4358</v>
      </c>
      <c r="G7" s="832" t="s">
        <v>4359</v>
      </c>
      <c r="H7" s="849"/>
      <c r="I7" s="849"/>
      <c r="J7" s="832"/>
      <c r="K7" s="832"/>
      <c r="L7" s="849"/>
      <c r="M7" s="849"/>
      <c r="N7" s="832"/>
      <c r="O7" s="832"/>
      <c r="P7" s="849">
        <v>0.5</v>
      </c>
      <c r="Q7" s="849">
        <v>75.5</v>
      </c>
      <c r="R7" s="837"/>
      <c r="S7" s="850">
        <v>151</v>
      </c>
    </row>
    <row r="8" spans="1:19" ht="14.4" customHeight="1" x14ac:dyDescent="0.3">
      <c r="A8" s="831" t="s">
        <v>577</v>
      </c>
      <c r="B8" s="832" t="s">
        <v>4356</v>
      </c>
      <c r="C8" s="832" t="s">
        <v>601</v>
      </c>
      <c r="D8" s="832" t="s">
        <v>2265</v>
      </c>
      <c r="E8" s="832" t="s">
        <v>4353</v>
      </c>
      <c r="F8" s="832" t="s">
        <v>4371</v>
      </c>
      <c r="G8" s="832" t="s">
        <v>4372</v>
      </c>
      <c r="H8" s="849">
        <v>15</v>
      </c>
      <c r="I8" s="849">
        <v>1215</v>
      </c>
      <c r="J8" s="832">
        <v>0.60993975903614461</v>
      </c>
      <c r="K8" s="832">
        <v>81</v>
      </c>
      <c r="L8" s="849">
        <v>24</v>
      </c>
      <c r="M8" s="849">
        <v>1992</v>
      </c>
      <c r="N8" s="832">
        <v>1</v>
      </c>
      <c r="O8" s="832">
        <v>83</v>
      </c>
      <c r="P8" s="849">
        <v>4</v>
      </c>
      <c r="Q8" s="849">
        <v>332</v>
      </c>
      <c r="R8" s="837">
        <v>0.16666666666666666</v>
      </c>
      <c r="S8" s="850">
        <v>83</v>
      </c>
    </row>
    <row r="9" spans="1:19" ht="14.4" customHeight="1" x14ac:dyDescent="0.3">
      <c r="A9" s="831" t="s">
        <v>577</v>
      </c>
      <c r="B9" s="832" t="s">
        <v>4356</v>
      </c>
      <c r="C9" s="832" t="s">
        <v>601</v>
      </c>
      <c r="D9" s="832" t="s">
        <v>2265</v>
      </c>
      <c r="E9" s="832" t="s">
        <v>4353</v>
      </c>
      <c r="F9" s="832" t="s">
        <v>4373</v>
      </c>
      <c r="G9" s="832" t="s">
        <v>4374</v>
      </c>
      <c r="H9" s="849">
        <v>64</v>
      </c>
      <c r="I9" s="849">
        <v>2240</v>
      </c>
      <c r="J9" s="832">
        <v>1.3453453453453454</v>
      </c>
      <c r="K9" s="832">
        <v>35</v>
      </c>
      <c r="L9" s="849">
        <v>45</v>
      </c>
      <c r="M9" s="849">
        <v>1665</v>
      </c>
      <c r="N9" s="832">
        <v>1</v>
      </c>
      <c r="O9" s="832">
        <v>37</v>
      </c>
      <c r="P9" s="849">
        <v>14</v>
      </c>
      <c r="Q9" s="849">
        <v>518</v>
      </c>
      <c r="R9" s="837">
        <v>0.31111111111111112</v>
      </c>
      <c r="S9" s="850">
        <v>37</v>
      </c>
    </row>
    <row r="10" spans="1:19" ht="14.4" customHeight="1" x14ac:dyDescent="0.3">
      <c r="A10" s="831" t="s">
        <v>577</v>
      </c>
      <c r="B10" s="832" t="s">
        <v>4356</v>
      </c>
      <c r="C10" s="832" t="s">
        <v>601</v>
      </c>
      <c r="D10" s="832" t="s">
        <v>2265</v>
      </c>
      <c r="E10" s="832" t="s">
        <v>4353</v>
      </c>
      <c r="F10" s="832" t="s">
        <v>4385</v>
      </c>
      <c r="G10" s="832" t="s">
        <v>4386</v>
      </c>
      <c r="H10" s="849">
        <v>246</v>
      </c>
      <c r="I10" s="849">
        <v>29028</v>
      </c>
      <c r="J10" s="832">
        <v>0.45440030055414671</v>
      </c>
      <c r="K10" s="832">
        <v>118</v>
      </c>
      <c r="L10" s="849">
        <v>507</v>
      </c>
      <c r="M10" s="849">
        <v>63882</v>
      </c>
      <c r="N10" s="832">
        <v>1</v>
      </c>
      <c r="O10" s="832">
        <v>126</v>
      </c>
      <c r="P10" s="849"/>
      <c r="Q10" s="849"/>
      <c r="R10" s="837"/>
      <c r="S10" s="850"/>
    </row>
    <row r="11" spans="1:19" ht="14.4" customHeight="1" x14ac:dyDescent="0.3">
      <c r="A11" s="831" t="s">
        <v>577</v>
      </c>
      <c r="B11" s="832" t="s">
        <v>4356</v>
      </c>
      <c r="C11" s="832" t="s">
        <v>601</v>
      </c>
      <c r="D11" s="832" t="s">
        <v>2265</v>
      </c>
      <c r="E11" s="832" t="s">
        <v>4353</v>
      </c>
      <c r="F11" s="832" t="s">
        <v>4395</v>
      </c>
      <c r="G11" s="832" t="s">
        <v>4396</v>
      </c>
      <c r="H11" s="849">
        <v>221</v>
      </c>
      <c r="I11" s="849">
        <v>1333.3400000000001</v>
      </c>
      <c r="J11" s="832">
        <v>5.3763774714243609E-2</v>
      </c>
      <c r="K11" s="832">
        <v>6.0332126696832589</v>
      </c>
      <c r="L11" s="849">
        <v>744</v>
      </c>
      <c r="M11" s="849">
        <v>24799.97</v>
      </c>
      <c r="N11" s="832">
        <v>1</v>
      </c>
      <c r="O11" s="832">
        <v>33.333293010752691</v>
      </c>
      <c r="P11" s="849">
        <v>202</v>
      </c>
      <c r="Q11" s="849">
        <v>6733.3099999999995</v>
      </c>
      <c r="R11" s="837">
        <v>0.27150476391705308</v>
      </c>
      <c r="S11" s="850">
        <v>33.333217821782178</v>
      </c>
    </row>
    <row r="12" spans="1:19" ht="14.4" customHeight="1" x14ac:dyDescent="0.3">
      <c r="A12" s="831" t="s">
        <v>577</v>
      </c>
      <c r="B12" s="832" t="s">
        <v>4356</v>
      </c>
      <c r="C12" s="832" t="s">
        <v>601</v>
      </c>
      <c r="D12" s="832" t="s">
        <v>2265</v>
      </c>
      <c r="E12" s="832" t="s">
        <v>4353</v>
      </c>
      <c r="F12" s="832" t="s">
        <v>4397</v>
      </c>
      <c r="G12" s="832" t="s">
        <v>4398</v>
      </c>
      <c r="H12" s="849">
        <v>204</v>
      </c>
      <c r="I12" s="849">
        <v>47940</v>
      </c>
      <c r="J12" s="832">
        <v>0.67970112432830954</v>
      </c>
      <c r="K12" s="832">
        <v>235</v>
      </c>
      <c r="L12" s="849">
        <v>281</v>
      </c>
      <c r="M12" s="849">
        <v>70531</v>
      </c>
      <c r="N12" s="832">
        <v>1</v>
      </c>
      <c r="O12" s="832">
        <v>251</v>
      </c>
      <c r="P12" s="849">
        <v>227</v>
      </c>
      <c r="Q12" s="849">
        <v>56977</v>
      </c>
      <c r="R12" s="837">
        <v>0.80782918149466187</v>
      </c>
      <c r="S12" s="850">
        <v>251</v>
      </c>
    </row>
    <row r="13" spans="1:19" ht="14.4" customHeight="1" x14ac:dyDescent="0.3">
      <c r="A13" s="831" t="s">
        <v>577</v>
      </c>
      <c r="B13" s="832" t="s">
        <v>4356</v>
      </c>
      <c r="C13" s="832" t="s">
        <v>601</v>
      </c>
      <c r="D13" s="832" t="s">
        <v>2265</v>
      </c>
      <c r="E13" s="832" t="s">
        <v>4353</v>
      </c>
      <c r="F13" s="832" t="s">
        <v>4409</v>
      </c>
      <c r="G13" s="832" t="s">
        <v>4410</v>
      </c>
      <c r="H13" s="849">
        <v>1</v>
      </c>
      <c r="I13" s="849">
        <v>436</v>
      </c>
      <c r="J13" s="832"/>
      <c r="K13" s="832">
        <v>436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577</v>
      </c>
      <c r="B14" s="832" t="s">
        <v>4356</v>
      </c>
      <c r="C14" s="832" t="s">
        <v>601</v>
      </c>
      <c r="D14" s="832" t="s">
        <v>2265</v>
      </c>
      <c r="E14" s="832" t="s">
        <v>4353</v>
      </c>
      <c r="F14" s="832" t="s">
        <v>4415</v>
      </c>
      <c r="G14" s="832" t="s">
        <v>4416</v>
      </c>
      <c r="H14" s="849">
        <v>1</v>
      </c>
      <c r="I14" s="849">
        <v>179</v>
      </c>
      <c r="J14" s="832"/>
      <c r="K14" s="832">
        <v>179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577</v>
      </c>
      <c r="B15" s="832" t="s">
        <v>4356</v>
      </c>
      <c r="C15" s="832" t="s">
        <v>601</v>
      </c>
      <c r="D15" s="832" t="s">
        <v>2265</v>
      </c>
      <c r="E15" s="832" t="s">
        <v>4353</v>
      </c>
      <c r="F15" s="832" t="s">
        <v>4420</v>
      </c>
      <c r="G15" s="832" t="s">
        <v>4421</v>
      </c>
      <c r="H15" s="849">
        <v>74</v>
      </c>
      <c r="I15" s="849">
        <v>25826</v>
      </c>
      <c r="J15" s="832">
        <v>34.712365591397848</v>
      </c>
      <c r="K15" s="832">
        <v>349</v>
      </c>
      <c r="L15" s="849">
        <v>2</v>
      </c>
      <c r="M15" s="849">
        <v>744</v>
      </c>
      <c r="N15" s="832">
        <v>1</v>
      </c>
      <c r="O15" s="832">
        <v>372</v>
      </c>
      <c r="P15" s="849"/>
      <c r="Q15" s="849"/>
      <c r="R15" s="837"/>
      <c r="S15" s="850"/>
    </row>
    <row r="16" spans="1:19" ht="14.4" customHeight="1" x14ac:dyDescent="0.3">
      <c r="A16" s="831" t="s">
        <v>577</v>
      </c>
      <c r="B16" s="832" t="s">
        <v>4356</v>
      </c>
      <c r="C16" s="832" t="s">
        <v>601</v>
      </c>
      <c r="D16" s="832" t="s">
        <v>4344</v>
      </c>
      <c r="E16" s="832" t="s">
        <v>4357</v>
      </c>
      <c r="F16" s="832" t="s">
        <v>4358</v>
      </c>
      <c r="G16" s="832" t="s">
        <v>4359</v>
      </c>
      <c r="H16" s="849">
        <v>62</v>
      </c>
      <c r="I16" s="849">
        <v>9365.93</v>
      </c>
      <c r="J16" s="832">
        <v>3.2305222130242823</v>
      </c>
      <c r="K16" s="832">
        <v>151.06338709677419</v>
      </c>
      <c r="L16" s="849">
        <v>19.2</v>
      </c>
      <c r="M16" s="849">
        <v>2899.2000000000003</v>
      </c>
      <c r="N16" s="832">
        <v>1</v>
      </c>
      <c r="O16" s="832">
        <v>151.00000000000003</v>
      </c>
      <c r="P16" s="849">
        <v>19.8</v>
      </c>
      <c r="Q16" s="849">
        <v>2347.5299999999997</v>
      </c>
      <c r="R16" s="837">
        <v>0.80971647350993359</v>
      </c>
      <c r="S16" s="850">
        <v>118.5621212121212</v>
      </c>
    </row>
    <row r="17" spans="1:19" ht="14.4" customHeight="1" x14ac:dyDescent="0.3">
      <c r="A17" s="831" t="s">
        <v>577</v>
      </c>
      <c r="B17" s="832" t="s">
        <v>4356</v>
      </c>
      <c r="C17" s="832" t="s">
        <v>601</v>
      </c>
      <c r="D17" s="832" t="s">
        <v>4344</v>
      </c>
      <c r="E17" s="832" t="s">
        <v>4357</v>
      </c>
      <c r="F17" s="832" t="s">
        <v>4360</v>
      </c>
      <c r="G17" s="832" t="s">
        <v>766</v>
      </c>
      <c r="H17" s="849"/>
      <c r="I17" s="849"/>
      <c r="J17" s="832"/>
      <c r="K17" s="832"/>
      <c r="L17" s="849">
        <v>1.1000000000000001</v>
      </c>
      <c r="M17" s="849">
        <v>144.41999999999999</v>
      </c>
      <c r="N17" s="832">
        <v>1</v>
      </c>
      <c r="O17" s="832">
        <v>131.29090909090908</v>
      </c>
      <c r="P17" s="849"/>
      <c r="Q17" s="849"/>
      <c r="R17" s="837"/>
      <c r="S17" s="850"/>
    </row>
    <row r="18" spans="1:19" ht="14.4" customHeight="1" x14ac:dyDescent="0.3">
      <c r="A18" s="831" t="s">
        <v>577</v>
      </c>
      <c r="B18" s="832" t="s">
        <v>4356</v>
      </c>
      <c r="C18" s="832" t="s">
        <v>601</v>
      </c>
      <c r="D18" s="832" t="s">
        <v>4344</v>
      </c>
      <c r="E18" s="832" t="s">
        <v>4357</v>
      </c>
      <c r="F18" s="832" t="s">
        <v>4361</v>
      </c>
      <c r="G18" s="832" t="s">
        <v>4362</v>
      </c>
      <c r="H18" s="849"/>
      <c r="I18" s="849"/>
      <c r="J18" s="832"/>
      <c r="K18" s="832"/>
      <c r="L18" s="849"/>
      <c r="M18" s="849"/>
      <c r="N18" s="832"/>
      <c r="O18" s="832"/>
      <c r="P18" s="849">
        <v>0.9</v>
      </c>
      <c r="Q18" s="849">
        <v>228.23</v>
      </c>
      <c r="R18" s="837"/>
      <c r="S18" s="850">
        <v>253.58888888888887</v>
      </c>
    </row>
    <row r="19" spans="1:19" ht="14.4" customHeight="1" x14ac:dyDescent="0.3">
      <c r="A19" s="831" t="s">
        <v>577</v>
      </c>
      <c r="B19" s="832" t="s">
        <v>4356</v>
      </c>
      <c r="C19" s="832" t="s">
        <v>601</v>
      </c>
      <c r="D19" s="832" t="s">
        <v>4344</v>
      </c>
      <c r="E19" s="832" t="s">
        <v>4357</v>
      </c>
      <c r="F19" s="832" t="s">
        <v>4363</v>
      </c>
      <c r="G19" s="832" t="s">
        <v>1879</v>
      </c>
      <c r="H19" s="849"/>
      <c r="I19" s="849"/>
      <c r="J19" s="832"/>
      <c r="K19" s="832"/>
      <c r="L19" s="849">
        <v>0.1</v>
      </c>
      <c r="M19" s="849">
        <v>6.14</v>
      </c>
      <c r="N19" s="832">
        <v>1</v>
      </c>
      <c r="O19" s="832">
        <v>61.399999999999991</v>
      </c>
      <c r="P19" s="849"/>
      <c r="Q19" s="849"/>
      <c r="R19" s="837"/>
      <c r="S19" s="850"/>
    </row>
    <row r="20" spans="1:19" ht="14.4" customHeight="1" x14ac:dyDescent="0.3">
      <c r="A20" s="831" t="s">
        <v>577</v>
      </c>
      <c r="B20" s="832" t="s">
        <v>4356</v>
      </c>
      <c r="C20" s="832" t="s">
        <v>601</v>
      </c>
      <c r="D20" s="832" t="s">
        <v>4344</v>
      </c>
      <c r="E20" s="832" t="s">
        <v>4357</v>
      </c>
      <c r="F20" s="832" t="s">
        <v>4364</v>
      </c>
      <c r="G20" s="832" t="s">
        <v>4365</v>
      </c>
      <c r="H20" s="849"/>
      <c r="I20" s="849"/>
      <c r="J20" s="832"/>
      <c r="K20" s="832"/>
      <c r="L20" s="849">
        <v>1.2</v>
      </c>
      <c r="M20" s="849">
        <v>212.4</v>
      </c>
      <c r="N20" s="832">
        <v>1</v>
      </c>
      <c r="O20" s="832">
        <v>177</v>
      </c>
      <c r="P20" s="849"/>
      <c r="Q20" s="849"/>
      <c r="R20" s="837"/>
      <c r="S20" s="850"/>
    </row>
    <row r="21" spans="1:19" ht="14.4" customHeight="1" x14ac:dyDescent="0.3">
      <c r="A21" s="831" t="s">
        <v>577</v>
      </c>
      <c r="B21" s="832" t="s">
        <v>4356</v>
      </c>
      <c r="C21" s="832" t="s">
        <v>601</v>
      </c>
      <c r="D21" s="832" t="s">
        <v>4344</v>
      </c>
      <c r="E21" s="832" t="s">
        <v>4357</v>
      </c>
      <c r="F21" s="832" t="s">
        <v>4366</v>
      </c>
      <c r="G21" s="832" t="s">
        <v>4367</v>
      </c>
      <c r="H21" s="849"/>
      <c r="I21" s="849"/>
      <c r="J21" s="832"/>
      <c r="K21" s="832"/>
      <c r="L21" s="849">
        <v>4</v>
      </c>
      <c r="M21" s="849">
        <v>417.76</v>
      </c>
      <c r="N21" s="832">
        <v>1</v>
      </c>
      <c r="O21" s="832">
        <v>104.44</v>
      </c>
      <c r="P21" s="849"/>
      <c r="Q21" s="849"/>
      <c r="R21" s="837"/>
      <c r="S21" s="850"/>
    </row>
    <row r="22" spans="1:19" ht="14.4" customHeight="1" x14ac:dyDescent="0.3">
      <c r="A22" s="831" t="s">
        <v>577</v>
      </c>
      <c r="B22" s="832" t="s">
        <v>4356</v>
      </c>
      <c r="C22" s="832" t="s">
        <v>601</v>
      </c>
      <c r="D22" s="832" t="s">
        <v>4344</v>
      </c>
      <c r="E22" s="832" t="s">
        <v>4357</v>
      </c>
      <c r="F22" s="832" t="s">
        <v>4366</v>
      </c>
      <c r="G22" s="832"/>
      <c r="H22" s="849"/>
      <c r="I22" s="849"/>
      <c r="J22" s="832"/>
      <c r="K22" s="832"/>
      <c r="L22" s="849">
        <v>8</v>
      </c>
      <c r="M22" s="849">
        <v>835.52</v>
      </c>
      <c r="N22" s="832">
        <v>1</v>
      </c>
      <c r="O22" s="832">
        <v>104.44</v>
      </c>
      <c r="P22" s="849"/>
      <c r="Q22" s="849"/>
      <c r="R22" s="837"/>
      <c r="S22" s="850"/>
    </row>
    <row r="23" spans="1:19" ht="14.4" customHeight="1" x14ac:dyDescent="0.3">
      <c r="A23" s="831" t="s">
        <v>577</v>
      </c>
      <c r="B23" s="832" t="s">
        <v>4356</v>
      </c>
      <c r="C23" s="832" t="s">
        <v>601</v>
      </c>
      <c r="D23" s="832" t="s">
        <v>4344</v>
      </c>
      <c r="E23" s="832" t="s">
        <v>4357</v>
      </c>
      <c r="F23" s="832" t="s">
        <v>4368</v>
      </c>
      <c r="G23" s="832" t="s">
        <v>1154</v>
      </c>
      <c r="H23" s="849"/>
      <c r="I23" s="849"/>
      <c r="J23" s="832"/>
      <c r="K23" s="832"/>
      <c r="L23" s="849"/>
      <c r="M23" s="849"/>
      <c r="N23" s="832"/>
      <c r="O23" s="832"/>
      <c r="P23" s="849">
        <v>0.1</v>
      </c>
      <c r="Q23" s="849">
        <v>21</v>
      </c>
      <c r="R23" s="837"/>
      <c r="S23" s="850">
        <v>210</v>
      </c>
    </row>
    <row r="24" spans="1:19" ht="14.4" customHeight="1" x14ac:dyDescent="0.3">
      <c r="A24" s="831" t="s">
        <v>577</v>
      </c>
      <c r="B24" s="832" t="s">
        <v>4356</v>
      </c>
      <c r="C24" s="832" t="s">
        <v>601</v>
      </c>
      <c r="D24" s="832" t="s">
        <v>4344</v>
      </c>
      <c r="E24" s="832" t="s">
        <v>4353</v>
      </c>
      <c r="F24" s="832" t="s">
        <v>4371</v>
      </c>
      <c r="G24" s="832" t="s">
        <v>4372</v>
      </c>
      <c r="H24" s="849">
        <v>46</v>
      </c>
      <c r="I24" s="849">
        <v>3726</v>
      </c>
      <c r="J24" s="832">
        <v>1.3203401842664777</v>
      </c>
      <c r="K24" s="832">
        <v>81</v>
      </c>
      <c r="L24" s="849">
        <v>34</v>
      </c>
      <c r="M24" s="849">
        <v>2822</v>
      </c>
      <c r="N24" s="832">
        <v>1</v>
      </c>
      <c r="O24" s="832">
        <v>83</v>
      </c>
      <c r="P24" s="849">
        <v>20</v>
      </c>
      <c r="Q24" s="849">
        <v>1660</v>
      </c>
      <c r="R24" s="837">
        <v>0.58823529411764708</v>
      </c>
      <c r="S24" s="850">
        <v>83</v>
      </c>
    </row>
    <row r="25" spans="1:19" ht="14.4" customHeight="1" x14ac:dyDescent="0.3">
      <c r="A25" s="831" t="s">
        <v>577</v>
      </c>
      <c r="B25" s="832" t="s">
        <v>4356</v>
      </c>
      <c r="C25" s="832" t="s">
        <v>601</v>
      </c>
      <c r="D25" s="832" t="s">
        <v>4344</v>
      </c>
      <c r="E25" s="832" t="s">
        <v>4353</v>
      </c>
      <c r="F25" s="832" t="s">
        <v>4373</v>
      </c>
      <c r="G25" s="832" t="s">
        <v>4374</v>
      </c>
      <c r="H25" s="849">
        <v>5</v>
      </c>
      <c r="I25" s="849">
        <v>175</v>
      </c>
      <c r="J25" s="832">
        <v>0.31531531531531531</v>
      </c>
      <c r="K25" s="832">
        <v>35</v>
      </c>
      <c r="L25" s="849">
        <v>15</v>
      </c>
      <c r="M25" s="849">
        <v>555</v>
      </c>
      <c r="N25" s="832">
        <v>1</v>
      </c>
      <c r="O25" s="832">
        <v>37</v>
      </c>
      <c r="P25" s="849">
        <v>16</v>
      </c>
      <c r="Q25" s="849">
        <v>592</v>
      </c>
      <c r="R25" s="837">
        <v>1.0666666666666667</v>
      </c>
      <c r="S25" s="850">
        <v>37</v>
      </c>
    </row>
    <row r="26" spans="1:19" ht="14.4" customHeight="1" x14ac:dyDescent="0.3">
      <c r="A26" s="831" t="s">
        <v>577</v>
      </c>
      <c r="B26" s="832" t="s">
        <v>4356</v>
      </c>
      <c r="C26" s="832" t="s">
        <v>601</v>
      </c>
      <c r="D26" s="832" t="s">
        <v>4344</v>
      </c>
      <c r="E26" s="832" t="s">
        <v>4353</v>
      </c>
      <c r="F26" s="832" t="s">
        <v>4375</v>
      </c>
      <c r="G26" s="832" t="s">
        <v>4376</v>
      </c>
      <c r="H26" s="849">
        <v>3</v>
      </c>
      <c r="I26" s="849">
        <v>15</v>
      </c>
      <c r="J26" s="832">
        <v>0.75</v>
      </c>
      <c r="K26" s="832">
        <v>5</v>
      </c>
      <c r="L26" s="849">
        <v>4</v>
      </c>
      <c r="M26" s="849">
        <v>20</v>
      </c>
      <c r="N26" s="832">
        <v>1</v>
      </c>
      <c r="O26" s="832">
        <v>5</v>
      </c>
      <c r="P26" s="849">
        <v>3</v>
      </c>
      <c r="Q26" s="849">
        <v>15</v>
      </c>
      <c r="R26" s="837">
        <v>0.75</v>
      </c>
      <c r="S26" s="850">
        <v>5</v>
      </c>
    </row>
    <row r="27" spans="1:19" ht="14.4" customHeight="1" x14ac:dyDescent="0.3">
      <c r="A27" s="831" t="s">
        <v>577</v>
      </c>
      <c r="B27" s="832" t="s">
        <v>4356</v>
      </c>
      <c r="C27" s="832" t="s">
        <v>601</v>
      </c>
      <c r="D27" s="832" t="s">
        <v>4344</v>
      </c>
      <c r="E27" s="832" t="s">
        <v>4353</v>
      </c>
      <c r="F27" s="832" t="s">
        <v>4377</v>
      </c>
      <c r="G27" s="832" t="s">
        <v>4378</v>
      </c>
      <c r="H27" s="849"/>
      <c r="I27" s="849"/>
      <c r="J27" s="832"/>
      <c r="K27" s="832"/>
      <c r="L27" s="849">
        <v>2</v>
      </c>
      <c r="M27" s="849">
        <v>10</v>
      </c>
      <c r="N27" s="832">
        <v>1</v>
      </c>
      <c r="O27" s="832">
        <v>5</v>
      </c>
      <c r="P27" s="849">
        <v>1</v>
      </c>
      <c r="Q27" s="849">
        <v>5</v>
      </c>
      <c r="R27" s="837">
        <v>0.5</v>
      </c>
      <c r="S27" s="850">
        <v>5</v>
      </c>
    </row>
    <row r="28" spans="1:19" ht="14.4" customHeight="1" x14ac:dyDescent="0.3">
      <c r="A28" s="831" t="s">
        <v>577</v>
      </c>
      <c r="B28" s="832" t="s">
        <v>4356</v>
      </c>
      <c r="C28" s="832" t="s">
        <v>601</v>
      </c>
      <c r="D28" s="832" t="s">
        <v>4344</v>
      </c>
      <c r="E28" s="832" t="s">
        <v>4353</v>
      </c>
      <c r="F28" s="832" t="s">
        <v>4379</v>
      </c>
      <c r="G28" s="832" t="s">
        <v>4380</v>
      </c>
      <c r="H28" s="849">
        <v>1</v>
      </c>
      <c r="I28" s="849">
        <v>110</v>
      </c>
      <c r="J28" s="832">
        <v>0.94827586206896552</v>
      </c>
      <c r="K28" s="832">
        <v>110</v>
      </c>
      <c r="L28" s="849">
        <v>1</v>
      </c>
      <c r="M28" s="849">
        <v>116</v>
      </c>
      <c r="N28" s="832">
        <v>1</v>
      </c>
      <c r="O28" s="832">
        <v>116</v>
      </c>
      <c r="P28" s="849">
        <v>1</v>
      </c>
      <c r="Q28" s="849">
        <v>116</v>
      </c>
      <c r="R28" s="837">
        <v>1</v>
      </c>
      <c r="S28" s="850">
        <v>116</v>
      </c>
    </row>
    <row r="29" spans="1:19" ht="14.4" customHeight="1" x14ac:dyDescent="0.3">
      <c r="A29" s="831" t="s">
        <v>577</v>
      </c>
      <c r="B29" s="832" t="s">
        <v>4356</v>
      </c>
      <c r="C29" s="832" t="s">
        <v>601</v>
      </c>
      <c r="D29" s="832" t="s">
        <v>4344</v>
      </c>
      <c r="E29" s="832" t="s">
        <v>4353</v>
      </c>
      <c r="F29" s="832" t="s">
        <v>4381</v>
      </c>
      <c r="G29" s="832" t="s">
        <v>4382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258</v>
      </c>
      <c r="R29" s="837"/>
      <c r="S29" s="850">
        <v>129</v>
      </c>
    </row>
    <row r="30" spans="1:19" ht="14.4" customHeight="1" x14ac:dyDescent="0.3">
      <c r="A30" s="831" t="s">
        <v>577</v>
      </c>
      <c r="B30" s="832" t="s">
        <v>4356</v>
      </c>
      <c r="C30" s="832" t="s">
        <v>601</v>
      </c>
      <c r="D30" s="832" t="s">
        <v>4344</v>
      </c>
      <c r="E30" s="832" t="s">
        <v>4353</v>
      </c>
      <c r="F30" s="832" t="s">
        <v>4383</v>
      </c>
      <c r="G30" s="832" t="s">
        <v>4384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97</v>
      </c>
      <c r="R30" s="837"/>
      <c r="S30" s="850">
        <v>97</v>
      </c>
    </row>
    <row r="31" spans="1:19" ht="14.4" customHeight="1" x14ac:dyDescent="0.3">
      <c r="A31" s="831" t="s">
        <v>577</v>
      </c>
      <c r="B31" s="832" t="s">
        <v>4356</v>
      </c>
      <c r="C31" s="832" t="s">
        <v>601</v>
      </c>
      <c r="D31" s="832" t="s">
        <v>4344</v>
      </c>
      <c r="E31" s="832" t="s">
        <v>4353</v>
      </c>
      <c r="F31" s="832" t="s">
        <v>4385</v>
      </c>
      <c r="G31" s="832" t="s">
        <v>4386</v>
      </c>
      <c r="H31" s="849">
        <v>244</v>
      </c>
      <c r="I31" s="849">
        <v>28792</v>
      </c>
      <c r="J31" s="832">
        <v>1.0728072136522842</v>
      </c>
      <c r="K31" s="832">
        <v>118</v>
      </c>
      <c r="L31" s="849">
        <v>213</v>
      </c>
      <c r="M31" s="849">
        <v>26838</v>
      </c>
      <c r="N31" s="832">
        <v>1</v>
      </c>
      <c r="O31" s="832">
        <v>126</v>
      </c>
      <c r="P31" s="849">
        <v>137</v>
      </c>
      <c r="Q31" s="849">
        <v>17262</v>
      </c>
      <c r="R31" s="837">
        <v>0.64319248826291076</v>
      </c>
      <c r="S31" s="850">
        <v>126</v>
      </c>
    </row>
    <row r="32" spans="1:19" ht="14.4" customHeight="1" x14ac:dyDescent="0.3">
      <c r="A32" s="831" t="s">
        <v>577</v>
      </c>
      <c r="B32" s="832" t="s">
        <v>4356</v>
      </c>
      <c r="C32" s="832" t="s">
        <v>601</v>
      </c>
      <c r="D32" s="832" t="s">
        <v>4344</v>
      </c>
      <c r="E32" s="832" t="s">
        <v>4353</v>
      </c>
      <c r="F32" s="832" t="s">
        <v>4389</v>
      </c>
      <c r="G32" s="832" t="s">
        <v>4390</v>
      </c>
      <c r="H32" s="849"/>
      <c r="I32" s="849"/>
      <c r="J32" s="832"/>
      <c r="K32" s="832"/>
      <c r="L32" s="849">
        <v>1</v>
      </c>
      <c r="M32" s="849">
        <v>844</v>
      </c>
      <c r="N32" s="832">
        <v>1</v>
      </c>
      <c r="O32" s="832">
        <v>844</v>
      </c>
      <c r="P32" s="849">
        <v>1</v>
      </c>
      <c r="Q32" s="849">
        <v>845</v>
      </c>
      <c r="R32" s="837">
        <v>1.0011848341232228</v>
      </c>
      <c r="S32" s="850">
        <v>845</v>
      </c>
    </row>
    <row r="33" spans="1:19" ht="14.4" customHeight="1" x14ac:dyDescent="0.3">
      <c r="A33" s="831" t="s">
        <v>577</v>
      </c>
      <c r="B33" s="832" t="s">
        <v>4356</v>
      </c>
      <c r="C33" s="832" t="s">
        <v>601</v>
      </c>
      <c r="D33" s="832" t="s">
        <v>4344</v>
      </c>
      <c r="E33" s="832" t="s">
        <v>4353</v>
      </c>
      <c r="F33" s="832" t="s">
        <v>4391</v>
      </c>
      <c r="G33" s="832" t="s">
        <v>4392</v>
      </c>
      <c r="H33" s="849">
        <v>205</v>
      </c>
      <c r="I33" s="849">
        <v>335585</v>
      </c>
      <c r="J33" s="832">
        <v>0.93074565600255166</v>
      </c>
      <c r="K33" s="832">
        <v>1637</v>
      </c>
      <c r="L33" s="849">
        <v>215</v>
      </c>
      <c r="M33" s="849">
        <v>360555</v>
      </c>
      <c r="N33" s="832">
        <v>1</v>
      </c>
      <c r="O33" s="832">
        <v>1677</v>
      </c>
      <c r="P33" s="849">
        <v>210</v>
      </c>
      <c r="Q33" s="849">
        <v>352380</v>
      </c>
      <c r="R33" s="837">
        <v>0.97732662145858473</v>
      </c>
      <c r="S33" s="850">
        <v>1678</v>
      </c>
    </row>
    <row r="34" spans="1:19" ht="14.4" customHeight="1" x14ac:dyDescent="0.3">
      <c r="A34" s="831" t="s">
        <v>577</v>
      </c>
      <c r="B34" s="832" t="s">
        <v>4356</v>
      </c>
      <c r="C34" s="832" t="s">
        <v>601</v>
      </c>
      <c r="D34" s="832" t="s">
        <v>4344</v>
      </c>
      <c r="E34" s="832" t="s">
        <v>4353</v>
      </c>
      <c r="F34" s="832" t="s">
        <v>4393</v>
      </c>
      <c r="G34" s="832" t="s">
        <v>4394</v>
      </c>
      <c r="H34" s="849">
        <v>37</v>
      </c>
      <c r="I34" s="849">
        <v>0</v>
      </c>
      <c r="J34" s="832"/>
      <c r="K34" s="832">
        <v>0</v>
      </c>
      <c r="L34" s="849">
        <v>34</v>
      </c>
      <c r="M34" s="849">
        <v>0</v>
      </c>
      <c r="N34" s="832"/>
      <c r="O34" s="832">
        <v>0</v>
      </c>
      <c r="P34" s="849">
        <v>31</v>
      </c>
      <c r="Q34" s="849">
        <v>0</v>
      </c>
      <c r="R34" s="837"/>
      <c r="S34" s="850">
        <v>0</v>
      </c>
    </row>
    <row r="35" spans="1:19" ht="14.4" customHeight="1" x14ac:dyDescent="0.3">
      <c r="A35" s="831" t="s">
        <v>577</v>
      </c>
      <c r="B35" s="832" t="s">
        <v>4356</v>
      </c>
      <c r="C35" s="832" t="s">
        <v>601</v>
      </c>
      <c r="D35" s="832" t="s">
        <v>4344</v>
      </c>
      <c r="E35" s="832" t="s">
        <v>4353</v>
      </c>
      <c r="F35" s="832" t="s">
        <v>4395</v>
      </c>
      <c r="G35" s="832" t="s">
        <v>4396</v>
      </c>
      <c r="H35" s="849">
        <v>3117</v>
      </c>
      <c r="I35" s="849">
        <v>45466.66</v>
      </c>
      <c r="J35" s="832">
        <v>6.0892739477250934</v>
      </c>
      <c r="K35" s="832">
        <v>14.586673083092718</v>
      </c>
      <c r="L35" s="849">
        <v>224</v>
      </c>
      <c r="M35" s="849">
        <v>7466.68</v>
      </c>
      <c r="N35" s="832">
        <v>1</v>
      </c>
      <c r="O35" s="832">
        <v>33.333392857142861</v>
      </c>
      <c r="P35" s="849">
        <v>211</v>
      </c>
      <c r="Q35" s="849">
        <v>7033.34</v>
      </c>
      <c r="R35" s="837">
        <v>0.94196349649375621</v>
      </c>
      <c r="S35" s="850">
        <v>33.333364928909951</v>
      </c>
    </row>
    <row r="36" spans="1:19" ht="14.4" customHeight="1" x14ac:dyDescent="0.3">
      <c r="A36" s="831" t="s">
        <v>577</v>
      </c>
      <c r="B36" s="832" t="s">
        <v>4356</v>
      </c>
      <c r="C36" s="832" t="s">
        <v>601</v>
      </c>
      <c r="D36" s="832" t="s">
        <v>4344</v>
      </c>
      <c r="E36" s="832" t="s">
        <v>4353</v>
      </c>
      <c r="F36" s="832" t="s">
        <v>4397</v>
      </c>
      <c r="G36" s="832" t="s">
        <v>4398</v>
      </c>
      <c r="H36" s="849">
        <v>8</v>
      </c>
      <c r="I36" s="849">
        <v>1880</v>
      </c>
      <c r="J36" s="832">
        <v>0.17022817819630567</v>
      </c>
      <c r="K36" s="832">
        <v>235</v>
      </c>
      <c r="L36" s="849">
        <v>44</v>
      </c>
      <c r="M36" s="849">
        <v>11044</v>
      </c>
      <c r="N36" s="832">
        <v>1</v>
      </c>
      <c r="O36" s="832">
        <v>251</v>
      </c>
      <c r="P36" s="849">
        <v>100</v>
      </c>
      <c r="Q36" s="849">
        <v>25100</v>
      </c>
      <c r="R36" s="837">
        <v>2.2727272727272729</v>
      </c>
      <c r="S36" s="850">
        <v>251</v>
      </c>
    </row>
    <row r="37" spans="1:19" ht="14.4" customHeight="1" x14ac:dyDescent="0.3">
      <c r="A37" s="831" t="s">
        <v>577</v>
      </c>
      <c r="B37" s="832" t="s">
        <v>4356</v>
      </c>
      <c r="C37" s="832" t="s">
        <v>601</v>
      </c>
      <c r="D37" s="832" t="s">
        <v>4344</v>
      </c>
      <c r="E37" s="832" t="s">
        <v>4353</v>
      </c>
      <c r="F37" s="832" t="s">
        <v>4399</v>
      </c>
      <c r="G37" s="832" t="s">
        <v>4400</v>
      </c>
      <c r="H37" s="849">
        <v>38</v>
      </c>
      <c r="I37" s="849">
        <v>4104</v>
      </c>
      <c r="J37" s="832">
        <v>1.3103448275862069</v>
      </c>
      <c r="K37" s="832">
        <v>108</v>
      </c>
      <c r="L37" s="849">
        <v>27</v>
      </c>
      <c r="M37" s="849">
        <v>3132</v>
      </c>
      <c r="N37" s="832">
        <v>1</v>
      </c>
      <c r="O37" s="832">
        <v>116</v>
      </c>
      <c r="P37" s="849">
        <v>52</v>
      </c>
      <c r="Q37" s="849">
        <v>6032</v>
      </c>
      <c r="R37" s="837">
        <v>1.9259259259259258</v>
      </c>
      <c r="S37" s="850">
        <v>116</v>
      </c>
    </row>
    <row r="38" spans="1:19" ht="14.4" customHeight="1" x14ac:dyDescent="0.3">
      <c r="A38" s="831" t="s">
        <v>577</v>
      </c>
      <c r="B38" s="832" t="s">
        <v>4356</v>
      </c>
      <c r="C38" s="832" t="s">
        <v>601</v>
      </c>
      <c r="D38" s="832" t="s">
        <v>4344</v>
      </c>
      <c r="E38" s="832" t="s">
        <v>4353</v>
      </c>
      <c r="F38" s="832" t="s">
        <v>4401</v>
      </c>
      <c r="G38" s="832" t="s">
        <v>4402</v>
      </c>
      <c r="H38" s="849"/>
      <c r="I38" s="849"/>
      <c r="J38" s="832"/>
      <c r="K38" s="832"/>
      <c r="L38" s="849">
        <v>8</v>
      </c>
      <c r="M38" s="849">
        <v>296</v>
      </c>
      <c r="N38" s="832">
        <v>1</v>
      </c>
      <c r="O38" s="832">
        <v>37</v>
      </c>
      <c r="P38" s="849">
        <v>5</v>
      </c>
      <c r="Q38" s="849">
        <v>185</v>
      </c>
      <c r="R38" s="837">
        <v>0.625</v>
      </c>
      <c r="S38" s="850">
        <v>37</v>
      </c>
    </row>
    <row r="39" spans="1:19" ht="14.4" customHeight="1" x14ac:dyDescent="0.3">
      <c r="A39" s="831" t="s">
        <v>577</v>
      </c>
      <c r="B39" s="832" t="s">
        <v>4356</v>
      </c>
      <c r="C39" s="832" t="s">
        <v>601</v>
      </c>
      <c r="D39" s="832" t="s">
        <v>4344</v>
      </c>
      <c r="E39" s="832" t="s">
        <v>4353</v>
      </c>
      <c r="F39" s="832" t="s">
        <v>4403</v>
      </c>
      <c r="G39" s="832" t="s">
        <v>4404</v>
      </c>
      <c r="H39" s="849">
        <v>206</v>
      </c>
      <c r="I39" s="849">
        <v>16892</v>
      </c>
      <c r="J39" s="832">
        <v>0.91784394696805038</v>
      </c>
      <c r="K39" s="832">
        <v>82</v>
      </c>
      <c r="L39" s="849">
        <v>214</v>
      </c>
      <c r="M39" s="849">
        <v>18404</v>
      </c>
      <c r="N39" s="832">
        <v>1</v>
      </c>
      <c r="O39" s="832">
        <v>86</v>
      </c>
      <c r="P39" s="849">
        <v>211</v>
      </c>
      <c r="Q39" s="849">
        <v>18146</v>
      </c>
      <c r="R39" s="837">
        <v>0.98598130841121501</v>
      </c>
      <c r="S39" s="850">
        <v>86</v>
      </c>
    </row>
    <row r="40" spans="1:19" ht="14.4" customHeight="1" x14ac:dyDescent="0.3">
      <c r="A40" s="831" t="s">
        <v>577</v>
      </c>
      <c r="B40" s="832" t="s">
        <v>4356</v>
      </c>
      <c r="C40" s="832" t="s">
        <v>601</v>
      </c>
      <c r="D40" s="832" t="s">
        <v>4344</v>
      </c>
      <c r="E40" s="832" t="s">
        <v>4353</v>
      </c>
      <c r="F40" s="832" t="s">
        <v>4405</v>
      </c>
      <c r="G40" s="832" t="s">
        <v>4406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32</v>
      </c>
      <c r="R40" s="837"/>
      <c r="S40" s="850">
        <v>32</v>
      </c>
    </row>
    <row r="41" spans="1:19" ht="14.4" customHeight="1" x14ac:dyDescent="0.3">
      <c r="A41" s="831" t="s">
        <v>577</v>
      </c>
      <c r="B41" s="832" t="s">
        <v>4356</v>
      </c>
      <c r="C41" s="832" t="s">
        <v>601</v>
      </c>
      <c r="D41" s="832" t="s">
        <v>4344</v>
      </c>
      <c r="E41" s="832" t="s">
        <v>4353</v>
      </c>
      <c r="F41" s="832" t="s">
        <v>4407</v>
      </c>
      <c r="G41" s="832" t="s">
        <v>4408</v>
      </c>
      <c r="H41" s="849"/>
      <c r="I41" s="849"/>
      <c r="J41" s="832"/>
      <c r="K41" s="832"/>
      <c r="L41" s="849">
        <v>12</v>
      </c>
      <c r="M41" s="849">
        <v>1572</v>
      </c>
      <c r="N41" s="832">
        <v>1</v>
      </c>
      <c r="O41" s="832">
        <v>131</v>
      </c>
      <c r="P41" s="849"/>
      <c r="Q41" s="849"/>
      <c r="R41" s="837"/>
      <c r="S41" s="850"/>
    </row>
    <row r="42" spans="1:19" ht="14.4" customHeight="1" x14ac:dyDescent="0.3">
      <c r="A42" s="831" t="s">
        <v>577</v>
      </c>
      <c r="B42" s="832" t="s">
        <v>4356</v>
      </c>
      <c r="C42" s="832" t="s">
        <v>601</v>
      </c>
      <c r="D42" s="832" t="s">
        <v>4344</v>
      </c>
      <c r="E42" s="832" t="s">
        <v>4353</v>
      </c>
      <c r="F42" s="832" t="s">
        <v>4411</v>
      </c>
      <c r="G42" s="832" t="s">
        <v>4412</v>
      </c>
      <c r="H42" s="849"/>
      <c r="I42" s="849"/>
      <c r="J42" s="832"/>
      <c r="K42" s="832"/>
      <c r="L42" s="849">
        <v>3</v>
      </c>
      <c r="M42" s="849">
        <v>177</v>
      </c>
      <c r="N42" s="832">
        <v>1</v>
      </c>
      <c r="O42" s="832">
        <v>59</v>
      </c>
      <c r="P42" s="849">
        <v>2</v>
      </c>
      <c r="Q42" s="849">
        <v>118</v>
      </c>
      <c r="R42" s="837">
        <v>0.66666666666666663</v>
      </c>
      <c r="S42" s="850">
        <v>59</v>
      </c>
    </row>
    <row r="43" spans="1:19" ht="14.4" customHeight="1" x14ac:dyDescent="0.3">
      <c r="A43" s="831" t="s">
        <v>577</v>
      </c>
      <c r="B43" s="832" t="s">
        <v>4356</v>
      </c>
      <c r="C43" s="832" t="s">
        <v>601</v>
      </c>
      <c r="D43" s="832" t="s">
        <v>4344</v>
      </c>
      <c r="E43" s="832" t="s">
        <v>4353</v>
      </c>
      <c r="F43" s="832" t="s">
        <v>4415</v>
      </c>
      <c r="G43" s="832" t="s">
        <v>4416</v>
      </c>
      <c r="H43" s="849">
        <v>4</v>
      </c>
      <c r="I43" s="849">
        <v>716</v>
      </c>
      <c r="J43" s="832">
        <v>0.3912568306010929</v>
      </c>
      <c r="K43" s="832">
        <v>179</v>
      </c>
      <c r="L43" s="849">
        <v>10</v>
      </c>
      <c r="M43" s="849">
        <v>1830</v>
      </c>
      <c r="N43" s="832">
        <v>1</v>
      </c>
      <c r="O43" s="832">
        <v>183</v>
      </c>
      <c r="P43" s="849">
        <v>6</v>
      </c>
      <c r="Q43" s="849">
        <v>1098</v>
      </c>
      <c r="R43" s="837">
        <v>0.6</v>
      </c>
      <c r="S43" s="850">
        <v>183</v>
      </c>
    </row>
    <row r="44" spans="1:19" ht="14.4" customHeight="1" x14ac:dyDescent="0.3">
      <c r="A44" s="831" t="s">
        <v>577</v>
      </c>
      <c r="B44" s="832" t="s">
        <v>4356</v>
      </c>
      <c r="C44" s="832" t="s">
        <v>601</v>
      </c>
      <c r="D44" s="832" t="s">
        <v>4344</v>
      </c>
      <c r="E44" s="832" t="s">
        <v>4353</v>
      </c>
      <c r="F44" s="832" t="s">
        <v>4415</v>
      </c>
      <c r="G44" s="832" t="s">
        <v>4417</v>
      </c>
      <c r="H44" s="849">
        <v>0</v>
      </c>
      <c r="I44" s="849">
        <v>0</v>
      </c>
      <c r="J44" s="832"/>
      <c r="K44" s="832"/>
      <c r="L44" s="849">
        <v>0</v>
      </c>
      <c r="M44" s="849">
        <v>0</v>
      </c>
      <c r="N44" s="832"/>
      <c r="O44" s="832"/>
      <c r="P44" s="849">
        <v>1</v>
      </c>
      <c r="Q44" s="849">
        <v>183</v>
      </c>
      <c r="R44" s="837"/>
      <c r="S44" s="850">
        <v>183</v>
      </c>
    </row>
    <row r="45" spans="1:19" ht="14.4" customHeight="1" x14ac:dyDescent="0.3">
      <c r="A45" s="831" t="s">
        <v>577</v>
      </c>
      <c r="B45" s="832" t="s">
        <v>4356</v>
      </c>
      <c r="C45" s="832" t="s">
        <v>601</v>
      </c>
      <c r="D45" s="832" t="s">
        <v>4344</v>
      </c>
      <c r="E45" s="832" t="s">
        <v>4353</v>
      </c>
      <c r="F45" s="832" t="s">
        <v>4418</v>
      </c>
      <c r="G45" s="832" t="s">
        <v>4419</v>
      </c>
      <c r="H45" s="849">
        <v>1</v>
      </c>
      <c r="I45" s="849">
        <v>635</v>
      </c>
      <c r="J45" s="832"/>
      <c r="K45" s="832">
        <v>635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577</v>
      </c>
      <c r="B46" s="832" t="s">
        <v>4356</v>
      </c>
      <c r="C46" s="832" t="s">
        <v>601</v>
      </c>
      <c r="D46" s="832" t="s">
        <v>4344</v>
      </c>
      <c r="E46" s="832" t="s">
        <v>4353</v>
      </c>
      <c r="F46" s="832" t="s">
        <v>4422</v>
      </c>
      <c r="G46" s="832" t="s">
        <v>4423</v>
      </c>
      <c r="H46" s="849">
        <v>49</v>
      </c>
      <c r="I46" s="849">
        <v>0</v>
      </c>
      <c r="J46" s="832"/>
      <c r="K46" s="832">
        <v>0</v>
      </c>
      <c r="L46" s="849">
        <v>60</v>
      </c>
      <c r="M46" s="849">
        <v>0</v>
      </c>
      <c r="N46" s="832"/>
      <c r="O46" s="832">
        <v>0</v>
      </c>
      <c r="P46" s="849">
        <v>41</v>
      </c>
      <c r="Q46" s="849">
        <v>0</v>
      </c>
      <c r="R46" s="837"/>
      <c r="S46" s="850">
        <v>0</v>
      </c>
    </row>
    <row r="47" spans="1:19" ht="14.4" customHeight="1" x14ac:dyDescent="0.3">
      <c r="A47" s="831" t="s">
        <v>577</v>
      </c>
      <c r="B47" s="832" t="s">
        <v>4356</v>
      </c>
      <c r="C47" s="832" t="s">
        <v>601</v>
      </c>
      <c r="D47" s="832" t="s">
        <v>2266</v>
      </c>
      <c r="E47" s="832" t="s">
        <v>4357</v>
      </c>
      <c r="F47" s="832" t="s">
        <v>4358</v>
      </c>
      <c r="G47" s="832" t="s">
        <v>4359</v>
      </c>
      <c r="H47" s="849">
        <v>0.2</v>
      </c>
      <c r="I47" s="849">
        <v>30.2</v>
      </c>
      <c r="J47" s="832">
        <v>0.16666666666666669</v>
      </c>
      <c r="K47" s="832">
        <v>151</v>
      </c>
      <c r="L47" s="849">
        <v>1.2000000000000002</v>
      </c>
      <c r="M47" s="849">
        <v>181.2</v>
      </c>
      <c r="N47" s="832">
        <v>1</v>
      </c>
      <c r="O47" s="832">
        <v>150.99999999999997</v>
      </c>
      <c r="P47" s="849">
        <v>0.1</v>
      </c>
      <c r="Q47" s="849">
        <v>6.97</v>
      </c>
      <c r="R47" s="837">
        <v>3.8465783664459165E-2</v>
      </c>
      <c r="S47" s="850">
        <v>69.699999999999989</v>
      </c>
    </row>
    <row r="48" spans="1:19" ht="14.4" customHeight="1" x14ac:dyDescent="0.3">
      <c r="A48" s="831" t="s">
        <v>577</v>
      </c>
      <c r="B48" s="832" t="s">
        <v>4356</v>
      </c>
      <c r="C48" s="832" t="s">
        <v>601</v>
      </c>
      <c r="D48" s="832" t="s">
        <v>2266</v>
      </c>
      <c r="E48" s="832" t="s">
        <v>4357</v>
      </c>
      <c r="F48" s="832" t="s">
        <v>4369</v>
      </c>
      <c r="G48" s="832" t="s">
        <v>4370</v>
      </c>
      <c r="H48" s="849">
        <v>15</v>
      </c>
      <c r="I48" s="849">
        <v>50967</v>
      </c>
      <c r="J48" s="832"/>
      <c r="K48" s="832">
        <v>3397.8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577</v>
      </c>
      <c r="B49" s="832" t="s">
        <v>4356</v>
      </c>
      <c r="C49" s="832" t="s">
        <v>601</v>
      </c>
      <c r="D49" s="832" t="s">
        <v>2266</v>
      </c>
      <c r="E49" s="832" t="s">
        <v>4353</v>
      </c>
      <c r="F49" s="832" t="s">
        <v>4371</v>
      </c>
      <c r="G49" s="832" t="s">
        <v>4372</v>
      </c>
      <c r="H49" s="849"/>
      <c r="I49" s="849"/>
      <c r="J49" s="832"/>
      <c r="K49" s="832"/>
      <c r="L49" s="849"/>
      <c r="M49" s="849"/>
      <c r="N49" s="832"/>
      <c r="O49" s="832"/>
      <c r="P49" s="849">
        <v>2</v>
      </c>
      <c r="Q49" s="849">
        <v>166</v>
      </c>
      <c r="R49" s="837"/>
      <c r="S49" s="850">
        <v>83</v>
      </c>
    </row>
    <row r="50" spans="1:19" ht="14.4" customHeight="1" x14ac:dyDescent="0.3">
      <c r="A50" s="831" t="s">
        <v>577</v>
      </c>
      <c r="B50" s="832" t="s">
        <v>4356</v>
      </c>
      <c r="C50" s="832" t="s">
        <v>601</v>
      </c>
      <c r="D50" s="832" t="s">
        <v>2266</v>
      </c>
      <c r="E50" s="832" t="s">
        <v>4353</v>
      </c>
      <c r="F50" s="832" t="s">
        <v>4373</v>
      </c>
      <c r="G50" s="832" t="s">
        <v>4374</v>
      </c>
      <c r="H50" s="849">
        <v>4</v>
      </c>
      <c r="I50" s="849">
        <v>140</v>
      </c>
      <c r="J50" s="832"/>
      <c r="K50" s="832">
        <v>35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577</v>
      </c>
      <c r="B51" s="832" t="s">
        <v>4356</v>
      </c>
      <c r="C51" s="832" t="s">
        <v>601</v>
      </c>
      <c r="D51" s="832" t="s">
        <v>2266</v>
      </c>
      <c r="E51" s="832" t="s">
        <v>4353</v>
      </c>
      <c r="F51" s="832" t="s">
        <v>4385</v>
      </c>
      <c r="G51" s="832" t="s">
        <v>4386</v>
      </c>
      <c r="H51" s="849">
        <v>49</v>
      </c>
      <c r="I51" s="849">
        <v>5782</v>
      </c>
      <c r="J51" s="832">
        <v>1.0925925925925926</v>
      </c>
      <c r="K51" s="832">
        <v>118</v>
      </c>
      <c r="L51" s="849">
        <v>42</v>
      </c>
      <c r="M51" s="849">
        <v>5292</v>
      </c>
      <c r="N51" s="832">
        <v>1</v>
      </c>
      <c r="O51" s="832">
        <v>126</v>
      </c>
      <c r="P51" s="849">
        <v>17</v>
      </c>
      <c r="Q51" s="849">
        <v>2142</v>
      </c>
      <c r="R51" s="837">
        <v>0.40476190476190477</v>
      </c>
      <c r="S51" s="850">
        <v>126</v>
      </c>
    </row>
    <row r="52" spans="1:19" ht="14.4" customHeight="1" x14ac:dyDescent="0.3">
      <c r="A52" s="831" t="s">
        <v>577</v>
      </c>
      <c r="B52" s="832" t="s">
        <v>4356</v>
      </c>
      <c r="C52" s="832" t="s">
        <v>601</v>
      </c>
      <c r="D52" s="832" t="s">
        <v>2266</v>
      </c>
      <c r="E52" s="832" t="s">
        <v>4353</v>
      </c>
      <c r="F52" s="832" t="s">
        <v>4395</v>
      </c>
      <c r="G52" s="832" t="s">
        <v>4396</v>
      </c>
      <c r="H52" s="849">
        <v>33</v>
      </c>
      <c r="I52" s="849">
        <v>633.33999999999992</v>
      </c>
      <c r="J52" s="832">
        <v>0.38000552002208005</v>
      </c>
      <c r="K52" s="832">
        <v>19.192121212121208</v>
      </c>
      <c r="L52" s="849">
        <v>50</v>
      </c>
      <c r="M52" s="849">
        <v>1666.66</v>
      </c>
      <c r="N52" s="832">
        <v>1</v>
      </c>
      <c r="O52" s="832">
        <v>33.333200000000005</v>
      </c>
      <c r="P52" s="849">
        <v>21</v>
      </c>
      <c r="Q52" s="849">
        <v>699.99</v>
      </c>
      <c r="R52" s="837">
        <v>0.41999567998271992</v>
      </c>
      <c r="S52" s="850">
        <v>33.332857142857144</v>
      </c>
    </row>
    <row r="53" spans="1:19" ht="14.4" customHeight="1" x14ac:dyDescent="0.3">
      <c r="A53" s="831" t="s">
        <v>577</v>
      </c>
      <c r="B53" s="832" t="s">
        <v>4356</v>
      </c>
      <c r="C53" s="832" t="s">
        <v>601</v>
      </c>
      <c r="D53" s="832" t="s">
        <v>2266</v>
      </c>
      <c r="E53" s="832" t="s">
        <v>4353</v>
      </c>
      <c r="F53" s="832" t="s">
        <v>4397</v>
      </c>
      <c r="G53" s="832" t="s">
        <v>4398</v>
      </c>
      <c r="H53" s="849">
        <v>19</v>
      </c>
      <c r="I53" s="849">
        <v>4465</v>
      </c>
      <c r="J53" s="832">
        <v>8.8944223107569726</v>
      </c>
      <c r="K53" s="832">
        <v>235</v>
      </c>
      <c r="L53" s="849">
        <v>2</v>
      </c>
      <c r="M53" s="849">
        <v>502</v>
      </c>
      <c r="N53" s="832">
        <v>1</v>
      </c>
      <c r="O53" s="832">
        <v>251</v>
      </c>
      <c r="P53" s="849">
        <v>1</v>
      </c>
      <c r="Q53" s="849">
        <v>251</v>
      </c>
      <c r="R53" s="837">
        <v>0.5</v>
      </c>
      <c r="S53" s="850">
        <v>251</v>
      </c>
    </row>
    <row r="54" spans="1:19" ht="14.4" customHeight="1" x14ac:dyDescent="0.3">
      <c r="A54" s="831" t="s">
        <v>577</v>
      </c>
      <c r="B54" s="832" t="s">
        <v>4356</v>
      </c>
      <c r="C54" s="832" t="s">
        <v>601</v>
      </c>
      <c r="D54" s="832" t="s">
        <v>2266</v>
      </c>
      <c r="E54" s="832" t="s">
        <v>4353</v>
      </c>
      <c r="F54" s="832" t="s">
        <v>4407</v>
      </c>
      <c r="G54" s="832" t="s">
        <v>4408</v>
      </c>
      <c r="H54" s="849">
        <v>4</v>
      </c>
      <c r="I54" s="849">
        <v>516</v>
      </c>
      <c r="J54" s="832"/>
      <c r="K54" s="832">
        <v>129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577</v>
      </c>
      <c r="B55" s="832" t="s">
        <v>4356</v>
      </c>
      <c r="C55" s="832" t="s">
        <v>601</v>
      </c>
      <c r="D55" s="832" t="s">
        <v>2266</v>
      </c>
      <c r="E55" s="832" t="s">
        <v>4353</v>
      </c>
      <c r="F55" s="832" t="s">
        <v>4420</v>
      </c>
      <c r="G55" s="832" t="s">
        <v>4421</v>
      </c>
      <c r="H55" s="849">
        <v>8</v>
      </c>
      <c r="I55" s="849">
        <v>2792</v>
      </c>
      <c r="J55" s="832">
        <v>0.93817204301075274</v>
      </c>
      <c r="K55" s="832">
        <v>349</v>
      </c>
      <c r="L55" s="849">
        <v>8</v>
      </c>
      <c r="M55" s="849">
        <v>2976</v>
      </c>
      <c r="N55" s="832">
        <v>1</v>
      </c>
      <c r="O55" s="832">
        <v>372</v>
      </c>
      <c r="P55" s="849">
        <v>3</v>
      </c>
      <c r="Q55" s="849">
        <v>1119</v>
      </c>
      <c r="R55" s="837">
        <v>0.37600806451612906</v>
      </c>
      <c r="S55" s="850">
        <v>373</v>
      </c>
    </row>
    <row r="56" spans="1:19" ht="14.4" customHeight="1" x14ac:dyDescent="0.3">
      <c r="A56" s="831" t="s">
        <v>577</v>
      </c>
      <c r="B56" s="832" t="s">
        <v>4356</v>
      </c>
      <c r="C56" s="832" t="s">
        <v>601</v>
      </c>
      <c r="D56" s="832" t="s">
        <v>2267</v>
      </c>
      <c r="E56" s="832" t="s">
        <v>4357</v>
      </c>
      <c r="F56" s="832" t="s">
        <v>4358</v>
      </c>
      <c r="G56" s="832" t="s">
        <v>4359</v>
      </c>
      <c r="H56" s="849">
        <v>1.1000000000000001</v>
      </c>
      <c r="I56" s="849">
        <v>166.18</v>
      </c>
      <c r="J56" s="832">
        <v>11.005298013245033</v>
      </c>
      <c r="K56" s="832">
        <v>151.07272727272726</v>
      </c>
      <c r="L56" s="849">
        <v>0.1</v>
      </c>
      <c r="M56" s="849">
        <v>15.1</v>
      </c>
      <c r="N56" s="832">
        <v>1</v>
      </c>
      <c r="O56" s="832">
        <v>151</v>
      </c>
      <c r="P56" s="849">
        <v>0.2</v>
      </c>
      <c r="Q56" s="849">
        <v>30.2</v>
      </c>
      <c r="R56" s="837">
        <v>2</v>
      </c>
      <c r="S56" s="850">
        <v>151</v>
      </c>
    </row>
    <row r="57" spans="1:19" ht="14.4" customHeight="1" x14ac:dyDescent="0.3">
      <c r="A57" s="831" t="s">
        <v>577</v>
      </c>
      <c r="B57" s="832" t="s">
        <v>4356</v>
      </c>
      <c r="C57" s="832" t="s">
        <v>601</v>
      </c>
      <c r="D57" s="832" t="s">
        <v>2267</v>
      </c>
      <c r="E57" s="832" t="s">
        <v>4357</v>
      </c>
      <c r="F57" s="832" t="s">
        <v>4360</v>
      </c>
      <c r="G57" s="832" t="s">
        <v>766</v>
      </c>
      <c r="H57" s="849"/>
      <c r="I57" s="849"/>
      <c r="J57" s="832"/>
      <c r="K57" s="832"/>
      <c r="L57" s="849">
        <v>0.2</v>
      </c>
      <c r="M57" s="849">
        <v>26.12</v>
      </c>
      <c r="N57" s="832">
        <v>1</v>
      </c>
      <c r="O57" s="832">
        <v>130.6</v>
      </c>
      <c r="P57" s="849"/>
      <c r="Q57" s="849"/>
      <c r="R57" s="837"/>
      <c r="S57" s="850"/>
    </row>
    <row r="58" spans="1:19" ht="14.4" customHeight="1" x14ac:dyDescent="0.3">
      <c r="A58" s="831" t="s">
        <v>577</v>
      </c>
      <c r="B58" s="832" t="s">
        <v>4356</v>
      </c>
      <c r="C58" s="832" t="s">
        <v>601</v>
      </c>
      <c r="D58" s="832" t="s">
        <v>2267</v>
      </c>
      <c r="E58" s="832" t="s">
        <v>4357</v>
      </c>
      <c r="F58" s="832" t="s">
        <v>4361</v>
      </c>
      <c r="G58" s="832" t="s">
        <v>4362</v>
      </c>
      <c r="H58" s="849"/>
      <c r="I58" s="849"/>
      <c r="J58" s="832"/>
      <c r="K58" s="832"/>
      <c r="L58" s="849"/>
      <c r="M58" s="849"/>
      <c r="N58" s="832"/>
      <c r="O58" s="832"/>
      <c r="P58" s="849">
        <v>0.2</v>
      </c>
      <c r="Q58" s="849">
        <v>50.71</v>
      </c>
      <c r="R58" s="837"/>
      <c r="S58" s="850">
        <v>253.54999999999998</v>
      </c>
    </row>
    <row r="59" spans="1:19" ht="14.4" customHeight="1" x14ac:dyDescent="0.3">
      <c r="A59" s="831" t="s">
        <v>577</v>
      </c>
      <c r="B59" s="832" t="s">
        <v>4356</v>
      </c>
      <c r="C59" s="832" t="s">
        <v>601</v>
      </c>
      <c r="D59" s="832" t="s">
        <v>2267</v>
      </c>
      <c r="E59" s="832" t="s">
        <v>4357</v>
      </c>
      <c r="F59" s="832" t="s">
        <v>4363</v>
      </c>
      <c r="G59" s="832" t="s">
        <v>1879</v>
      </c>
      <c r="H59" s="849"/>
      <c r="I59" s="849"/>
      <c r="J59" s="832"/>
      <c r="K59" s="832"/>
      <c r="L59" s="849">
        <v>0.1</v>
      </c>
      <c r="M59" s="849">
        <v>6.14</v>
      </c>
      <c r="N59" s="832">
        <v>1</v>
      </c>
      <c r="O59" s="832">
        <v>61.399999999999991</v>
      </c>
      <c r="P59" s="849"/>
      <c r="Q59" s="849"/>
      <c r="R59" s="837"/>
      <c r="S59" s="850"/>
    </row>
    <row r="60" spans="1:19" ht="14.4" customHeight="1" x14ac:dyDescent="0.3">
      <c r="A60" s="831" t="s">
        <v>577</v>
      </c>
      <c r="B60" s="832" t="s">
        <v>4356</v>
      </c>
      <c r="C60" s="832" t="s">
        <v>601</v>
      </c>
      <c r="D60" s="832" t="s">
        <v>2267</v>
      </c>
      <c r="E60" s="832" t="s">
        <v>4357</v>
      </c>
      <c r="F60" s="832" t="s">
        <v>4364</v>
      </c>
      <c r="G60" s="832" t="s">
        <v>4365</v>
      </c>
      <c r="H60" s="849"/>
      <c r="I60" s="849"/>
      <c r="J60" s="832"/>
      <c r="K60" s="832"/>
      <c r="L60" s="849">
        <v>0.1</v>
      </c>
      <c r="M60" s="849">
        <v>17.7</v>
      </c>
      <c r="N60" s="832">
        <v>1</v>
      </c>
      <c r="O60" s="832">
        <v>176.99999999999997</v>
      </c>
      <c r="P60" s="849"/>
      <c r="Q60" s="849"/>
      <c r="R60" s="837"/>
      <c r="S60" s="850"/>
    </row>
    <row r="61" spans="1:19" ht="14.4" customHeight="1" x14ac:dyDescent="0.3">
      <c r="A61" s="831" t="s">
        <v>577</v>
      </c>
      <c r="B61" s="832" t="s">
        <v>4356</v>
      </c>
      <c r="C61" s="832" t="s">
        <v>601</v>
      </c>
      <c r="D61" s="832" t="s">
        <v>2267</v>
      </c>
      <c r="E61" s="832" t="s">
        <v>4357</v>
      </c>
      <c r="F61" s="832" t="s">
        <v>4366</v>
      </c>
      <c r="G61" s="832" t="s">
        <v>4367</v>
      </c>
      <c r="H61" s="849"/>
      <c r="I61" s="849"/>
      <c r="J61" s="832"/>
      <c r="K61" s="832"/>
      <c r="L61" s="849">
        <v>1</v>
      </c>
      <c r="M61" s="849">
        <v>104.44</v>
      </c>
      <c r="N61" s="832">
        <v>1</v>
      </c>
      <c r="O61" s="832">
        <v>104.44</v>
      </c>
      <c r="P61" s="849"/>
      <c r="Q61" s="849"/>
      <c r="R61" s="837"/>
      <c r="S61" s="850"/>
    </row>
    <row r="62" spans="1:19" ht="14.4" customHeight="1" x14ac:dyDescent="0.3">
      <c r="A62" s="831" t="s">
        <v>577</v>
      </c>
      <c r="B62" s="832" t="s">
        <v>4356</v>
      </c>
      <c r="C62" s="832" t="s">
        <v>601</v>
      </c>
      <c r="D62" s="832" t="s">
        <v>2267</v>
      </c>
      <c r="E62" s="832" t="s">
        <v>4357</v>
      </c>
      <c r="F62" s="832" t="s">
        <v>4368</v>
      </c>
      <c r="G62" s="832" t="s">
        <v>1154</v>
      </c>
      <c r="H62" s="849"/>
      <c r="I62" s="849"/>
      <c r="J62" s="832"/>
      <c r="K62" s="832"/>
      <c r="L62" s="849"/>
      <c r="M62" s="849"/>
      <c r="N62" s="832"/>
      <c r="O62" s="832"/>
      <c r="P62" s="849">
        <v>0.2</v>
      </c>
      <c r="Q62" s="849">
        <v>42.01</v>
      </c>
      <c r="R62" s="837"/>
      <c r="S62" s="850">
        <v>210.04999999999998</v>
      </c>
    </row>
    <row r="63" spans="1:19" ht="14.4" customHeight="1" x14ac:dyDescent="0.3">
      <c r="A63" s="831" t="s">
        <v>577</v>
      </c>
      <c r="B63" s="832" t="s">
        <v>4356</v>
      </c>
      <c r="C63" s="832" t="s">
        <v>601</v>
      </c>
      <c r="D63" s="832" t="s">
        <v>2267</v>
      </c>
      <c r="E63" s="832" t="s">
        <v>4353</v>
      </c>
      <c r="F63" s="832" t="s">
        <v>4371</v>
      </c>
      <c r="G63" s="832" t="s">
        <v>4372</v>
      </c>
      <c r="H63" s="849">
        <v>17</v>
      </c>
      <c r="I63" s="849">
        <v>1377</v>
      </c>
      <c r="J63" s="832">
        <v>1.5082146768893756</v>
      </c>
      <c r="K63" s="832">
        <v>81</v>
      </c>
      <c r="L63" s="849">
        <v>11</v>
      </c>
      <c r="M63" s="849">
        <v>913</v>
      </c>
      <c r="N63" s="832">
        <v>1</v>
      </c>
      <c r="O63" s="832">
        <v>83</v>
      </c>
      <c r="P63" s="849">
        <v>14</v>
      </c>
      <c r="Q63" s="849">
        <v>1162</v>
      </c>
      <c r="R63" s="837">
        <v>1.2727272727272727</v>
      </c>
      <c r="S63" s="850">
        <v>83</v>
      </c>
    </row>
    <row r="64" spans="1:19" ht="14.4" customHeight="1" x14ac:dyDescent="0.3">
      <c r="A64" s="831" t="s">
        <v>577</v>
      </c>
      <c r="B64" s="832" t="s">
        <v>4356</v>
      </c>
      <c r="C64" s="832" t="s">
        <v>601</v>
      </c>
      <c r="D64" s="832" t="s">
        <v>2267</v>
      </c>
      <c r="E64" s="832" t="s">
        <v>4353</v>
      </c>
      <c r="F64" s="832" t="s">
        <v>4373</v>
      </c>
      <c r="G64" s="832" t="s">
        <v>4374</v>
      </c>
      <c r="H64" s="849">
        <v>60</v>
      </c>
      <c r="I64" s="849">
        <v>2100</v>
      </c>
      <c r="J64" s="832"/>
      <c r="K64" s="832">
        <v>35</v>
      </c>
      <c r="L64" s="849"/>
      <c r="M64" s="849"/>
      <c r="N64" s="832"/>
      <c r="O64" s="832"/>
      <c r="P64" s="849">
        <v>1</v>
      </c>
      <c r="Q64" s="849">
        <v>37</v>
      </c>
      <c r="R64" s="837"/>
      <c r="S64" s="850">
        <v>37</v>
      </c>
    </row>
    <row r="65" spans="1:19" ht="14.4" customHeight="1" x14ac:dyDescent="0.3">
      <c r="A65" s="831" t="s">
        <v>577</v>
      </c>
      <c r="B65" s="832" t="s">
        <v>4356</v>
      </c>
      <c r="C65" s="832" t="s">
        <v>601</v>
      </c>
      <c r="D65" s="832" t="s">
        <v>2267</v>
      </c>
      <c r="E65" s="832" t="s">
        <v>4353</v>
      </c>
      <c r="F65" s="832" t="s">
        <v>4379</v>
      </c>
      <c r="G65" s="832" t="s">
        <v>4380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116</v>
      </c>
      <c r="R65" s="837"/>
      <c r="S65" s="850">
        <v>116</v>
      </c>
    </row>
    <row r="66" spans="1:19" ht="14.4" customHeight="1" x14ac:dyDescent="0.3">
      <c r="A66" s="831" t="s">
        <v>577</v>
      </c>
      <c r="B66" s="832" t="s">
        <v>4356</v>
      </c>
      <c r="C66" s="832" t="s">
        <v>601</v>
      </c>
      <c r="D66" s="832" t="s">
        <v>2267</v>
      </c>
      <c r="E66" s="832" t="s">
        <v>4353</v>
      </c>
      <c r="F66" s="832" t="s">
        <v>4383</v>
      </c>
      <c r="G66" s="832" t="s">
        <v>4384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97</v>
      </c>
      <c r="R66" s="837"/>
      <c r="S66" s="850">
        <v>97</v>
      </c>
    </row>
    <row r="67" spans="1:19" ht="14.4" customHeight="1" x14ac:dyDescent="0.3">
      <c r="A67" s="831" t="s">
        <v>577</v>
      </c>
      <c r="B67" s="832" t="s">
        <v>4356</v>
      </c>
      <c r="C67" s="832" t="s">
        <v>601</v>
      </c>
      <c r="D67" s="832" t="s">
        <v>2267</v>
      </c>
      <c r="E67" s="832" t="s">
        <v>4353</v>
      </c>
      <c r="F67" s="832" t="s">
        <v>4385</v>
      </c>
      <c r="G67" s="832" t="s">
        <v>4386</v>
      </c>
      <c r="H67" s="849">
        <v>255</v>
      </c>
      <c r="I67" s="849">
        <v>30090</v>
      </c>
      <c r="J67" s="832">
        <v>0.97473275024295436</v>
      </c>
      <c r="K67" s="832">
        <v>118</v>
      </c>
      <c r="L67" s="849">
        <v>245</v>
      </c>
      <c r="M67" s="849">
        <v>30870</v>
      </c>
      <c r="N67" s="832">
        <v>1</v>
      </c>
      <c r="O67" s="832">
        <v>126</v>
      </c>
      <c r="P67" s="849">
        <v>464</v>
      </c>
      <c r="Q67" s="849">
        <v>58464</v>
      </c>
      <c r="R67" s="837">
        <v>1.8938775510204082</v>
      </c>
      <c r="S67" s="850">
        <v>126</v>
      </c>
    </row>
    <row r="68" spans="1:19" ht="14.4" customHeight="1" x14ac:dyDescent="0.3">
      <c r="A68" s="831" t="s">
        <v>577</v>
      </c>
      <c r="B68" s="832" t="s">
        <v>4356</v>
      </c>
      <c r="C68" s="832" t="s">
        <v>601</v>
      </c>
      <c r="D68" s="832" t="s">
        <v>2267</v>
      </c>
      <c r="E68" s="832" t="s">
        <v>4353</v>
      </c>
      <c r="F68" s="832" t="s">
        <v>4391</v>
      </c>
      <c r="G68" s="832" t="s">
        <v>4392</v>
      </c>
      <c r="H68" s="849">
        <v>3</v>
      </c>
      <c r="I68" s="849">
        <v>4911</v>
      </c>
      <c r="J68" s="832">
        <v>2.9284436493738819</v>
      </c>
      <c r="K68" s="832">
        <v>1637</v>
      </c>
      <c r="L68" s="849">
        <v>1</v>
      </c>
      <c r="M68" s="849">
        <v>1677</v>
      </c>
      <c r="N68" s="832">
        <v>1</v>
      </c>
      <c r="O68" s="832">
        <v>1677</v>
      </c>
      <c r="P68" s="849">
        <v>2</v>
      </c>
      <c r="Q68" s="849">
        <v>3356</v>
      </c>
      <c r="R68" s="837">
        <v>2.0011926058437686</v>
      </c>
      <c r="S68" s="850">
        <v>1678</v>
      </c>
    </row>
    <row r="69" spans="1:19" ht="14.4" customHeight="1" x14ac:dyDescent="0.3">
      <c r="A69" s="831" t="s">
        <v>577</v>
      </c>
      <c r="B69" s="832" t="s">
        <v>4356</v>
      </c>
      <c r="C69" s="832" t="s">
        <v>601</v>
      </c>
      <c r="D69" s="832" t="s">
        <v>2267</v>
      </c>
      <c r="E69" s="832" t="s">
        <v>4353</v>
      </c>
      <c r="F69" s="832" t="s">
        <v>4393</v>
      </c>
      <c r="G69" s="832" t="s">
        <v>4394</v>
      </c>
      <c r="H69" s="849">
        <v>2</v>
      </c>
      <c r="I69" s="849">
        <v>0</v>
      </c>
      <c r="J69" s="832"/>
      <c r="K69" s="832">
        <v>0</v>
      </c>
      <c r="L69" s="849">
        <v>1</v>
      </c>
      <c r="M69" s="849">
        <v>0</v>
      </c>
      <c r="N69" s="832"/>
      <c r="O69" s="832">
        <v>0</v>
      </c>
      <c r="P69" s="849">
        <v>1</v>
      </c>
      <c r="Q69" s="849">
        <v>0</v>
      </c>
      <c r="R69" s="837"/>
      <c r="S69" s="850">
        <v>0</v>
      </c>
    </row>
    <row r="70" spans="1:19" ht="14.4" customHeight="1" x14ac:dyDescent="0.3">
      <c r="A70" s="831" t="s">
        <v>577</v>
      </c>
      <c r="B70" s="832" t="s">
        <v>4356</v>
      </c>
      <c r="C70" s="832" t="s">
        <v>601</v>
      </c>
      <c r="D70" s="832" t="s">
        <v>2267</v>
      </c>
      <c r="E70" s="832" t="s">
        <v>4353</v>
      </c>
      <c r="F70" s="832" t="s">
        <v>4395</v>
      </c>
      <c r="G70" s="832" t="s">
        <v>4396</v>
      </c>
      <c r="H70" s="849">
        <v>320</v>
      </c>
      <c r="I70" s="849">
        <v>5366.66</v>
      </c>
      <c r="J70" s="832">
        <v>0.35229769498552843</v>
      </c>
      <c r="K70" s="832">
        <v>16.770812499999998</v>
      </c>
      <c r="L70" s="849">
        <v>457</v>
      </c>
      <c r="M70" s="849">
        <v>15233.31</v>
      </c>
      <c r="N70" s="832">
        <v>1</v>
      </c>
      <c r="O70" s="832">
        <v>33.333282275711156</v>
      </c>
      <c r="P70" s="849">
        <v>694</v>
      </c>
      <c r="Q70" s="849">
        <v>23133.320000000007</v>
      </c>
      <c r="R70" s="837">
        <v>1.518601013174419</v>
      </c>
      <c r="S70" s="850">
        <v>33.333314121037475</v>
      </c>
    </row>
    <row r="71" spans="1:19" ht="14.4" customHeight="1" x14ac:dyDescent="0.3">
      <c r="A71" s="831" t="s">
        <v>577</v>
      </c>
      <c r="B71" s="832" t="s">
        <v>4356</v>
      </c>
      <c r="C71" s="832" t="s">
        <v>601</v>
      </c>
      <c r="D71" s="832" t="s">
        <v>2267</v>
      </c>
      <c r="E71" s="832" t="s">
        <v>4353</v>
      </c>
      <c r="F71" s="832" t="s">
        <v>4397</v>
      </c>
      <c r="G71" s="832" t="s">
        <v>4398</v>
      </c>
      <c r="H71" s="849">
        <v>294</v>
      </c>
      <c r="I71" s="849">
        <v>69090</v>
      </c>
      <c r="J71" s="832">
        <v>1.046612030963598</v>
      </c>
      <c r="K71" s="832">
        <v>235</v>
      </c>
      <c r="L71" s="849">
        <v>263</v>
      </c>
      <c r="M71" s="849">
        <v>66013</v>
      </c>
      <c r="N71" s="832">
        <v>1</v>
      </c>
      <c r="O71" s="832">
        <v>251</v>
      </c>
      <c r="P71" s="849">
        <v>340</v>
      </c>
      <c r="Q71" s="849">
        <v>85340</v>
      </c>
      <c r="R71" s="837">
        <v>1.2927756653992395</v>
      </c>
      <c r="S71" s="850">
        <v>251</v>
      </c>
    </row>
    <row r="72" spans="1:19" ht="14.4" customHeight="1" x14ac:dyDescent="0.3">
      <c r="A72" s="831" t="s">
        <v>577</v>
      </c>
      <c r="B72" s="832" t="s">
        <v>4356</v>
      </c>
      <c r="C72" s="832" t="s">
        <v>601</v>
      </c>
      <c r="D72" s="832" t="s">
        <v>2267</v>
      </c>
      <c r="E72" s="832" t="s">
        <v>4353</v>
      </c>
      <c r="F72" s="832" t="s">
        <v>4399</v>
      </c>
      <c r="G72" s="832" t="s">
        <v>4400</v>
      </c>
      <c r="H72" s="849">
        <v>4</v>
      </c>
      <c r="I72" s="849">
        <v>432</v>
      </c>
      <c r="J72" s="832"/>
      <c r="K72" s="832">
        <v>108</v>
      </c>
      <c r="L72" s="849"/>
      <c r="M72" s="849"/>
      <c r="N72" s="832"/>
      <c r="O72" s="832"/>
      <c r="P72" s="849">
        <v>2</v>
      </c>
      <c r="Q72" s="849">
        <v>232</v>
      </c>
      <c r="R72" s="837"/>
      <c r="S72" s="850">
        <v>116</v>
      </c>
    </row>
    <row r="73" spans="1:19" ht="14.4" customHeight="1" x14ac:dyDescent="0.3">
      <c r="A73" s="831" t="s">
        <v>577</v>
      </c>
      <c r="B73" s="832" t="s">
        <v>4356</v>
      </c>
      <c r="C73" s="832" t="s">
        <v>601</v>
      </c>
      <c r="D73" s="832" t="s">
        <v>2267</v>
      </c>
      <c r="E73" s="832" t="s">
        <v>4353</v>
      </c>
      <c r="F73" s="832" t="s">
        <v>4403</v>
      </c>
      <c r="G73" s="832" t="s">
        <v>4404</v>
      </c>
      <c r="H73" s="849">
        <v>3</v>
      </c>
      <c r="I73" s="849">
        <v>246</v>
      </c>
      <c r="J73" s="832">
        <v>2.86046511627907</v>
      </c>
      <c r="K73" s="832">
        <v>82</v>
      </c>
      <c r="L73" s="849">
        <v>1</v>
      </c>
      <c r="M73" s="849">
        <v>86</v>
      </c>
      <c r="N73" s="832">
        <v>1</v>
      </c>
      <c r="O73" s="832">
        <v>86</v>
      </c>
      <c r="P73" s="849">
        <v>2</v>
      </c>
      <c r="Q73" s="849">
        <v>172</v>
      </c>
      <c r="R73" s="837">
        <v>2</v>
      </c>
      <c r="S73" s="850">
        <v>86</v>
      </c>
    </row>
    <row r="74" spans="1:19" ht="14.4" customHeight="1" x14ac:dyDescent="0.3">
      <c r="A74" s="831" t="s">
        <v>577</v>
      </c>
      <c r="B74" s="832" t="s">
        <v>4356</v>
      </c>
      <c r="C74" s="832" t="s">
        <v>601</v>
      </c>
      <c r="D74" s="832" t="s">
        <v>2267</v>
      </c>
      <c r="E74" s="832" t="s">
        <v>4353</v>
      </c>
      <c r="F74" s="832" t="s">
        <v>4407</v>
      </c>
      <c r="G74" s="832" t="s">
        <v>4408</v>
      </c>
      <c r="H74" s="849"/>
      <c r="I74" s="849"/>
      <c r="J74" s="832"/>
      <c r="K74" s="832"/>
      <c r="L74" s="849">
        <v>2</v>
      </c>
      <c r="M74" s="849">
        <v>262</v>
      </c>
      <c r="N74" s="832">
        <v>1</v>
      </c>
      <c r="O74" s="832">
        <v>131</v>
      </c>
      <c r="P74" s="849"/>
      <c r="Q74" s="849"/>
      <c r="R74" s="837"/>
      <c r="S74" s="850"/>
    </row>
    <row r="75" spans="1:19" ht="14.4" customHeight="1" x14ac:dyDescent="0.3">
      <c r="A75" s="831" t="s">
        <v>577</v>
      </c>
      <c r="B75" s="832" t="s">
        <v>4356</v>
      </c>
      <c r="C75" s="832" t="s">
        <v>601</v>
      </c>
      <c r="D75" s="832" t="s">
        <v>2267</v>
      </c>
      <c r="E75" s="832" t="s">
        <v>4353</v>
      </c>
      <c r="F75" s="832" t="s">
        <v>4415</v>
      </c>
      <c r="G75" s="832" t="s">
        <v>4416</v>
      </c>
      <c r="H75" s="849">
        <v>4</v>
      </c>
      <c r="I75" s="849">
        <v>716</v>
      </c>
      <c r="J75" s="832">
        <v>1.9562841530054644</v>
      </c>
      <c r="K75" s="832">
        <v>179</v>
      </c>
      <c r="L75" s="849">
        <v>2</v>
      </c>
      <c r="M75" s="849">
        <v>366</v>
      </c>
      <c r="N75" s="832">
        <v>1</v>
      </c>
      <c r="O75" s="832">
        <v>183</v>
      </c>
      <c r="P75" s="849">
        <v>6</v>
      </c>
      <c r="Q75" s="849">
        <v>1098</v>
      </c>
      <c r="R75" s="837">
        <v>3</v>
      </c>
      <c r="S75" s="850">
        <v>183</v>
      </c>
    </row>
    <row r="76" spans="1:19" ht="14.4" customHeight="1" x14ac:dyDescent="0.3">
      <c r="A76" s="831" t="s">
        <v>577</v>
      </c>
      <c r="B76" s="832" t="s">
        <v>4356</v>
      </c>
      <c r="C76" s="832" t="s">
        <v>601</v>
      </c>
      <c r="D76" s="832" t="s">
        <v>2267</v>
      </c>
      <c r="E76" s="832" t="s">
        <v>4353</v>
      </c>
      <c r="F76" s="832" t="s">
        <v>4415</v>
      </c>
      <c r="G76" s="832" t="s">
        <v>4417</v>
      </c>
      <c r="H76" s="849"/>
      <c r="I76" s="849"/>
      <c r="J76" s="832"/>
      <c r="K76" s="832"/>
      <c r="L76" s="849">
        <v>1</v>
      </c>
      <c r="M76" s="849">
        <v>183</v>
      </c>
      <c r="N76" s="832">
        <v>1</v>
      </c>
      <c r="O76" s="832">
        <v>183</v>
      </c>
      <c r="P76" s="849"/>
      <c r="Q76" s="849"/>
      <c r="R76" s="837"/>
      <c r="S76" s="850"/>
    </row>
    <row r="77" spans="1:19" ht="14.4" customHeight="1" x14ac:dyDescent="0.3">
      <c r="A77" s="831" t="s">
        <v>577</v>
      </c>
      <c r="B77" s="832" t="s">
        <v>4356</v>
      </c>
      <c r="C77" s="832" t="s">
        <v>601</v>
      </c>
      <c r="D77" s="832" t="s">
        <v>2267</v>
      </c>
      <c r="E77" s="832" t="s">
        <v>4353</v>
      </c>
      <c r="F77" s="832" t="s">
        <v>4420</v>
      </c>
      <c r="G77" s="832" t="s">
        <v>4421</v>
      </c>
      <c r="H77" s="849">
        <v>5</v>
      </c>
      <c r="I77" s="849">
        <v>1745</v>
      </c>
      <c r="J77" s="832"/>
      <c r="K77" s="832">
        <v>349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577</v>
      </c>
      <c r="B78" s="832" t="s">
        <v>4356</v>
      </c>
      <c r="C78" s="832" t="s">
        <v>601</v>
      </c>
      <c r="D78" s="832" t="s">
        <v>2267</v>
      </c>
      <c r="E78" s="832" t="s">
        <v>4353</v>
      </c>
      <c r="F78" s="832" t="s">
        <v>4422</v>
      </c>
      <c r="G78" s="832" t="s">
        <v>4423</v>
      </c>
      <c r="H78" s="849">
        <v>1</v>
      </c>
      <c r="I78" s="849">
        <v>0</v>
      </c>
      <c r="J78" s="832"/>
      <c r="K78" s="832">
        <v>0</v>
      </c>
      <c r="L78" s="849"/>
      <c r="M78" s="849"/>
      <c r="N78" s="832"/>
      <c r="O78" s="832"/>
      <c r="P78" s="849">
        <v>1</v>
      </c>
      <c r="Q78" s="849">
        <v>0</v>
      </c>
      <c r="R78" s="837"/>
      <c r="S78" s="850">
        <v>0</v>
      </c>
    </row>
    <row r="79" spans="1:19" ht="14.4" customHeight="1" x14ac:dyDescent="0.3">
      <c r="A79" s="831" t="s">
        <v>577</v>
      </c>
      <c r="B79" s="832" t="s">
        <v>4356</v>
      </c>
      <c r="C79" s="832" t="s">
        <v>601</v>
      </c>
      <c r="D79" s="832" t="s">
        <v>2268</v>
      </c>
      <c r="E79" s="832" t="s">
        <v>4357</v>
      </c>
      <c r="F79" s="832" t="s">
        <v>4358</v>
      </c>
      <c r="G79" s="832" t="s">
        <v>4359</v>
      </c>
      <c r="H79" s="849">
        <v>1.3</v>
      </c>
      <c r="I79" s="849">
        <v>196.4</v>
      </c>
      <c r="J79" s="832"/>
      <c r="K79" s="832">
        <v>151.07692307692307</v>
      </c>
      <c r="L79" s="849"/>
      <c r="M79" s="849"/>
      <c r="N79" s="832"/>
      <c r="O79" s="832"/>
      <c r="P79" s="849">
        <v>0.1</v>
      </c>
      <c r="Q79" s="849">
        <v>15.1</v>
      </c>
      <c r="R79" s="837"/>
      <c r="S79" s="850">
        <v>151</v>
      </c>
    </row>
    <row r="80" spans="1:19" ht="14.4" customHeight="1" x14ac:dyDescent="0.3">
      <c r="A80" s="831" t="s">
        <v>577</v>
      </c>
      <c r="B80" s="832" t="s">
        <v>4356</v>
      </c>
      <c r="C80" s="832" t="s">
        <v>601</v>
      </c>
      <c r="D80" s="832" t="s">
        <v>2268</v>
      </c>
      <c r="E80" s="832" t="s">
        <v>4357</v>
      </c>
      <c r="F80" s="832" t="s">
        <v>4361</v>
      </c>
      <c r="G80" s="832" t="s">
        <v>4362</v>
      </c>
      <c r="H80" s="849"/>
      <c r="I80" s="849"/>
      <c r="J80" s="832"/>
      <c r="K80" s="832"/>
      <c r="L80" s="849"/>
      <c r="M80" s="849"/>
      <c r="N80" s="832"/>
      <c r="O80" s="832"/>
      <c r="P80" s="849">
        <v>1.2</v>
      </c>
      <c r="Q80" s="849">
        <v>304.3</v>
      </c>
      <c r="R80" s="837"/>
      <c r="S80" s="850">
        <v>253.58333333333334</v>
      </c>
    </row>
    <row r="81" spans="1:19" ht="14.4" customHeight="1" x14ac:dyDescent="0.3">
      <c r="A81" s="831" t="s">
        <v>577</v>
      </c>
      <c r="B81" s="832" t="s">
        <v>4356</v>
      </c>
      <c r="C81" s="832" t="s">
        <v>601</v>
      </c>
      <c r="D81" s="832" t="s">
        <v>2268</v>
      </c>
      <c r="E81" s="832" t="s">
        <v>4357</v>
      </c>
      <c r="F81" s="832" t="s">
        <v>4368</v>
      </c>
      <c r="G81" s="832" t="s">
        <v>1154</v>
      </c>
      <c r="H81" s="849"/>
      <c r="I81" s="849"/>
      <c r="J81" s="832"/>
      <c r="K81" s="832"/>
      <c r="L81" s="849"/>
      <c r="M81" s="849"/>
      <c r="N81" s="832"/>
      <c r="O81" s="832"/>
      <c r="P81" s="849">
        <v>0.2</v>
      </c>
      <c r="Q81" s="849">
        <v>42</v>
      </c>
      <c r="R81" s="837"/>
      <c r="S81" s="850">
        <v>210</v>
      </c>
    </row>
    <row r="82" spans="1:19" ht="14.4" customHeight="1" x14ac:dyDescent="0.3">
      <c r="A82" s="831" t="s">
        <v>577</v>
      </c>
      <c r="B82" s="832" t="s">
        <v>4356</v>
      </c>
      <c r="C82" s="832" t="s">
        <v>601</v>
      </c>
      <c r="D82" s="832" t="s">
        <v>2268</v>
      </c>
      <c r="E82" s="832" t="s">
        <v>4353</v>
      </c>
      <c r="F82" s="832" t="s">
        <v>4371</v>
      </c>
      <c r="G82" s="832" t="s">
        <v>4372</v>
      </c>
      <c r="H82" s="849">
        <v>24</v>
      </c>
      <c r="I82" s="849">
        <v>1944</v>
      </c>
      <c r="J82" s="832">
        <v>2.6024096385542168</v>
      </c>
      <c r="K82" s="832">
        <v>81</v>
      </c>
      <c r="L82" s="849">
        <v>9</v>
      </c>
      <c r="M82" s="849">
        <v>747</v>
      </c>
      <c r="N82" s="832">
        <v>1</v>
      </c>
      <c r="O82" s="832">
        <v>83</v>
      </c>
      <c r="P82" s="849">
        <v>9</v>
      </c>
      <c r="Q82" s="849">
        <v>747</v>
      </c>
      <c r="R82" s="837">
        <v>1</v>
      </c>
      <c r="S82" s="850">
        <v>83</v>
      </c>
    </row>
    <row r="83" spans="1:19" ht="14.4" customHeight="1" x14ac:dyDescent="0.3">
      <c r="A83" s="831" t="s">
        <v>577</v>
      </c>
      <c r="B83" s="832" t="s">
        <v>4356</v>
      </c>
      <c r="C83" s="832" t="s">
        <v>601</v>
      </c>
      <c r="D83" s="832" t="s">
        <v>2268</v>
      </c>
      <c r="E83" s="832" t="s">
        <v>4353</v>
      </c>
      <c r="F83" s="832" t="s">
        <v>4373</v>
      </c>
      <c r="G83" s="832" t="s">
        <v>4374</v>
      </c>
      <c r="H83" s="849">
        <v>74</v>
      </c>
      <c r="I83" s="849">
        <v>2590</v>
      </c>
      <c r="J83" s="832">
        <v>1.7073170731707317</v>
      </c>
      <c r="K83" s="832">
        <v>35</v>
      </c>
      <c r="L83" s="849">
        <v>41</v>
      </c>
      <c r="M83" s="849">
        <v>1517</v>
      </c>
      <c r="N83" s="832">
        <v>1</v>
      </c>
      <c r="O83" s="832">
        <v>37</v>
      </c>
      <c r="P83" s="849"/>
      <c r="Q83" s="849"/>
      <c r="R83" s="837"/>
      <c r="S83" s="850"/>
    </row>
    <row r="84" spans="1:19" ht="14.4" customHeight="1" x14ac:dyDescent="0.3">
      <c r="A84" s="831" t="s">
        <v>577</v>
      </c>
      <c r="B84" s="832" t="s">
        <v>4356</v>
      </c>
      <c r="C84" s="832" t="s">
        <v>601</v>
      </c>
      <c r="D84" s="832" t="s">
        <v>2268</v>
      </c>
      <c r="E84" s="832" t="s">
        <v>4353</v>
      </c>
      <c r="F84" s="832" t="s">
        <v>4381</v>
      </c>
      <c r="G84" s="832" t="s">
        <v>4382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129</v>
      </c>
      <c r="R84" s="837"/>
      <c r="S84" s="850">
        <v>129</v>
      </c>
    </row>
    <row r="85" spans="1:19" ht="14.4" customHeight="1" x14ac:dyDescent="0.3">
      <c r="A85" s="831" t="s">
        <v>577</v>
      </c>
      <c r="B85" s="832" t="s">
        <v>4356</v>
      </c>
      <c r="C85" s="832" t="s">
        <v>601</v>
      </c>
      <c r="D85" s="832" t="s">
        <v>2268</v>
      </c>
      <c r="E85" s="832" t="s">
        <v>4353</v>
      </c>
      <c r="F85" s="832" t="s">
        <v>4385</v>
      </c>
      <c r="G85" s="832" t="s">
        <v>4386</v>
      </c>
      <c r="H85" s="849">
        <v>450</v>
      </c>
      <c r="I85" s="849">
        <v>53100</v>
      </c>
      <c r="J85" s="832">
        <v>1.277056277056277</v>
      </c>
      <c r="K85" s="832">
        <v>118</v>
      </c>
      <c r="L85" s="849">
        <v>330</v>
      </c>
      <c r="M85" s="849">
        <v>41580</v>
      </c>
      <c r="N85" s="832">
        <v>1</v>
      </c>
      <c r="O85" s="832">
        <v>126</v>
      </c>
      <c r="P85" s="849">
        <v>300</v>
      </c>
      <c r="Q85" s="849">
        <v>37800</v>
      </c>
      <c r="R85" s="837">
        <v>0.90909090909090906</v>
      </c>
      <c r="S85" s="850">
        <v>126</v>
      </c>
    </row>
    <row r="86" spans="1:19" ht="14.4" customHeight="1" x14ac:dyDescent="0.3">
      <c r="A86" s="831" t="s">
        <v>577</v>
      </c>
      <c r="B86" s="832" t="s">
        <v>4356</v>
      </c>
      <c r="C86" s="832" t="s">
        <v>601</v>
      </c>
      <c r="D86" s="832" t="s">
        <v>2268</v>
      </c>
      <c r="E86" s="832" t="s">
        <v>4353</v>
      </c>
      <c r="F86" s="832" t="s">
        <v>4387</v>
      </c>
      <c r="G86" s="832" t="s">
        <v>4388</v>
      </c>
      <c r="H86" s="849"/>
      <c r="I86" s="849"/>
      <c r="J86" s="832"/>
      <c r="K86" s="832"/>
      <c r="L86" s="849">
        <v>1</v>
      </c>
      <c r="M86" s="849">
        <v>540</v>
      </c>
      <c r="N86" s="832">
        <v>1</v>
      </c>
      <c r="O86" s="832">
        <v>540</v>
      </c>
      <c r="P86" s="849"/>
      <c r="Q86" s="849"/>
      <c r="R86" s="837"/>
      <c r="S86" s="850"/>
    </row>
    <row r="87" spans="1:19" ht="14.4" customHeight="1" x14ac:dyDescent="0.3">
      <c r="A87" s="831" t="s">
        <v>577</v>
      </c>
      <c r="B87" s="832" t="s">
        <v>4356</v>
      </c>
      <c r="C87" s="832" t="s">
        <v>601</v>
      </c>
      <c r="D87" s="832" t="s">
        <v>2268</v>
      </c>
      <c r="E87" s="832" t="s">
        <v>4353</v>
      </c>
      <c r="F87" s="832" t="s">
        <v>4391</v>
      </c>
      <c r="G87" s="832" t="s">
        <v>4392</v>
      </c>
      <c r="H87" s="849">
        <v>4</v>
      </c>
      <c r="I87" s="849">
        <v>6548</v>
      </c>
      <c r="J87" s="832"/>
      <c r="K87" s="832">
        <v>1637</v>
      </c>
      <c r="L87" s="849"/>
      <c r="M87" s="849"/>
      <c r="N87" s="832"/>
      <c r="O87" s="832"/>
      <c r="P87" s="849">
        <v>1</v>
      </c>
      <c r="Q87" s="849">
        <v>1678</v>
      </c>
      <c r="R87" s="837"/>
      <c r="S87" s="850">
        <v>1678</v>
      </c>
    </row>
    <row r="88" spans="1:19" ht="14.4" customHeight="1" x14ac:dyDescent="0.3">
      <c r="A88" s="831" t="s">
        <v>577</v>
      </c>
      <c r="B88" s="832" t="s">
        <v>4356</v>
      </c>
      <c r="C88" s="832" t="s">
        <v>601</v>
      </c>
      <c r="D88" s="832" t="s">
        <v>2268</v>
      </c>
      <c r="E88" s="832" t="s">
        <v>4353</v>
      </c>
      <c r="F88" s="832" t="s">
        <v>4393</v>
      </c>
      <c r="G88" s="832" t="s">
        <v>4394</v>
      </c>
      <c r="H88" s="849">
        <v>2</v>
      </c>
      <c r="I88" s="849">
        <v>0</v>
      </c>
      <c r="J88" s="832"/>
      <c r="K88" s="832">
        <v>0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577</v>
      </c>
      <c r="B89" s="832" t="s">
        <v>4356</v>
      </c>
      <c r="C89" s="832" t="s">
        <v>601</v>
      </c>
      <c r="D89" s="832" t="s">
        <v>2268</v>
      </c>
      <c r="E89" s="832" t="s">
        <v>4353</v>
      </c>
      <c r="F89" s="832" t="s">
        <v>4395</v>
      </c>
      <c r="G89" s="832" t="s">
        <v>4396</v>
      </c>
      <c r="H89" s="849">
        <v>496</v>
      </c>
      <c r="I89" s="849">
        <v>9333.33</v>
      </c>
      <c r="J89" s="832">
        <v>0.39436666732863934</v>
      </c>
      <c r="K89" s="832">
        <v>18.817197580645161</v>
      </c>
      <c r="L89" s="849">
        <v>710</v>
      </c>
      <c r="M89" s="849">
        <v>23666.630000000012</v>
      </c>
      <c r="N89" s="832">
        <v>1</v>
      </c>
      <c r="O89" s="832">
        <v>33.333281690140865</v>
      </c>
      <c r="P89" s="849">
        <v>695</v>
      </c>
      <c r="Q89" s="849">
        <v>23166.620000000003</v>
      </c>
      <c r="R89" s="837">
        <v>0.97887278416910184</v>
      </c>
      <c r="S89" s="850">
        <v>33.333266187050363</v>
      </c>
    </row>
    <row r="90" spans="1:19" ht="14.4" customHeight="1" x14ac:dyDescent="0.3">
      <c r="A90" s="831" t="s">
        <v>577</v>
      </c>
      <c r="B90" s="832" t="s">
        <v>4356</v>
      </c>
      <c r="C90" s="832" t="s">
        <v>601</v>
      </c>
      <c r="D90" s="832" t="s">
        <v>2268</v>
      </c>
      <c r="E90" s="832" t="s">
        <v>4353</v>
      </c>
      <c r="F90" s="832" t="s">
        <v>4397</v>
      </c>
      <c r="G90" s="832" t="s">
        <v>4398</v>
      </c>
      <c r="H90" s="849">
        <v>384</v>
      </c>
      <c r="I90" s="849">
        <v>90240</v>
      </c>
      <c r="J90" s="832">
        <v>0.82082628390547396</v>
      </c>
      <c r="K90" s="832">
        <v>235</v>
      </c>
      <c r="L90" s="849">
        <v>438</v>
      </c>
      <c r="M90" s="849">
        <v>109938</v>
      </c>
      <c r="N90" s="832">
        <v>1</v>
      </c>
      <c r="O90" s="832">
        <v>251</v>
      </c>
      <c r="P90" s="849">
        <v>515</v>
      </c>
      <c r="Q90" s="849">
        <v>129265</v>
      </c>
      <c r="R90" s="837">
        <v>1.1757990867579908</v>
      </c>
      <c r="S90" s="850">
        <v>251</v>
      </c>
    </row>
    <row r="91" spans="1:19" ht="14.4" customHeight="1" x14ac:dyDescent="0.3">
      <c r="A91" s="831" t="s">
        <v>577</v>
      </c>
      <c r="B91" s="832" t="s">
        <v>4356</v>
      </c>
      <c r="C91" s="832" t="s">
        <v>601</v>
      </c>
      <c r="D91" s="832" t="s">
        <v>2268</v>
      </c>
      <c r="E91" s="832" t="s">
        <v>4353</v>
      </c>
      <c r="F91" s="832" t="s">
        <v>4399</v>
      </c>
      <c r="G91" s="832" t="s">
        <v>4400</v>
      </c>
      <c r="H91" s="849"/>
      <c r="I91" s="849"/>
      <c r="J91" s="832"/>
      <c r="K91" s="832"/>
      <c r="L91" s="849">
        <v>6</v>
      </c>
      <c r="M91" s="849">
        <v>696</v>
      </c>
      <c r="N91" s="832">
        <v>1</v>
      </c>
      <c r="O91" s="832">
        <v>116</v>
      </c>
      <c r="P91" s="849">
        <v>3</v>
      </c>
      <c r="Q91" s="849">
        <v>348</v>
      </c>
      <c r="R91" s="837">
        <v>0.5</v>
      </c>
      <c r="S91" s="850">
        <v>116</v>
      </c>
    </row>
    <row r="92" spans="1:19" ht="14.4" customHeight="1" x14ac:dyDescent="0.3">
      <c r="A92" s="831" t="s">
        <v>577</v>
      </c>
      <c r="B92" s="832" t="s">
        <v>4356</v>
      </c>
      <c r="C92" s="832" t="s">
        <v>601</v>
      </c>
      <c r="D92" s="832" t="s">
        <v>2268</v>
      </c>
      <c r="E92" s="832" t="s">
        <v>4353</v>
      </c>
      <c r="F92" s="832" t="s">
        <v>4401</v>
      </c>
      <c r="G92" s="832" t="s">
        <v>4402</v>
      </c>
      <c r="H92" s="849"/>
      <c r="I92" s="849"/>
      <c r="J92" s="832"/>
      <c r="K92" s="832"/>
      <c r="L92" s="849">
        <v>1</v>
      </c>
      <c r="M92" s="849">
        <v>37</v>
      </c>
      <c r="N92" s="832">
        <v>1</v>
      </c>
      <c r="O92" s="832">
        <v>37</v>
      </c>
      <c r="P92" s="849"/>
      <c r="Q92" s="849"/>
      <c r="R92" s="837"/>
      <c r="S92" s="850"/>
    </row>
    <row r="93" spans="1:19" ht="14.4" customHeight="1" x14ac:dyDescent="0.3">
      <c r="A93" s="831" t="s">
        <v>577</v>
      </c>
      <c r="B93" s="832" t="s">
        <v>4356</v>
      </c>
      <c r="C93" s="832" t="s">
        <v>601</v>
      </c>
      <c r="D93" s="832" t="s">
        <v>2268</v>
      </c>
      <c r="E93" s="832" t="s">
        <v>4353</v>
      </c>
      <c r="F93" s="832" t="s">
        <v>4403</v>
      </c>
      <c r="G93" s="832" t="s">
        <v>4404</v>
      </c>
      <c r="H93" s="849">
        <v>4</v>
      </c>
      <c r="I93" s="849">
        <v>328</v>
      </c>
      <c r="J93" s="832"/>
      <c r="K93" s="832">
        <v>82</v>
      </c>
      <c r="L93" s="849"/>
      <c r="M93" s="849"/>
      <c r="N93" s="832"/>
      <c r="O93" s="832"/>
      <c r="P93" s="849">
        <v>1</v>
      </c>
      <c r="Q93" s="849">
        <v>86</v>
      </c>
      <c r="R93" s="837"/>
      <c r="S93" s="850">
        <v>86</v>
      </c>
    </row>
    <row r="94" spans="1:19" ht="14.4" customHeight="1" x14ac:dyDescent="0.3">
      <c r="A94" s="831" t="s">
        <v>577</v>
      </c>
      <c r="B94" s="832" t="s">
        <v>4356</v>
      </c>
      <c r="C94" s="832" t="s">
        <v>601</v>
      </c>
      <c r="D94" s="832" t="s">
        <v>2268</v>
      </c>
      <c r="E94" s="832" t="s">
        <v>4353</v>
      </c>
      <c r="F94" s="832" t="s">
        <v>4405</v>
      </c>
      <c r="G94" s="832" t="s">
        <v>4406</v>
      </c>
      <c r="H94" s="849"/>
      <c r="I94" s="849"/>
      <c r="J94" s="832"/>
      <c r="K94" s="832"/>
      <c r="L94" s="849">
        <v>1</v>
      </c>
      <c r="M94" s="849">
        <v>32</v>
      </c>
      <c r="N94" s="832">
        <v>1</v>
      </c>
      <c r="O94" s="832">
        <v>32</v>
      </c>
      <c r="P94" s="849"/>
      <c r="Q94" s="849"/>
      <c r="R94" s="837"/>
      <c r="S94" s="850"/>
    </row>
    <row r="95" spans="1:19" ht="14.4" customHeight="1" x14ac:dyDescent="0.3">
      <c r="A95" s="831" t="s">
        <v>577</v>
      </c>
      <c r="B95" s="832" t="s">
        <v>4356</v>
      </c>
      <c r="C95" s="832" t="s">
        <v>601</v>
      </c>
      <c r="D95" s="832" t="s">
        <v>2268</v>
      </c>
      <c r="E95" s="832" t="s">
        <v>4353</v>
      </c>
      <c r="F95" s="832" t="s">
        <v>4411</v>
      </c>
      <c r="G95" s="832" t="s">
        <v>4412</v>
      </c>
      <c r="H95" s="849"/>
      <c r="I95" s="849"/>
      <c r="J95" s="832"/>
      <c r="K95" s="832"/>
      <c r="L95" s="849">
        <v>2</v>
      </c>
      <c r="M95" s="849">
        <v>118</v>
      </c>
      <c r="N95" s="832">
        <v>1</v>
      </c>
      <c r="O95" s="832">
        <v>59</v>
      </c>
      <c r="P95" s="849">
        <v>1</v>
      </c>
      <c r="Q95" s="849">
        <v>59</v>
      </c>
      <c r="R95" s="837">
        <v>0.5</v>
      </c>
      <c r="S95" s="850">
        <v>59</v>
      </c>
    </row>
    <row r="96" spans="1:19" ht="14.4" customHeight="1" x14ac:dyDescent="0.3">
      <c r="A96" s="831" t="s">
        <v>577</v>
      </c>
      <c r="B96" s="832" t="s">
        <v>4356</v>
      </c>
      <c r="C96" s="832" t="s">
        <v>601</v>
      </c>
      <c r="D96" s="832" t="s">
        <v>2268</v>
      </c>
      <c r="E96" s="832" t="s">
        <v>4353</v>
      </c>
      <c r="F96" s="832" t="s">
        <v>4415</v>
      </c>
      <c r="G96" s="832" t="s">
        <v>4416</v>
      </c>
      <c r="H96" s="849">
        <v>1</v>
      </c>
      <c r="I96" s="849">
        <v>179</v>
      </c>
      <c r="J96" s="832">
        <v>0.48907103825136611</v>
      </c>
      <c r="K96" s="832">
        <v>179</v>
      </c>
      <c r="L96" s="849">
        <v>2</v>
      </c>
      <c r="M96" s="849">
        <v>366</v>
      </c>
      <c r="N96" s="832">
        <v>1</v>
      </c>
      <c r="O96" s="832">
        <v>183</v>
      </c>
      <c r="P96" s="849">
        <v>2</v>
      </c>
      <c r="Q96" s="849">
        <v>366</v>
      </c>
      <c r="R96" s="837">
        <v>1</v>
      </c>
      <c r="S96" s="850">
        <v>183</v>
      </c>
    </row>
    <row r="97" spans="1:19" ht="14.4" customHeight="1" x14ac:dyDescent="0.3">
      <c r="A97" s="831" t="s">
        <v>577</v>
      </c>
      <c r="B97" s="832" t="s">
        <v>4356</v>
      </c>
      <c r="C97" s="832" t="s">
        <v>601</v>
      </c>
      <c r="D97" s="832" t="s">
        <v>2268</v>
      </c>
      <c r="E97" s="832" t="s">
        <v>4353</v>
      </c>
      <c r="F97" s="832" t="s">
        <v>4415</v>
      </c>
      <c r="G97" s="832" t="s">
        <v>4417</v>
      </c>
      <c r="H97" s="849"/>
      <c r="I97" s="849"/>
      <c r="J97" s="832"/>
      <c r="K97" s="832"/>
      <c r="L97" s="849">
        <v>4</v>
      </c>
      <c r="M97" s="849">
        <v>732</v>
      </c>
      <c r="N97" s="832">
        <v>1</v>
      </c>
      <c r="O97" s="832">
        <v>183</v>
      </c>
      <c r="P97" s="849"/>
      <c r="Q97" s="849"/>
      <c r="R97" s="837"/>
      <c r="S97" s="850"/>
    </row>
    <row r="98" spans="1:19" ht="14.4" customHeight="1" x14ac:dyDescent="0.3">
      <c r="A98" s="831" t="s">
        <v>577</v>
      </c>
      <c r="B98" s="832" t="s">
        <v>4356</v>
      </c>
      <c r="C98" s="832" t="s">
        <v>601</v>
      </c>
      <c r="D98" s="832" t="s">
        <v>2268</v>
      </c>
      <c r="E98" s="832" t="s">
        <v>4353</v>
      </c>
      <c r="F98" s="832" t="s">
        <v>4420</v>
      </c>
      <c r="G98" s="832" t="s">
        <v>4421</v>
      </c>
      <c r="H98" s="849">
        <v>9</v>
      </c>
      <c r="I98" s="849">
        <v>3141</v>
      </c>
      <c r="J98" s="832">
        <v>8.443548387096774</v>
      </c>
      <c r="K98" s="832">
        <v>349</v>
      </c>
      <c r="L98" s="849">
        <v>1</v>
      </c>
      <c r="M98" s="849">
        <v>372</v>
      </c>
      <c r="N98" s="832">
        <v>1</v>
      </c>
      <c r="O98" s="832">
        <v>372</v>
      </c>
      <c r="P98" s="849">
        <v>3</v>
      </c>
      <c r="Q98" s="849">
        <v>1119</v>
      </c>
      <c r="R98" s="837">
        <v>3.0080645161290325</v>
      </c>
      <c r="S98" s="850">
        <v>373</v>
      </c>
    </row>
    <row r="99" spans="1:19" ht="14.4" customHeight="1" x14ac:dyDescent="0.3">
      <c r="A99" s="831" t="s">
        <v>577</v>
      </c>
      <c r="B99" s="832" t="s">
        <v>4356</v>
      </c>
      <c r="C99" s="832" t="s">
        <v>601</v>
      </c>
      <c r="D99" s="832" t="s">
        <v>2268</v>
      </c>
      <c r="E99" s="832" t="s">
        <v>4353</v>
      </c>
      <c r="F99" s="832" t="s">
        <v>4422</v>
      </c>
      <c r="G99" s="832" t="s">
        <v>4423</v>
      </c>
      <c r="H99" s="849">
        <v>1</v>
      </c>
      <c r="I99" s="849">
        <v>0</v>
      </c>
      <c r="J99" s="832"/>
      <c r="K99" s="832">
        <v>0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577</v>
      </c>
      <c r="B100" s="832" t="s">
        <v>4356</v>
      </c>
      <c r="C100" s="832" t="s">
        <v>601</v>
      </c>
      <c r="D100" s="832" t="s">
        <v>2269</v>
      </c>
      <c r="E100" s="832" t="s">
        <v>4357</v>
      </c>
      <c r="F100" s="832" t="s">
        <v>4358</v>
      </c>
      <c r="G100" s="832" t="s">
        <v>4359</v>
      </c>
      <c r="H100" s="849">
        <v>0.2</v>
      </c>
      <c r="I100" s="849">
        <v>30.2</v>
      </c>
      <c r="J100" s="832">
        <v>1</v>
      </c>
      <c r="K100" s="832">
        <v>151</v>
      </c>
      <c r="L100" s="849">
        <v>0.2</v>
      </c>
      <c r="M100" s="849">
        <v>30.2</v>
      </c>
      <c r="N100" s="832">
        <v>1</v>
      </c>
      <c r="O100" s="832">
        <v>151</v>
      </c>
      <c r="P100" s="849"/>
      <c r="Q100" s="849"/>
      <c r="R100" s="837"/>
      <c r="S100" s="850"/>
    </row>
    <row r="101" spans="1:19" ht="14.4" customHeight="1" x14ac:dyDescent="0.3">
      <c r="A101" s="831" t="s">
        <v>577</v>
      </c>
      <c r="B101" s="832" t="s">
        <v>4356</v>
      </c>
      <c r="C101" s="832" t="s">
        <v>601</v>
      </c>
      <c r="D101" s="832" t="s">
        <v>2269</v>
      </c>
      <c r="E101" s="832" t="s">
        <v>4357</v>
      </c>
      <c r="F101" s="832" t="s">
        <v>4361</v>
      </c>
      <c r="G101" s="832" t="s">
        <v>4362</v>
      </c>
      <c r="H101" s="849"/>
      <c r="I101" s="849"/>
      <c r="J101" s="832"/>
      <c r="K101" s="832"/>
      <c r="L101" s="849">
        <v>1.7</v>
      </c>
      <c r="M101" s="849">
        <v>431.1</v>
      </c>
      <c r="N101" s="832">
        <v>1</v>
      </c>
      <c r="O101" s="832">
        <v>253.58823529411768</v>
      </c>
      <c r="P101" s="849">
        <v>2.9</v>
      </c>
      <c r="Q101" s="849">
        <v>1043.5</v>
      </c>
      <c r="R101" s="837">
        <v>2.420552076084435</v>
      </c>
      <c r="S101" s="850">
        <v>359.82758620689657</v>
      </c>
    </row>
    <row r="102" spans="1:19" ht="14.4" customHeight="1" x14ac:dyDescent="0.3">
      <c r="A102" s="831" t="s">
        <v>577</v>
      </c>
      <c r="B102" s="832" t="s">
        <v>4356</v>
      </c>
      <c r="C102" s="832" t="s">
        <v>601</v>
      </c>
      <c r="D102" s="832" t="s">
        <v>2269</v>
      </c>
      <c r="E102" s="832" t="s">
        <v>4357</v>
      </c>
      <c r="F102" s="832" t="s">
        <v>4368</v>
      </c>
      <c r="G102" s="832" t="s">
        <v>1154</v>
      </c>
      <c r="H102" s="849"/>
      <c r="I102" s="849"/>
      <c r="J102" s="832"/>
      <c r="K102" s="832"/>
      <c r="L102" s="849">
        <v>0.1</v>
      </c>
      <c r="M102" s="849">
        <v>26.4</v>
      </c>
      <c r="N102" s="832">
        <v>1</v>
      </c>
      <c r="O102" s="832">
        <v>263.99999999999994</v>
      </c>
      <c r="P102" s="849">
        <v>0.5</v>
      </c>
      <c r="Q102" s="849">
        <v>105.00999999999999</v>
      </c>
      <c r="R102" s="837">
        <v>3.977651515151515</v>
      </c>
      <c r="S102" s="850">
        <v>210.01999999999998</v>
      </c>
    </row>
    <row r="103" spans="1:19" ht="14.4" customHeight="1" x14ac:dyDescent="0.3">
      <c r="A103" s="831" t="s">
        <v>577</v>
      </c>
      <c r="B103" s="832" t="s">
        <v>4356</v>
      </c>
      <c r="C103" s="832" t="s">
        <v>601</v>
      </c>
      <c r="D103" s="832" t="s">
        <v>2269</v>
      </c>
      <c r="E103" s="832" t="s">
        <v>4353</v>
      </c>
      <c r="F103" s="832" t="s">
        <v>4371</v>
      </c>
      <c r="G103" s="832" t="s">
        <v>4372</v>
      </c>
      <c r="H103" s="849">
        <v>3</v>
      </c>
      <c r="I103" s="849">
        <v>243</v>
      </c>
      <c r="J103" s="832"/>
      <c r="K103" s="832">
        <v>81</v>
      </c>
      <c r="L103" s="849"/>
      <c r="M103" s="849"/>
      <c r="N103" s="832"/>
      <c r="O103" s="832"/>
      <c r="P103" s="849">
        <v>1</v>
      </c>
      <c r="Q103" s="849">
        <v>83</v>
      </c>
      <c r="R103" s="837"/>
      <c r="S103" s="850">
        <v>83</v>
      </c>
    </row>
    <row r="104" spans="1:19" ht="14.4" customHeight="1" x14ac:dyDescent="0.3">
      <c r="A104" s="831" t="s">
        <v>577</v>
      </c>
      <c r="B104" s="832" t="s">
        <v>4356</v>
      </c>
      <c r="C104" s="832" t="s">
        <v>601</v>
      </c>
      <c r="D104" s="832" t="s">
        <v>2269</v>
      </c>
      <c r="E104" s="832" t="s">
        <v>4353</v>
      </c>
      <c r="F104" s="832" t="s">
        <v>4379</v>
      </c>
      <c r="G104" s="832" t="s">
        <v>4380</v>
      </c>
      <c r="H104" s="849">
        <v>4</v>
      </c>
      <c r="I104" s="849">
        <v>440</v>
      </c>
      <c r="J104" s="832">
        <v>0.63218390804597702</v>
      </c>
      <c r="K104" s="832">
        <v>110</v>
      </c>
      <c r="L104" s="849">
        <v>6</v>
      </c>
      <c r="M104" s="849">
        <v>696</v>
      </c>
      <c r="N104" s="832">
        <v>1</v>
      </c>
      <c r="O104" s="832">
        <v>116</v>
      </c>
      <c r="P104" s="849">
        <v>2</v>
      </c>
      <c r="Q104" s="849">
        <v>232</v>
      </c>
      <c r="R104" s="837">
        <v>0.33333333333333331</v>
      </c>
      <c r="S104" s="850">
        <v>116</v>
      </c>
    </row>
    <row r="105" spans="1:19" ht="14.4" customHeight="1" x14ac:dyDescent="0.3">
      <c r="A105" s="831" t="s">
        <v>577</v>
      </c>
      <c r="B105" s="832" t="s">
        <v>4356</v>
      </c>
      <c r="C105" s="832" t="s">
        <v>601</v>
      </c>
      <c r="D105" s="832" t="s">
        <v>2269</v>
      </c>
      <c r="E105" s="832" t="s">
        <v>4353</v>
      </c>
      <c r="F105" s="832" t="s">
        <v>4381</v>
      </c>
      <c r="G105" s="832" t="s">
        <v>4382</v>
      </c>
      <c r="H105" s="849"/>
      <c r="I105" s="849"/>
      <c r="J105" s="832"/>
      <c r="K105" s="832"/>
      <c r="L105" s="849"/>
      <c r="M105" s="849"/>
      <c r="N105" s="832"/>
      <c r="O105" s="832"/>
      <c r="P105" s="849">
        <v>5</v>
      </c>
      <c r="Q105" s="849">
        <v>645</v>
      </c>
      <c r="R105" s="837"/>
      <c r="S105" s="850">
        <v>129</v>
      </c>
    </row>
    <row r="106" spans="1:19" ht="14.4" customHeight="1" x14ac:dyDescent="0.3">
      <c r="A106" s="831" t="s">
        <v>577</v>
      </c>
      <c r="B106" s="832" t="s">
        <v>4356</v>
      </c>
      <c r="C106" s="832" t="s">
        <v>601</v>
      </c>
      <c r="D106" s="832" t="s">
        <v>2269</v>
      </c>
      <c r="E106" s="832" t="s">
        <v>4353</v>
      </c>
      <c r="F106" s="832" t="s">
        <v>4383</v>
      </c>
      <c r="G106" s="832" t="s">
        <v>4384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97</v>
      </c>
      <c r="R106" s="837"/>
      <c r="S106" s="850">
        <v>97</v>
      </c>
    </row>
    <row r="107" spans="1:19" ht="14.4" customHeight="1" x14ac:dyDescent="0.3">
      <c r="A107" s="831" t="s">
        <v>577</v>
      </c>
      <c r="B107" s="832" t="s">
        <v>4356</v>
      </c>
      <c r="C107" s="832" t="s">
        <v>601</v>
      </c>
      <c r="D107" s="832" t="s">
        <v>2269</v>
      </c>
      <c r="E107" s="832" t="s">
        <v>4353</v>
      </c>
      <c r="F107" s="832" t="s">
        <v>4385</v>
      </c>
      <c r="G107" s="832" t="s">
        <v>4386</v>
      </c>
      <c r="H107" s="849"/>
      <c r="I107" s="849"/>
      <c r="J107" s="832"/>
      <c r="K107" s="832"/>
      <c r="L107" s="849">
        <v>5</v>
      </c>
      <c r="M107" s="849">
        <v>630</v>
      </c>
      <c r="N107" s="832">
        <v>1</v>
      </c>
      <c r="O107" s="832">
        <v>126</v>
      </c>
      <c r="P107" s="849">
        <v>1</v>
      </c>
      <c r="Q107" s="849">
        <v>126</v>
      </c>
      <c r="R107" s="837">
        <v>0.2</v>
      </c>
      <c r="S107" s="850">
        <v>126</v>
      </c>
    </row>
    <row r="108" spans="1:19" ht="14.4" customHeight="1" x14ac:dyDescent="0.3">
      <c r="A108" s="831" t="s">
        <v>577</v>
      </c>
      <c r="B108" s="832" t="s">
        <v>4356</v>
      </c>
      <c r="C108" s="832" t="s">
        <v>601</v>
      </c>
      <c r="D108" s="832" t="s">
        <v>2269</v>
      </c>
      <c r="E108" s="832" t="s">
        <v>4353</v>
      </c>
      <c r="F108" s="832" t="s">
        <v>4391</v>
      </c>
      <c r="G108" s="832" t="s">
        <v>4392</v>
      </c>
      <c r="H108" s="849">
        <v>1</v>
      </c>
      <c r="I108" s="849">
        <v>1637</v>
      </c>
      <c r="J108" s="832"/>
      <c r="K108" s="832">
        <v>1637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577</v>
      </c>
      <c r="B109" s="832" t="s">
        <v>4356</v>
      </c>
      <c r="C109" s="832" t="s">
        <v>601</v>
      </c>
      <c r="D109" s="832" t="s">
        <v>2269</v>
      </c>
      <c r="E109" s="832" t="s">
        <v>4353</v>
      </c>
      <c r="F109" s="832" t="s">
        <v>4395</v>
      </c>
      <c r="G109" s="832" t="s">
        <v>4396</v>
      </c>
      <c r="H109" s="849">
        <v>288</v>
      </c>
      <c r="I109" s="849">
        <v>5400</v>
      </c>
      <c r="J109" s="832">
        <v>0.40909152892655898</v>
      </c>
      <c r="K109" s="832">
        <v>18.75</v>
      </c>
      <c r="L109" s="849">
        <v>396</v>
      </c>
      <c r="M109" s="849">
        <v>13199.98</v>
      </c>
      <c r="N109" s="832">
        <v>1</v>
      </c>
      <c r="O109" s="832">
        <v>33.333282828282826</v>
      </c>
      <c r="P109" s="849">
        <v>238</v>
      </c>
      <c r="Q109" s="849">
        <v>7933.3099999999995</v>
      </c>
      <c r="R109" s="837">
        <v>0.60100924395339994</v>
      </c>
      <c r="S109" s="850">
        <v>33.333235294117642</v>
      </c>
    </row>
    <row r="110" spans="1:19" ht="14.4" customHeight="1" x14ac:dyDescent="0.3">
      <c r="A110" s="831" t="s">
        <v>577</v>
      </c>
      <c r="B110" s="832" t="s">
        <v>4356</v>
      </c>
      <c r="C110" s="832" t="s">
        <v>601</v>
      </c>
      <c r="D110" s="832" t="s">
        <v>2269</v>
      </c>
      <c r="E110" s="832" t="s">
        <v>4353</v>
      </c>
      <c r="F110" s="832" t="s">
        <v>4397</v>
      </c>
      <c r="G110" s="832" t="s">
        <v>4398</v>
      </c>
      <c r="H110" s="849">
        <v>428</v>
      </c>
      <c r="I110" s="849">
        <v>100580</v>
      </c>
      <c r="J110" s="832">
        <v>25.044820717131476</v>
      </c>
      <c r="K110" s="832">
        <v>235</v>
      </c>
      <c r="L110" s="849">
        <v>16</v>
      </c>
      <c r="M110" s="849">
        <v>4016</v>
      </c>
      <c r="N110" s="832">
        <v>1</v>
      </c>
      <c r="O110" s="832">
        <v>251</v>
      </c>
      <c r="P110" s="849">
        <v>40</v>
      </c>
      <c r="Q110" s="849">
        <v>10040</v>
      </c>
      <c r="R110" s="837">
        <v>2.5</v>
      </c>
      <c r="S110" s="850">
        <v>251</v>
      </c>
    </row>
    <row r="111" spans="1:19" ht="14.4" customHeight="1" x14ac:dyDescent="0.3">
      <c r="A111" s="831" t="s">
        <v>577</v>
      </c>
      <c r="B111" s="832" t="s">
        <v>4356</v>
      </c>
      <c r="C111" s="832" t="s">
        <v>601</v>
      </c>
      <c r="D111" s="832" t="s">
        <v>2269</v>
      </c>
      <c r="E111" s="832" t="s">
        <v>4353</v>
      </c>
      <c r="F111" s="832" t="s">
        <v>4403</v>
      </c>
      <c r="G111" s="832" t="s">
        <v>4404</v>
      </c>
      <c r="H111" s="849">
        <v>1</v>
      </c>
      <c r="I111" s="849">
        <v>82</v>
      </c>
      <c r="J111" s="832"/>
      <c r="K111" s="832">
        <v>82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577</v>
      </c>
      <c r="B112" s="832" t="s">
        <v>4356</v>
      </c>
      <c r="C112" s="832" t="s">
        <v>601</v>
      </c>
      <c r="D112" s="832" t="s">
        <v>2269</v>
      </c>
      <c r="E112" s="832" t="s">
        <v>4353</v>
      </c>
      <c r="F112" s="832" t="s">
        <v>4405</v>
      </c>
      <c r="G112" s="832" t="s">
        <v>4406</v>
      </c>
      <c r="H112" s="849"/>
      <c r="I112" s="849"/>
      <c r="J112" s="832"/>
      <c r="K112" s="832"/>
      <c r="L112" s="849">
        <v>1</v>
      </c>
      <c r="M112" s="849">
        <v>32</v>
      </c>
      <c r="N112" s="832">
        <v>1</v>
      </c>
      <c r="O112" s="832">
        <v>32</v>
      </c>
      <c r="P112" s="849"/>
      <c r="Q112" s="849"/>
      <c r="R112" s="837"/>
      <c r="S112" s="850"/>
    </row>
    <row r="113" spans="1:19" ht="14.4" customHeight="1" x14ac:dyDescent="0.3">
      <c r="A113" s="831" t="s">
        <v>577</v>
      </c>
      <c r="B113" s="832" t="s">
        <v>4356</v>
      </c>
      <c r="C113" s="832" t="s">
        <v>601</v>
      </c>
      <c r="D113" s="832" t="s">
        <v>2269</v>
      </c>
      <c r="E113" s="832" t="s">
        <v>4353</v>
      </c>
      <c r="F113" s="832" t="s">
        <v>4411</v>
      </c>
      <c r="G113" s="832" t="s">
        <v>4412</v>
      </c>
      <c r="H113" s="849"/>
      <c r="I113" s="849"/>
      <c r="J113" s="832"/>
      <c r="K113" s="832"/>
      <c r="L113" s="849">
        <v>0</v>
      </c>
      <c r="M113" s="849">
        <v>0</v>
      </c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577</v>
      </c>
      <c r="B114" s="832" t="s">
        <v>4356</v>
      </c>
      <c r="C114" s="832" t="s">
        <v>601</v>
      </c>
      <c r="D114" s="832" t="s">
        <v>2269</v>
      </c>
      <c r="E114" s="832" t="s">
        <v>4353</v>
      </c>
      <c r="F114" s="832" t="s">
        <v>4420</v>
      </c>
      <c r="G114" s="832" t="s">
        <v>4421</v>
      </c>
      <c r="H114" s="849">
        <v>76</v>
      </c>
      <c r="I114" s="849">
        <v>26524</v>
      </c>
      <c r="J114" s="832">
        <v>0.17780816775266137</v>
      </c>
      <c r="K114" s="832">
        <v>349</v>
      </c>
      <c r="L114" s="849">
        <v>401</v>
      </c>
      <c r="M114" s="849">
        <v>149172</v>
      </c>
      <c r="N114" s="832">
        <v>1</v>
      </c>
      <c r="O114" s="832">
        <v>372</v>
      </c>
      <c r="P114" s="849">
        <v>250</v>
      </c>
      <c r="Q114" s="849">
        <v>93250</v>
      </c>
      <c r="R114" s="837">
        <v>0.62511731424127848</v>
      </c>
      <c r="S114" s="850">
        <v>373</v>
      </c>
    </row>
    <row r="115" spans="1:19" ht="14.4" customHeight="1" x14ac:dyDescent="0.3">
      <c r="A115" s="831" t="s">
        <v>577</v>
      </c>
      <c r="B115" s="832" t="s">
        <v>4356</v>
      </c>
      <c r="C115" s="832" t="s">
        <v>601</v>
      </c>
      <c r="D115" s="832" t="s">
        <v>2270</v>
      </c>
      <c r="E115" s="832" t="s">
        <v>4357</v>
      </c>
      <c r="F115" s="832" t="s">
        <v>4358</v>
      </c>
      <c r="G115" s="832" t="s">
        <v>4359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0.1</v>
      </c>
      <c r="Q115" s="849">
        <v>6.97</v>
      </c>
      <c r="R115" s="837"/>
      <c r="S115" s="850">
        <v>69.699999999999989</v>
      </c>
    </row>
    <row r="116" spans="1:19" ht="14.4" customHeight="1" x14ac:dyDescent="0.3">
      <c r="A116" s="831" t="s">
        <v>577</v>
      </c>
      <c r="B116" s="832" t="s">
        <v>4356</v>
      </c>
      <c r="C116" s="832" t="s">
        <v>601</v>
      </c>
      <c r="D116" s="832" t="s">
        <v>2270</v>
      </c>
      <c r="E116" s="832" t="s">
        <v>4353</v>
      </c>
      <c r="F116" s="832" t="s">
        <v>4371</v>
      </c>
      <c r="G116" s="832" t="s">
        <v>4372</v>
      </c>
      <c r="H116" s="849"/>
      <c r="I116" s="849"/>
      <c r="J116" s="832"/>
      <c r="K116" s="832"/>
      <c r="L116" s="849"/>
      <c r="M116" s="849"/>
      <c r="N116" s="832"/>
      <c r="O116" s="832"/>
      <c r="P116" s="849">
        <v>4</v>
      </c>
      <c r="Q116" s="849">
        <v>332</v>
      </c>
      <c r="R116" s="837"/>
      <c r="S116" s="850">
        <v>83</v>
      </c>
    </row>
    <row r="117" spans="1:19" ht="14.4" customHeight="1" x14ac:dyDescent="0.3">
      <c r="A117" s="831" t="s">
        <v>577</v>
      </c>
      <c r="B117" s="832" t="s">
        <v>4356</v>
      </c>
      <c r="C117" s="832" t="s">
        <v>601</v>
      </c>
      <c r="D117" s="832" t="s">
        <v>2270</v>
      </c>
      <c r="E117" s="832" t="s">
        <v>4353</v>
      </c>
      <c r="F117" s="832" t="s">
        <v>4373</v>
      </c>
      <c r="G117" s="832" t="s">
        <v>4374</v>
      </c>
      <c r="H117" s="849"/>
      <c r="I117" s="849"/>
      <c r="J117" s="832"/>
      <c r="K117" s="832"/>
      <c r="L117" s="849"/>
      <c r="M117" s="849"/>
      <c r="N117" s="832"/>
      <c r="O117" s="832"/>
      <c r="P117" s="849">
        <v>5</v>
      </c>
      <c r="Q117" s="849">
        <v>185</v>
      </c>
      <c r="R117" s="837"/>
      <c r="S117" s="850">
        <v>37</v>
      </c>
    </row>
    <row r="118" spans="1:19" ht="14.4" customHeight="1" x14ac:dyDescent="0.3">
      <c r="A118" s="831" t="s">
        <v>577</v>
      </c>
      <c r="B118" s="832" t="s">
        <v>4356</v>
      </c>
      <c r="C118" s="832" t="s">
        <v>601</v>
      </c>
      <c r="D118" s="832" t="s">
        <v>2270</v>
      </c>
      <c r="E118" s="832" t="s">
        <v>4353</v>
      </c>
      <c r="F118" s="832" t="s">
        <v>4385</v>
      </c>
      <c r="G118" s="832" t="s">
        <v>4386</v>
      </c>
      <c r="H118" s="849"/>
      <c r="I118" s="849"/>
      <c r="J118" s="832"/>
      <c r="K118" s="832"/>
      <c r="L118" s="849"/>
      <c r="M118" s="849"/>
      <c r="N118" s="832"/>
      <c r="O118" s="832"/>
      <c r="P118" s="849">
        <v>429</v>
      </c>
      <c r="Q118" s="849">
        <v>54054</v>
      </c>
      <c r="R118" s="837"/>
      <c r="S118" s="850">
        <v>126</v>
      </c>
    </row>
    <row r="119" spans="1:19" ht="14.4" customHeight="1" x14ac:dyDescent="0.3">
      <c r="A119" s="831" t="s">
        <v>577</v>
      </c>
      <c r="B119" s="832" t="s">
        <v>4356</v>
      </c>
      <c r="C119" s="832" t="s">
        <v>601</v>
      </c>
      <c r="D119" s="832" t="s">
        <v>2270</v>
      </c>
      <c r="E119" s="832" t="s">
        <v>4353</v>
      </c>
      <c r="F119" s="832" t="s">
        <v>4391</v>
      </c>
      <c r="G119" s="832" t="s">
        <v>4392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1678</v>
      </c>
      <c r="R119" s="837"/>
      <c r="S119" s="850">
        <v>1678</v>
      </c>
    </row>
    <row r="120" spans="1:19" ht="14.4" customHeight="1" x14ac:dyDescent="0.3">
      <c r="A120" s="831" t="s">
        <v>577</v>
      </c>
      <c r="B120" s="832" t="s">
        <v>4356</v>
      </c>
      <c r="C120" s="832" t="s">
        <v>601</v>
      </c>
      <c r="D120" s="832" t="s">
        <v>2270</v>
      </c>
      <c r="E120" s="832" t="s">
        <v>4353</v>
      </c>
      <c r="F120" s="832" t="s">
        <v>4395</v>
      </c>
      <c r="G120" s="832" t="s">
        <v>4396</v>
      </c>
      <c r="H120" s="849"/>
      <c r="I120" s="849"/>
      <c r="J120" s="832"/>
      <c r="K120" s="832"/>
      <c r="L120" s="849"/>
      <c r="M120" s="849"/>
      <c r="N120" s="832"/>
      <c r="O120" s="832"/>
      <c r="P120" s="849">
        <v>325</v>
      </c>
      <c r="Q120" s="849">
        <v>10833.289999999999</v>
      </c>
      <c r="R120" s="837"/>
      <c r="S120" s="850">
        <v>33.333199999999998</v>
      </c>
    </row>
    <row r="121" spans="1:19" ht="14.4" customHeight="1" x14ac:dyDescent="0.3">
      <c r="A121" s="831" t="s">
        <v>577</v>
      </c>
      <c r="B121" s="832" t="s">
        <v>4356</v>
      </c>
      <c r="C121" s="832" t="s">
        <v>601</v>
      </c>
      <c r="D121" s="832" t="s">
        <v>2270</v>
      </c>
      <c r="E121" s="832" t="s">
        <v>4353</v>
      </c>
      <c r="F121" s="832" t="s">
        <v>4397</v>
      </c>
      <c r="G121" s="832" t="s">
        <v>4398</v>
      </c>
      <c r="H121" s="849"/>
      <c r="I121" s="849"/>
      <c r="J121" s="832"/>
      <c r="K121" s="832"/>
      <c r="L121" s="849">
        <v>1</v>
      </c>
      <c r="M121" s="849">
        <v>251</v>
      </c>
      <c r="N121" s="832">
        <v>1</v>
      </c>
      <c r="O121" s="832">
        <v>251</v>
      </c>
      <c r="P121" s="849">
        <v>9</v>
      </c>
      <c r="Q121" s="849">
        <v>2259</v>
      </c>
      <c r="R121" s="837">
        <v>9</v>
      </c>
      <c r="S121" s="850">
        <v>251</v>
      </c>
    </row>
    <row r="122" spans="1:19" ht="14.4" customHeight="1" x14ac:dyDescent="0.3">
      <c r="A122" s="831" t="s">
        <v>577</v>
      </c>
      <c r="B122" s="832" t="s">
        <v>4356</v>
      </c>
      <c r="C122" s="832" t="s">
        <v>601</v>
      </c>
      <c r="D122" s="832" t="s">
        <v>2270</v>
      </c>
      <c r="E122" s="832" t="s">
        <v>4353</v>
      </c>
      <c r="F122" s="832" t="s">
        <v>4399</v>
      </c>
      <c r="G122" s="832" t="s">
        <v>4400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116</v>
      </c>
      <c r="R122" s="837"/>
      <c r="S122" s="850">
        <v>116</v>
      </c>
    </row>
    <row r="123" spans="1:19" ht="14.4" customHeight="1" x14ac:dyDescent="0.3">
      <c r="A123" s="831" t="s">
        <v>577</v>
      </c>
      <c r="B123" s="832" t="s">
        <v>4356</v>
      </c>
      <c r="C123" s="832" t="s">
        <v>601</v>
      </c>
      <c r="D123" s="832" t="s">
        <v>2270</v>
      </c>
      <c r="E123" s="832" t="s">
        <v>4353</v>
      </c>
      <c r="F123" s="832" t="s">
        <v>4403</v>
      </c>
      <c r="G123" s="832" t="s">
        <v>4404</v>
      </c>
      <c r="H123" s="849"/>
      <c r="I123" s="849"/>
      <c r="J123" s="832"/>
      <c r="K123" s="832"/>
      <c r="L123" s="849"/>
      <c r="M123" s="849"/>
      <c r="N123" s="832"/>
      <c r="O123" s="832"/>
      <c r="P123" s="849">
        <v>2</v>
      </c>
      <c r="Q123" s="849">
        <v>172</v>
      </c>
      <c r="R123" s="837"/>
      <c r="S123" s="850">
        <v>86</v>
      </c>
    </row>
    <row r="124" spans="1:19" ht="14.4" customHeight="1" x14ac:dyDescent="0.3">
      <c r="A124" s="831" t="s">
        <v>577</v>
      </c>
      <c r="B124" s="832" t="s">
        <v>4356</v>
      </c>
      <c r="C124" s="832" t="s">
        <v>601</v>
      </c>
      <c r="D124" s="832" t="s">
        <v>2270</v>
      </c>
      <c r="E124" s="832" t="s">
        <v>4353</v>
      </c>
      <c r="F124" s="832" t="s">
        <v>4415</v>
      </c>
      <c r="G124" s="832" t="s">
        <v>4416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183</v>
      </c>
      <c r="R124" s="837"/>
      <c r="S124" s="850">
        <v>183</v>
      </c>
    </row>
    <row r="125" spans="1:19" ht="14.4" customHeight="1" x14ac:dyDescent="0.3">
      <c r="A125" s="831" t="s">
        <v>577</v>
      </c>
      <c r="B125" s="832" t="s">
        <v>4356</v>
      </c>
      <c r="C125" s="832" t="s">
        <v>601</v>
      </c>
      <c r="D125" s="832" t="s">
        <v>2270</v>
      </c>
      <c r="E125" s="832" t="s">
        <v>4353</v>
      </c>
      <c r="F125" s="832" t="s">
        <v>4422</v>
      </c>
      <c r="G125" s="832" t="s">
        <v>4423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0</v>
      </c>
      <c r="R125" s="837"/>
      <c r="S125" s="850">
        <v>0</v>
      </c>
    </row>
    <row r="126" spans="1:19" ht="14.4" customHeight="1" x14ac:dyDescent="0.3">
      <c r="A126" s="831" t="s">
        <v>577</v>
      </c>
      <c r="B126" s="832" t="s">
        <v>4356</v>
      </c>
      <c r="C126" s="832" t="s">
        <v>601</v>
      </c>
      <c r="D126" s="832" t="s">
        <v>2271</v>
      </c>
      <c r="E126" s="832" t="s">
        <v>4357</v>
      </c>
      <c r="F126" s="832" t="s">
        <v>4358</v>
      </c>
      <c r="G126" s="832" t="s">
        <v>4359</v>
      </c>
      <c r="H126" s="849">
        <v>1</v>
      </c>
      <c r="I126" s="849">
        <v>151.08000000000001</v>
      </c>
      <c r="J126" s="832">
        <v>10.005298013245033</v>
      </c>
      <c r="K126" s="832">
        <v>151.08000000000001</v>
      </c>
      <c r="L126" s="849">
        <v>0.1</v>
      </c>
      <c r="M126" s="849">
        <v>15.1</v>
      </c>
      <c r="N126" s="832">
        <v>1</v>
      </c>
      <c r="O126" s="832">
        <v>151</v>
      </c>
      <c r="P126" s="849">
        <v>0.5</v>
      </c>
      <c r="Q126" s="849">
        <v>75.5</v>
      </c>
      <c r="R126" s="837">
        <v>5</v>
      </c>
      <c r="S126" s="850">
        <v>151</v>
      </c>
    </row>
    <row r="127" spans="1:19" ht="14.4" customHeight="1" x14ac:dyDescent="0.3">
      <c r="A127" s="831" t="s">
        <v>577</v>
      </c>
      <c r="B127" s="832" t="s">
        <v>4356</v>
      </c>
      <c r="C127" s="832" t="s">
        <v>601</v>
      </c>
      <c r="D127" s="832" t="s">
        <v>2271</v>
      </c>
      <c r="E127" s="832" t="s">
        <v>4353</v>
      </c>
      <c r="F127" s="832" t="s">
        <v>4371</v>
      </c>
      <c r="G127" s="832" t="s">
        <v>4372</v>
      </c>
      <c r="H127" s="849">
        <v>12</v>
      </c>
      <c r="I127" s="849">
        <v>972</v>
      </c>
      <c r="J127" s="832">
        <v>0.53231106243154436</v>
      </c>
      <c r="K127" s="832">
        <v>81</v>
      </c>
      <c r="L127" s="849">
        <v>22</v>
      </c>
      <c r="M127" s="849">
        <v>1826</v>
      </c>
      <c r="N127" s="832">
        <v>1</v>
      </c>
      <c r="O127" s="832">
        <v>83</v>
      </c>
      <c r="P127" s="849">
        <v>28</v>
      </c>
      <c r="Q127" s="849">
        <v>2324</v>
      </c>
      <c r="R127" s="837">
        <v>1.2727272727272727</v>
      </c>
      <c r="S127" s="850">
        <v>83</v>
      </c>
    </row>
    <row r="128" spans="1:19" ht="14.4" customHeight="1" x14ac:dyDescent="0.3">
      <c r="A128" s="831" t="s">
        <v>577</v>
      </c>
      <c r="B128" s="832" t="s">
        <v>4356</v>
      </c>
      <c r="C128" s="832" t="s">
        <v>601</v>
      </c>
      <c r="D128" s="832" t="s">
        <v>2271</v>
      </c>
      <c r="E128" s="832" t="s">
        <v>4353</v>
      </c>
      <c r="F128" s="832" t="s">
        <v>4373</v>
      </c>
      <c r="G128" s="832" t="s">
        <v>4374</v>
      </c>
      <c r="H128" s="849">
        <v>8</v>
      </c>
      <c r="I128" s="849">
        <v>280</v>
      </c>
      <c r="J128" s="832">
        <v>0.30270270270270272</v>
      </c>
      <c r="K128" s="832">
        <v>35</v>
      </c>
      <c r="L128" s="849">
        <v>25</v>
      </c>
      <c r="M128" s="849">
        <v>925</v>
      </c>
      <c r="N128" s="832">
        <v>1</v>
      </c>
      <c r="O128" s="832">
        <v>37</v>
      </c>
      <c r="P128" s="849">
        <v>24</v>
      </c>
      <c r="Q128" s="849">
        <v>888</v>
      </c>
      <c r="R128" s="837">
        <v>0.96</v>
      </c>
      <c r="S128" s="850">
        <v>37</v>
      </c>
    </row>
    <row r="129" spans="1:19" ht="14.4" customHeight="1" x14ac:dyDescent="0.3">
      <c r="A129" s="831" t="s">
        <v>577</v>
      </c>
      <c r="B129" s="832" t="s">
        <v>4356</v>
      </c>
      <c r="C129" s="832" t="s">
        <v>601</v>
      </c>
      <c r="D129" s="832" t="s">
        <v>2271</v>
      </c>
      <c r="E129" s="832" t="s">
        <v>4353</v>
      </c>
      <c r="F129" s="832" t="s">
        <v>4379</v>
      </c>
      <c r="G129" s="832" t="s">
        <v>4380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116</v>
      </c>
      <c r="R129" s="837"/>
      <c r="S129" s="850">
        <v>116</v>
      </c>
    </row>
    <row r="130" spans="1:19" ht="14.4" customHeight="1" x14ac:dyDescent="0.3">
      <c r="A130" s="831" t="s">
        <v>577</v>
      </c>
      <c r="B130" s="832" t="s">
        <v>4356</v>
      </c>
      <c r="C130" s="832" t="s">
        <v>601</v>
      </c>
      <c r="D130" s="832" t="s">
        <v>2271</v>
      </c>
      <c r="E130" s="832" t="s">
        <v>4353</v>
      </c>
      <c r="F130" s="832" t="s">
        <v>4383</v>
      </c>
      <c r="G130" s="832" t="s">
        <v>4384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97</v>
      </c>
      <c r="R130" s="837"/>
      <c r="S130" s="850">
        <v>97</v>
      </c>
    </row>
    <row r="131" spans="1:19" ht="14.4" customHeight="1" x14ac:dyDescent="0.3">
      <c r="A131" s="831" t="s">
        <v>577</v>
      </c>
      <c r="B131" s="832" t="s">
        <v>4356</v>
      </c>
      <c r="C131" s="832" t="s">
        <v>601</v>
      </c>
      <c r="D131" s="832" t="s">
        <v>2271</v>
      </c>
      <c r="E131" s="832" t="s">
        <v>4353</v>
      </c>
      <c r="F131" s="832" t="s">
        <v>4385</v>
      </c>
      <c r="G131" s="832" t="s">
        <v>4386</v>
      </c>
      <c r="H131" s="849">
        <v>469</v>
      </c>
      <c r="I131" s="849">
        <v>55342</v>
      </c>
      <c r="J131" s="832">
        <v>0.48911160603810938</v>
      </c>
      <c r="K131" s="832">
        <v>118</v>
      </c>
      <c r="L131" s="849">
        <v>898</v>
      </c>
      <c r="M131" s="849">
        <v>113148</v>
      </c>
      <c r="N131" s="832">
        <v>1</v>
      </c>
      <c r="O131" s="832">
        <v>126</v>
      </c>
      <c r="P131" s="849">
        <v>753</v>
      </c>
      <c r="Q131" s="849">
        <v>94878</v>
      </c>
      <c r="R131" s="837">
        <v>0.83853006681514475</v>
      </c>
      <c r="S131" s="850">
        <v>126</v>
      </c>
    </row>
    <row r="132" spans="1:19" ht="14.4" customHeight="1" x14ac:dyDescent="0.3">
      <c r="A132" s="831" t="s">
        <v>577</v>
      </c>
      <c r="B132" s="832" t="s">
        <v>4356</v>
      </c>
      <c r="C132" s="832" t="s">
        <v>601</v>
      </c>
      <c r="D132" s="832" t="s">
        <v>2271</v>
      </c>
      <c r="E132" s="832" t="s">
        <v>4353</v>
      </c>
      <c r="F132" s="832" t="s">
        <v>4391</v>
      </c>
      <c r="G132" s="832" t="s">
        <v>4392</v>
      </c>
      <c r="H132" s="849">
        <v>1</v>
      </c>
      <c r="I132" s="849">
        <v>1637</v>
      </c>
      <c r="J132" s="832">
        <v>0.9761478831246273</v>
      </c>
      <c r="K132" s="832">
        <v>1637</v>
      </c>
      <c r="L132" s="849">
        <v>1</v>
      </c>
      <c r="M132" s="849">
        <v>1677</v>
      </c>
      <c r="N132" s="832">
        <v>1</v>
      </c>
      <c r="O132" s="832">
        <v>1677</v>
      </c>
      <c r="P132" s="849"/>
      <c r="Q132" s="849"/>
      <c r="R132" s="837"/>
      <c r="S132" s="850"/>
    </row>
    <row r="133" spans="1:19" ht="14.4" customHeight="1" x14ac:dyDescent="0.3">
      <c r="A133" s="831" t="s">
        <v>577</v>
      </c>
      <c r="B133" s="832" t="s">
        <v>4356</v>
      </c>
      <c r="C133" s="832" t="s">
        <v>601</v>
      </c>
      <c r="D133" s="832" t="s">
        <v>2271</v>
      </c>
      <c r="E133" s="832" t="s">
        <v>4353</v>
      </c>
      <c r="F133" s="832" t="s">
        <v>4395</v>
      </c>
      <c r="G133" s="832" t="s">
        <v>4396</v>
      </c>
      <c r="H133" s="849">
        <v>619</v>
      </c>
      <c r="I133" s="849">
        <v>12266.67</v>
      </c>
      <c r="J133" s="832">
        <v>0.35762907150383166</v>
      </c>
      <c r="K133" s="832">
        <v>19.816914378029079</v>
      </c>
      <c r="L133" s="849">
        <v>1029</v>
      </c>
      <c r="M133" s="849">
        <v>34299.98000000001</v>
      </c>
      <c r="N133" s="832">
        <v>1</v>
      </c>
      <c r="O133" s="832">
        <v>33.333313896987377</v>
      </c>
      <c r="P133" s="849">
        <v>1030</v>
      </c>
      <c r="Q133" s="849">
        <v>34333.33</v>
      </c>
      <c r="R133" s="837">
        <v>1.0009723037739378</v>
      </c>
      <c r="S133" s="850">
        <v>33.333330097087384</v>
      </c>
    </row>
    <row r="134" spans="1:19" ht="14.4" customHeight="1" x14ac:dyDescent="0.3">
      <c r="A134" s="831" t="s">
        <v>577</v>
      </c>
      <c r="B134" s="832" t="s">
        <v>4356</v>
      </c>
      <c r="C134" s="832" t="s">
        <v>601</v>
      </c>
      <c r="D134" s="832" t="s">
        <v>2271</v>
      </c>
      <c r="E134" s="832" t="s">
        <v>4353</v>
      </c>
      <c r="F134" s="832" t="s">
        <v>4397</v>
      </c>
      <c r="G134" s="832" t="s">
        <v>4398</v>
      </c>
      <c r="H134" s="849">
        <v>504</v>
      </c>
      <c r="I134" s="849">
        <v>118440</v>
      </c>
      <c r="J134" s="832">
        <v>2.808764940239044</v>
      </c>
      <c r="K134" s="832">
        <v>235</v>
      </c>
      <c r="L134" s="849">
        <v>168</v>
      </c>
      <c r="M134" s="849">
        <v>42168</v>
      </c>
      <c r="N134" s="832">
        <v>1</v>
      </c>
      <c r="O134" s="832">
        <v>251</v>
      </c>
      <c r="P134" s="849">
        <v>164</v>
      </c>
      <c r="Q134" s="849">
        <v>41164</v>
      </c>
      <c r="R134" s="837">
        <v>0.97619047619047616</v>
      </c>
      <c r="S134" s="850">
        <v>251</v>
      </c>
    </row>
    <row r="135" spans="1:19" ht="14.4" customHeight="1" x14ac:dyDescent="0.3">
      <c r="A135" s="831" t="s">
        <v>577</v>
      </c>
      <c r="B135" s="832" t="s">
        <v>4356</v>
      </c>
      <c r="C135" s="832" t="s">
        <v>601</v>
      </c>
      <c r="D135" s="832" t="s">
        <v>2271</v>
      </c>
      <c r="E135" s="832" t="s">
        <v>4353</v>
      </c>
      <c r="F135" s="832" t="s">
        <v>4399</v>
      </c>
      <c r="G135" s="832" t="s">
        <v>4400</v>
      </c>
      <c r="H135" s="849"/>
      <c r="I135" s="849"/>
      <c r="J135" s="832"/>
      <c r="K135" s="832"/>
      <c r="L135" s="849">
        <v>1</v>
      </c>
      <c r="M135" s="849">
        <v>116</v>
      </c>
      <c r="N135" s="832">
        <v>1</v>
      </c>
      <c r="O135" s="832">
        <v>116</v>
      </c>
      <c r="P135" s="849">
        <v>1</v>
      </c>
      <c r="Q135" s="849">
        <v>116</v>
      </c>
      <c r="R135" s="837">
        <v>1</v>
      </c>
      <c r="S135" s="850">
        <v>116</v>
      </c>
    </row>
    <row r="136" spans="1:19" ht="14.4" customHeight="1" x14ac:dyDescent="0.3">
      <c r="A136" s="831" t="s">
        <v>577</v>
      </c>
      <c r="B136" s="832" t="s">
        <v>4356</v>
      </c>
      <c r="C136" s="832" t="s">
        <v>601</v>
      </c>
      <c r="D136" s="832" t="s">
        <v>2271</v>
      </c>
      <c r="E136" s="832" t="s">
        <v>4353</v>
      </c>
      <c r="F136" s="832" t="s">
        <v>4403</v>
      </c>
      <c r="G136" s="832" t="s">
        <v>4404</v>
      </c>
      <c r="H136" s="849">
        <v>1</v>
      </c>
      <c r="I136" s="849">
        <v>82</v>
      </c>
      <c r="J136" s="832">
        <v>0.95348837209302328</v>
      </c>
      <c r="K136" s="832">
        <v>82</v>
      </c>
      <c r="L136" s="849">
        <v>1</v>
      </c>
      <c r="M136" s="849">
        <v>86</v>
      </c>
      <c r="N136" s="832">
        <v>1</v>
      </c>
      <c r="O136" s="832">
        <v>86</v>
      </c>
      <c r="P136" s="849">
        <v>1</v>
      </c>
      <c r="Q136" s="849">
        <v>86</v>
      </c>
      <c r="R136" s="837">
        <v>1</v>
      </c>
      <c r="S136" s="850">
        <v>86</v>
      </c>
    </row>
    <row r="137" spans="1:19" ht="14.4" customHeight="1" x14ac:dyDescent="0.3">
      <c r="A137" s="831" t="s">
        <v>577</v>
      </c>
      <c r="B137" s="832" t="s">
        <v>4356</v>
      </c>
      <c r="C137" s="832" t="s">
        <v>601</v>
      </c>
      <c r="D137" s="832" t="s">
        <v>2271</v>
      </c>
      <c r="E137" s="832" t="s">
        <v>4353</v>
      </c>
      <c r="F137" s="832" t="s">
        <v>4413</v>
      </c>
      <c r="G137" s="832" t="s">
        <v>4414</v>
      </c>
      <c r="H137" s="849">
        <v>2</v>
      </c>
      <c r="I137" s="849">
        <v>228</v>
      </c>
      <c r="J137" s="832">
        <v>0.46721311475409838</v>
      </c>
      <c r="K137" s="832">
        <v>114</v>
      </c>
      <c r="L137" s="849">
        <v>4</v>
      </c>
      <c r="M137" s="849">
        <v>488</v>
      </c>
      <c r="N137" s="832">
        <v>1</v>
      </c>
      <c r="O137" s="832">
        <v>122</v>
      </c>
      <c r="P137" s="849"/>
      <c r="Q137" s="849"/>
      <c r="R137" s="837"/>
      <c r="S137" s="850"/>
    </row>
    <row r="138" spans="1:19" ht="14.4" customHeight="1" x14ac:dyDescent="0.3">
      <c r="A138" s="831" t="s">
        <v>577</v>
      </c>
      <c r="B138" s="832" t="s">
        <v>4356</v>
      </c>
      <c r="C138" s="832" t="s">
        <v>601</v>
      </c>
      <c r="D138" s="832" t="s">
        <v>2271</v>
      </c>
      <c r="E138" s="832" t="s">
        <v>4353</v>
      </c>
      <c r="F138" s="832" t="s">
        <v>4415</v>
      </c>
      <c r="G138" s="832" t="s">
        <v>4416</v>
      </c>
      <c r="H138" s="849"/>
      <c r="I138" s="849"/>
      <c r="J138" s="832"/>
      <c r="K138" s="832"/>
      <c r="L138" s="849">
        <v>1</v>
      </c>
      <c r="M138" s="849">
        <v>183</v>
      </c>
      <c r="N138" s="832">
        <v>1</v>
      </c>
      <c r="O138" s="832">
        <v>183</v>
      </c>
      <c r="P138" s="849">
        <v>4</v>
      </c>
      <c r="Q138" s="849">
        <v>732</v>
      </c>
      <c r="R138" s="837">
        <v>4</v>
      </c>
      <c r="S138" s="850">
        <v>183</v>
      </c>
    </row>
    <row r="139" spans="1:19" ht="14.4" customHeight="1" x14ac:dyDescent="0.3">
      <c r="A139" s="831" t="s">
        <v>577</v>
      </c>
      <c r="B139" s="832" t="s">
        <v>4356</v>
      </c>
      <c r="C139" s="832" t="s">
        <v>601</v>
      </c>
      <c r="D139" s="832" t="s">
        <v>2271</v>
      </c>
      <c r="E139" s="832" t="s">
        <v>4353</v>
      </c>
      <c r="F139" s="832" t="s">
        <v>4415</v>
      </c>
      <c r="G139" s="832" t="s">
        <v>4417</v>
      </c>
      <c r="H139" s="849"/>
      <c r="I139" s="849"/>
      <c r="J139" s="832"/>
      <c r="K139" s="832"/>
      <c r="L139" s="849">
        <v>2</v>
      </c>
      <c r="M139" s="849">
        <v>366</v>
      </c>
      <c r="N139" s="832">
        <v>1</v>
      </c>
      <c r="O139" s="832">
        <v>183</v>
      </c>
      <c r="P139" s="849"/>
      <c r="Q139" s="849"/>
      <c r="R139" s="837"/>
      <c r="S139" s="850"/>
    </row>
    <row r="140" spans="1:19" ht="14.4" customHeight="1" x14ac:dyDescent="0.3">
      <c r="A140" s="831" t="s">
        <v>577</v>
      </c>
      <c r="B140" s="832" t="s">
        <v>4356</v>
      </c>
      <c r="C140" s="832" t="s">
        <v>601</v>
      </c>
      <c r="D140" s="832" t="s">
        <v>2271</v>
      </c>
      <c r="E140" s="832" t="s">
        <v>4353</v>
      </c>
      <c r="F140" s="832" t="s">
        <v>4420</v>
      </c>
      <c r="G140" s="832" t="s">
        <v>4421</v>
      </c>
      <c r="H140" s="849">
        <v>122</v>
      </c>
      <c r="I140" s="849">
        <v>42578</v>
      </c>
      <c r="J140" s="832">
        <v>11.445698924731182</v>
      </c>
      <c r="K140" s="832">
        <v>349</v>
      </c>
      <c r="L140" s="849">
        <v>10</v>
      </c>
      <c r="M140" s="849">
        <v>3720</v>
      </c>
      <c r="N140" s="832">
        <v>1</v>
      </c>
      <c r="O140" s="832">
        <v>372</v>
      </c>
      <c r="P140" s="849">
        <v>229</v>
      </c>
      <c r="Q140" s="849">
        <v>85417</v>
      </c>
      <c r="R140" s="837">
        <v>22.961559139784946</v>
      </c>
      <c r="S140" s="850">
        <v>373</v>
      </c>
    </row>
    <row r="141" spans="1:19" ht="14.4" customHeight="1" x14ac:dyDescent="0.3">
      <c r="A141" s="831" t="s">
        <v>577</v>
      </c>
      <c r="B141" s="832" t="s">
        <v>4356</v>
      </c>
      <c r="C141" s="832" t="s">
        <v>601</v>
      </c>
      <c r="D141" s="832" t="s">
        <v>2272</v>
      </c>
      <c r="E141" s="832" t="s">
        <v>4357</v>
      </c>
      <c r="F141" s="832" t="s">
        <v>4358</v>
      </c>
      <c r="G141" s="832" t="s">
        <v>4359</v>
      </c>
      <c r="H141" s="849"/>
      <c r="I141" s="849"/>
      <c r="J141" s="832"/>
      <c r="K141" s="832"/>
      <c r="L141" s="849">
        <v>0.9</v>
      </c>
      <c r="M141" s="849">
        <v>135.9</v>
      </c>
      <c r="N141" s="832">
        <v>1</v>
      </c>
      <c r="O141" s="832">
        <v>151</v>
      </c>
      <c r="P141" s="849"/>
      <c r="Q141" s="849"/>
      <c r="R141" s="837"/>
      <c r="S141" s="850"/>
    </row>
    <row r="142" spans="1:19" ht="14.4" customHeight="1" x14ac:dyDescent="0.3">
      <c r="A142" s="831" t="s">
        <v>577</v>
      </c>
      <c r="B142" s="832" t="s">
        <v>4356</v>
      </c>
      <c r="C142" s="832" t="s">
        <v>601</v>
      </c>
      <c r="D142" s="832" t="s">
        <v>2272</v>
      </c>
      <c r="E142" s="832" t="s">
        <v>4353</v>
      </c>
      <c r="F142" s="832" t="s">
        <v>4371</v>
      </c>
      <c r="G142" s="832" t="s">
        <v>4372</v>
      </c>
      <c r="H142" s="849">
        <v>21</v>
      </c>
      <c r="I142" s="849">
        <v>1701</v>
      </c>
      <c r="J142" s="832">
        <v>1.5764596848934198</v>
      </c>
      <c r="K142" s="832">
        <v>81</v>
      </c>
      <c r="L142" s="849">
        <v>13</v>
      </c>
      <c r="M142" s="849">
        <v>1079</v>
      </c>
      <c r="N142" s="832">
        <v>1</v>
      </c>
      <c r="O142" s="832">
        <v>83</v>
      </c>
      <c r="P142" s="849">
        <v>4</v>
      </c>
      <c r="Q142" s="849">
        <v>332</v>
      </c>
      <c r="R142" s="837">
        <v>0.30769230769230771</v>
      </c>
      <c r="S142" s="850">
        <v>83</v>
      </c>
    </row>
    <row r="143" spans="1:19" ht="14.4" customHeight="1" x14ac:dyDescent="0.3">
      <c r="A143" s="831" t="s">
        <v>577</v>
      </c>
      <c r="B143" s="832" t="s">
        <v>4356</v>
      </c>
      <c r="C143" s="832" t="s">
        <v>601</v>
      </c>
      <c r="D143" s="832" t="s">
        <v>2272</v>
      </c>
      <c r="E143" s="832" t="s">
        <v>4353</v>
      </c>
      <c r="F143" s="832" t="s">
        <v>4379</v>
      </c>
      <c r="G143" s="832" t="s">
        <v>4380</v>
      </c>
      <c r="H143" s="849">
        <v>5</v>
      </c>
      <c r="I143" s="849">
        <v>550</v>
      </c>
      <c r="J143" s="832">
        <v>4.7413793103448274</v>
      </c>
      <c r="K143" s="832">
        <v>110</v>
      </c>
      <c r="L143" s="849">
        <v>1</v>
      </c>
      <c r="M143" s="849">
        <v>116</v>
      </c>
      <c r="N143" s="832">
        <v>1</v>
      </c>
      <c r="O143" s="832">
        <v>116</v>
      </c>
      <c r="P143" s="849"/>
      <c r="Q143" s="849"/>
      <c r="R143" s="837"/>
      <c r="S143" s="850"/>
    </row>
    <row r="144" spans="1:19" ht="14.4" customHeight="1" x14ac:dyDescent="0.3">
      <c r="A144" s="831" t="s">
        <v>577</v>
      </c>
      <c r="B144" s="832" t="s">
        <v>4356</v>
      </c>
      <c r="C144" s="832" t="s">
        <v>601</v>
      </c>
      <c r="D144" s="832" t="s">
        <v>2272</v>
      </c>
      <c r="E144" s="832" t="s">
        <v>4353</v>
      </c>
      <c r="F144" s="832" t="s">
        <v>4385</v>
      </c>
      <c r="G144" s="832" t="s">
        <v>4386</v>
      </c>
      <c r="H144" s="849">
        <v>1</v>
      </c>
      <c r="I144" s="849">
        <v>118</v>
      </c>
      <c r="J144" s="832">
        <v>9.3650793650793651E-2</v>
      </c>
      <c r="K144" s="832">
        <v>118</v>
      </c>
      <c r="L144" s="849">
        <v>10</v>
      </c>
      <c r="M144" s="849">
        <v>1260</v>
      </c>
      <c r="N144" s="832">
        <v>1</v>
      </c>
      <c r="O144" s="832">
        <v>126</v>
      </c>
      <c r="P144" s="849">
        <v>23</v>
      </c>
      <c r="Q144" s="849">
        <v>2898</v>
      </c>
      <c r="R144" s="837">
        <v>2.2999999999999998</v>
      </c>
      <c r="S144" s="850">
        <v>126</v>
      </c>
    </row>
    <row r="145" spans="1:19" ht="14.4" customHeight="1" x14ac:dyDescent="0.3">
      <c r="A145" s="831" t="s">
        <v>577</v>
      </c>
      <c r="B145" s="832" t="s">
        <v>4356</v>
      </c>
      <c r="C145" s="832" t="s">
        <v>601</v>
      </c>
      <c r="D145" s="832" t="s">
        <v>2272</v>
      </c>
      <c r="E145" s="832" t="s">
        <v>4353</v>
      </c>
      <c r="F145" s="832" t="s">
        <v>4391</v>
      </c>
      <c r="G145" s="832" t="s">
        <v>4392</v>
      </c>
      <c r="H145" s="849"/>
      <c r="I145" s="849"/>
      <c r="J145" s="832"/>
      <c r="K145" s="832"/>
      <c r="L145" s="849">
        <v>3</v>
      </c>
      <c r="M145" s="849">
        <v>5031</v>
      </c>
      <c r="N145" s="832">
        <v>1</v>
      </c>
      <c r="O145" s="832">
        <v>1677</v>
      </c>
      <c r="P145" s="849"/>
      <c r="Q145" s="849"/>
      <c r="R145" s="837"/>
      <c r="S145" s="850"/>
    </row>
    <row r="146" spans="1:19" ht="14.4" customHeight="1" x14ac:dyDescent="0.3">
      <c r="A146" s="831" t="s">
        <v>577</v>
      </c>
      <c r="B146" s="832" t="s">
        <v>4356</v>
      </c>
      <c r="C146" s="832" t="s">
        <v>601</v>
      </c>
      <c r="D146" s="832" t="s">
        <v>2272</v>
      </c>
      <c r="E146" s="832" t="s">
        <v>4353</v>
      </c>
      <c r="F146" s="832" t="s">
        <v>4395</v>
      </c>
      <c r="G146" s="832" t="s">
        <v>4396</v>
      </c>
      <c r="H146" s="849">
        <v>784</v>
      </c>
      <c r="I146" s="849">
        <v>16466.66</v>
      </c>
      <c r="J146" s="832">
        <v>0.39020530573585438</v>
      </c>
      <c r="K146" s="832">
        <v>21.003392857142856</v>
      </c>
      <c r="L146" s="849">
        <v>1266</v>
      </c>
      <c r="M146" s="849">
        <v>42199.990000000005</v>
      </c>
      <c r="N146" s="832">
        <v>1</v>
      </c>
      <c r="O146" s="832">
        <v>33.333325434439182</v>
      </c>
      <c r="P146" s="849">
        <v>1118</v>
      </c>
      <c r="Q146" s="849">
        <v>37266.67</v>
      </c>
      <c r="R146" s="837">
        <v>0.88309665476224031</v>
      </c>
      <c r="S146" s="850">
        <v>33.333336314847941</v>
      </c>
    </row>
    <row r="147" spans="1:19" ht="14.4" customHeight="1" x14ac:dyDescent="0.3">
      <c r="A147" s="831" t="s">
        <v>577</v>
      </c>
      <c r="B147" s="832" t="s">
        <v>4356</v>
      </c>
      <c r="C147" s="832" t="s">
        <v>601</v>
      </c>
      <c r="D147" s="832" t="s">
        <v>2272</v>
      </c>
      <c r="E147" s="832" t="s">
        <v>4353</v>
      </c>
      <c r="F147" s="832" t="s">
        <v>4397</v>
      </c>
      <c r="G147" s="832" t="s">
        <v>4398</v>
      </c>
      <c r="H147" s="849">
        <v>1609</v>
      </c>
      <c r="I147" s="849">
        <v>378115</v>
      </c>
      <c r="J147" s="832">
        <v>0.96442654478118262</v>
      </c>
      <c r="K147" s="832">
        <v>235</v>
      </c>
      <c r="L147" s="849">
        <v>1562</v>
      </c>
      <c r="M147" s="849">
        <v>392062</v>
      </c>
      <c r="N147" s="832">
        <v>1</v>
      </c>
      <c r="O147" s="832">
        <v>251</v>
      </c>
      <c r="P147" s="849">
        <v>1556</v>
      </c>
      <c r="Q147" s="849">
        <v>390556</v>
      </c>
      <c r="R147" s="837">
        <v>0.99615877080665816</v>
      </c>
      <c r="S147" s="850">
        <v>251</v>
      </c>
    </row>
    <row r="148" spans="1:19" ht="14.4" customHeight="1" x14ac:dyDescent="0.3">
      <c r="A148" s="831" t="s">
        <v>577</v>
      </c>
      <c r="B148" s="832" t="s">
        <v>4356</v>
      </c>
      <c r="C148" s="832" t="s">
        <v>601</v>
      </c>
      <c r="D148" s="832" t="s">
        <v>2272</v>
      </c>
      <c r="E148" s="832" t="s">
        <v>4353</v>
      </c>
      <c r="F148" s="832" t="s">
        <v>4399</v>
      </c>
      <c r="G148" s="832" t="s">
        <v>4400</v>
      </c>
      <c r="H148" s="849">
        <v>137</v>
      </c>
      <c r="I148" s="849">
        <v>14796</v>
      </c>
      <c r="J148" s="832">
        <v>0.83367139959432046</v>
      </c>
      <c r="K148" s="832">
        <v>108</v>
      </c>
      <c r="L148" s="849">
        <v>153</v>
      </c>
      <c r="M148" s="849">
        <v>17748</v>
      </c>
      <c r="N148" s="832">
        <v>1</v>
      </c>
      <c r="O148" s="832">
        <v>116</v>
      </c>
      <c r="P148" s="849">
        <v>182</v>
      </c>
      <c r="Q148" s="849">
        <v>21112</v>
      </c>
      <c r="R148" s="837">
        <v>1.1895424836601307</v>
      </c>
      <c r="S148" s="850">
        <v>116</v>
      </c>
    </row>
    <row r="149" spans="1:19" ht="14.4" customHeight="1" x14ac:dyDescent="0.3">
      <c r="A149" s="831" t="s">
        <v>577</v>
      </c>
      <c r="B149" s="832" t="s">
        <v>4356</v>
      </c>
      <c r="C149" s="832" t="s">
        <v>601</v>
      </c>
      <c r="D149" s="832" t="s">
        <v>2272</v>
      </c>
      <c r="E149" s="832" t="s">
        <v>4353</v>
      </c>
      <c r="F149" s="832" t="s">
        <v>4401</v>
      </c>
      <c r="G149" s="832" t="s">
        <v>4402</v>
      </c>
      <c r="H149" s="849"/>
      <c r="I149" s="849"/>
      <c r="J149" s="832"/>
      <c r="K149" s="832"/>
      <c r="L149" s="849">
        <v>1</v>
      </c>
      <c r="M149" s="849">
        <v>37</v>
      </c>
      <c r="N149" s="832">
        <v>1</v>
      </c>
      <c r="O149" s="832">
        <v>37</v>
      </c>
      <c r="P149" s="849"/>
      <c r="Q149" s="849"/>
      <c r="R149" s="837"/>
      <c r="S149" s="850"/>
    </row>
    <row r="150" spans="1:19" ht="14.4" customHeight="1" x14ac:dyDescent="0.3">
      <c r="A150" s="831" t="s">
        <v>577</v>
      </c>
      <c r="B150" s="832" t="s">
        <v>4356</v>
      </c>
      <c r="C150" s="832" t="s">
        <v>601</v>
      </c>
      <c r="D150" s="832" t="s">
        <v>2272</v>
      </c>
      <c r="E150" s="832" t="s">
        <v>4353</v>
      </c>
      <c r="F150" s="832" t="s">
        <v>4403</v>
      </c>
      <c r="G150" s="832" t="s">
        <v>4404</v>
      </c>
      <c r="H150" s="849"/>
      <c r="I150" s="849"/>
      <c r="J150" s="832"/>
      <c r="K150" s="832"/>
      <c r="L150" s="849">
        <v>3</v>
      </c>
      <c r="M150" s="849">
        <v>258</v>
      </c>
      <c r="N150" s="832">
        <v>1</v>
      </c>
      <c r="O150" s="832">
        <v>86</v>
      </c>
      <c r="P150" s="849"/>
      <c r="Q150" s="849"/>
      <c r="R150" s="837"/>
      <c r="S150" s="850"/>
    </row>
    <row r="151" spans="1:19" ht="14.4" customHeight="1" x14ac:dyDescent="0.3">
      <c r="A151" s="831" t="s">
        <v>577</v>
      </c>
      <c r="B151" s="832" t="s">
        <v>4356</v>
      </c>
      <c r="C151" s="832" t="s">
        <v>601</v>
      </c>
      <c r="D151" s="832" t="s">
        <v>2272</v>
      </c>
      <c r="E151" s="832" t="s">
        <v>4353</v>
      </c>
      <c r="F151" s="832" t="s">
        <v>4405</v>
      </c>
      <c r="G151" s="832" t="s">
        <v>4406</v>
      </c>
      <c r="H151" s="849"/>
      <c r="I151" s="849"/>
      <c r="J151" s="832"/>
      <c r="K151" s="832"/>
      <c r="L151" s="849">
        <v>1</v>
      </c>
      <c r="M151" s="849">
        <v>32</v>
      </c>
      <c r="N151" s="832">
        <v>1</v>
      </c>
      <c r="O151" s="832">
        <v>32</v>
      </c>
      <c r="P151" s="849"/>
      <c r="Q151" s="849"/>
      <c r="R151" s="837"/>
      <c r="S151" s="850"/>
    </row>
    <row r="152" spans="1:19" ht="14.4" customHeight="1" x14ac:dyDescent="0.3">
      <c r="A152" s="831" t="s">
        <v>577</v>
      </c>
      <c r="B152" s="832" t="s">
        <v>4356</v>
      </c>
      <c r="C152" s="832" t="s">
        <v>601</v>
      </c>
      <c r="D152" s="832" t="s">
        <v>2272</v>
      </c>
      <c r="E152" s="832" t="s">
        <v>4353</v>
      </c>
      <c r="F152" s="832" t="s">
        <v>4415</v>
      </c>
      <c r="G152" s="832" t="s">
        <v>4416</v>
      </c>
      <c r="H152" s="849">
        <v>45</v>
      </c>
      <c r="I152" s="849">
        <v>8055</v>
      </c>
      <c r="J152" s="832">
        <v>0.81511839708561018</v>
      </c>
      <c r="K152" s="832">
        <v>179</v>
      </c>
      <c r="L152" s="849">
        <v>54</v>
      </c>
      <c r="M152" s="849">
        <v>9882</v>
      </c>
      <c r="N152" s="832">
        <v>1</v>
      </c>
      <c r="O152" s="832">
        <v>183</v>
      </c>
      <c r="P152" s="849">
        <v>45</v>
      </c>
      <c r="Q152" s="849">
        <v>8235</v>
      </c>
      <c r="R152" s="837">
        <v>0.83333333333333337</v>
      </c>
      <c r="S152" s="850">
        <v>183</v>
      </c>
    </row>
    <row r="153" spans="1:19" ht="14.4" customHeight="1" x14ac:dyDescent="0.3">
      <c r="A153" s="831" t="s">
        <v>577</v>
      </c>
      <c r="B153" s="832" t="s">
        <v>4356</v>
      </c>
      <c r="C153" s="832" t="s">
        <v>601</v>
      </c>
      <c r="D153" s="832" t="s">
        <v>2272</v>
      </c>
      <c r="E153" s="832" t="s">
        <v>4353</v>
      </c>
      <c r="F153" s="832" t="s">
        <v>4415</v>
      </c>
      <c r="G153" s="832" t="s">
        <v>4417</v>
      </c>
      <c r="H153" s="849">
        <v>4</v>
      </c>
      <c r="I153" s="849">
        <v>716</v>
      </c>
      <c r="J153" s="832">
        <v>1.3041894353369763</v>
      </c>
      <c r="K153" s="832">
        <v>179</v>
      </c>
      <c r="L153" s="849">
        <v>3</v>
      </c>
      <c r="M153" s="849">
        <v>549</v>
      </c>
      <c r="N153" s="832">
        <v>1</v>
      </c>
      <c r="O153" s="832">
        <v>183</v>
      </c>
      <c r="P153" s="849">
        <v>5</v>
      </c>
      <c r="Q153" s="849">
        <v>915</v>
      </c>
      <c r="R153" s="837">
        <v>1.6666666666666667</v>
      </c>
      <c r="S153" s="850">
        <v>183</v>
      </c>
    </row>
    <row r="154" spans="1:19" ht="14.4" customHeight="1" x14ac:dyDescent="0.3">
      <c r="A154" s="831" t="s">
        <v>577</v>
      </c>
      <c r="B154" s="832" t="s">
        <v>4356</v>
      </c>
      <c r="C154" s="832" t="s">
        <v>601</v>
      </c>
      <c r="D154" s="832" t="s">
        <v>2273</v>
      </c>
      <c r="E154" s="832" t="s">
        <v>4357</v>
      </c>
      <c r="F154" s="832" t="s">
        <v>4358</v>
      </c>
      <c r="G154" s="832" t="s">
        <v>4359</v>
      </c>
      <c r="H154" s="849">
        <v>0.5</v>
      </c>
      <c r="I154" s="849">
        <v>75.5</v>
      </c>
      <c r="J154" s="832">
        <v>5</v>
      </c>
      <c r="K154" s="832">
        <v>151</v>
      </c>
      <c r="L154" s="849">
        <v>0.1</v>
      </c>
      <c r="M154" s="849">
        <v>15.1</v>
      </c>
      <c r="N154" s="832">
        <v>1</v>
      </c>
      <c r="O154" s="832">
        <v>151</v>
      </c>
      <c r="P154" s="849"/>
      <c r="Q154" s="849"/>
      <c r="R154" s="837"/>
      <c r="S154" s="850"/>
    </row>
    <row r="155" spans="1:19" ht="14.4" customHeight="1" x14ac:dyDescent="0.3">
      <c r="A155" s="831" t="s">
        <v>577</v>
      </c>
      <c r="B155" s="832" t="s">
        <v>4356</v>
      </c>
      <c r="C155" s="832" t="s">
        <v>601</v>
      </c>
      <c r="D155" s="832" t="s">
        <v>2273</v>
      </c>
      <c r="E155" s="832" t="s">
        <v>4357</v>
      </c>
      <c r="F155" s="832" t="s">
        <v>4361</v>
      </c>
      <c r="G155" s="832" t="s">
        <v>4362</v>
      </c>
      <c r="H155" s="849"/>
      <c r="I155" s="849"/>
      <c r="J155" s="832"/>
      <c r="K155" s="832"/>
      <c r="L155" s="849">
        <v>1</v>
      </c>
      <c r="M155" s="849">
        <v>253.59</v>
      </c>
      <c r="N155" s="832">
        <v>1</v>
      </c>
      <c r="O155" s="832">
        <v>253.59</v>
      </c>
      <c r="P155" s="849">
        <v>0.9</v>
      </c>
      <c r="Q155" s="849">
        <v>228.23</v>
      </c>
      <c r="R155" s="837">
        <v>0.89999605662683857</v>
      </c>
      <c r="S155" s="850">
        <v>253.58888888888887</v>
      </c>
    </row>
    <row r="156" spans="1:19" ht="14.4" customHeight="1" x14ac:dyDescent="0.3">
      <c r="A156" s="831" t="s">
        <v>577</v>
      </c>
      <c r="B156" s="832" t="s">
        <v>4356</v>
      </c>
      <c r="C156" s="832" t="s">
        <v>601</v>
      </c>
      <c r="D156" s="832" t="s">
        <v>2273</v>
      </c>
      <c r="E156" s="832" t="s">
        <v>4357</v>
      </c>
      <c r="F156" s="832" t="s">
        <v>4368</v>
      </c>
      <c r="G156" s="832" t="s">
        <v>1154</v>
      </c>
      <c r="H156" s="849"/>
      <c r="I156" s="849"/>
      <c r="J156" s="832"/>
      <c r="K156" s="832"/>
      <c r="L156" s="849"/>
      <c r="M156" s="849"/>
      <c r="N156" s="832"/>
      <c r="O156" s="832"/>
      <c r="P156" s="849">
        <v>0.1</v>
      </c>
      <c r="Q156" s="849">
        <v>21</v>
      </c>
      <c r="R156" s="837"/>
      <c r="S156" s="850">
        <v>210</v>
      </c>
    </row>
    <row r="157" spans="1:19" ht="14.4" customHeight="1" x14ac:dyDescent="0.3">
      <c r="A157" s="831" t="s">
        <v>577</v>
      </c>
      <c r="B157" s="832" t="s">
        <v>4356</v>
      </c>
      <c r="C157" s="832" t="s">
        <v>601</v>
      </c>
      <c r="D157" s="832" t="s">
        <v>2273</v>
      </c>
      <c r="E157" s="832" t="s">
        <v>4353</v>
      </c>
      <c r="F157" s="832" t="s">
        <v>4371</v>
      </c>
      <c r="G157" s="832" t="s">
        <v>4372</v>
      </c>
      <c r="H157" s="849">
        <v>36</v>
      </c>
      <c r="I157" s="849">
        <v>2916</v>
      </c>
      <c r="J157" s="832">
        <v>3.1938663745892661</v>
      </c>
      <c r="K157" s="832">
        <v>81</v>
      </c>
      <c r="L157" s="849">
        <v>11</v>
      </c>
      <c r="M157" s="849">
        <v>913</v>
      </c>
      <c r="N157" s="832">
        <v>1</v>
      </c>
      <c r="O157" s="832">
        <v>83</v>
      </c>
      <c r="P157" s="849">
        <v>6</v>
      </c>
      <c r="Q157" s="849">
        <v>498</v>
      </c>
      <c r="R157" s="837">
        <v>0.54545454545454541</v>
      </c>
      <c r="S157" s="850">
        <v>83</v>
      </c>
    </row>
    <row r="158" spans="1:19" ht="14.4" customHeight="1" x14ac:dyDescent="0.3">
      <c r="A158" s="831" t="s">
        <v>577</v>
      </c>
      <c r="B158" s="832" t="s">
        <v>4356</v>
      </c>
      <c r="C158" s="832" t="s">
        <v>601</v>
      </c>
      <c r="D158" s="832" t="s">
        <v>2273</v>
      </c>
      <c r="E158" s="832" t="s">
        <v>4353</v>
      </c>
      <c r="F158" s="832" t="s">
        <v>4373</v>
      </c>
      <c r="G158" s="832" t="s">
        <v>4374</v>
      </c>
      <c r="H158" s="849">
        <v>7</v>
      </c>
      <c r="I158" s="849">
        <v>245</v>
      </c>
      <c r="J158" s="832">
        <v>1.3243243243243243</v>
      </c>
      <c r="K158" s="832">
        <v>35</v>
      </c>
      <c r="L158" s="849">
        <v>5</v>
      </c>
      <c r="M158" s="849">
        <v>185</v>
      </c>
      <c r="N158" s="832">
        <v>1</v>
      </c>
      <c r="O158" s="832">
        <v>37</v>
      </c>
      <c r="P158" s="849">
        <v>46</v>
      </c>
      <c r="Q158" s="849">
        <v>1702</v>
      </c>
      <c r="R158" s="837">
        <v>9.1999999999999993</v>
      </c>
      <c r="S158" s="850">
        <v>37</v>
      </c>
    </row>
    <row r="159" spans="1:19" ht="14.4" customHeight="1" x14ac:dyDescent="0.3">
      <c r="A159" s="831" t="s">
        <v>577</v>
      </c>
      <c r="B159" s="832" t="s">
        <v>4356</v>
      </c>
      <c r="C159" s="832" t="s">
        <v>601</v>
      </c>
      <c r="D159" s="832" t="s">
        <v>2273</v>
      </c>
      <c r="E159" s="832" t="s">
        <v>4353</v>
      </c>
      <c r="F159" s="832" t="s">
        <v>4379</v>
      </c>
      <c r="G159" s="832" t="s">
        <v>4380</v>
      </c>
      <c r="H159" s="849"/>
      <c r="I159" s="849"/>
      <c r="J159" s="832"/>
      <c r="K159" s="832"/>
      <c r="L159" s="849">
        <v>2</v>
      </c>
      <c r="M159" s="849">
        <v>232</v>
      </c>
      <c r="N159" s="832">
        <v>1</v>
      </c>
      <c r="O159" s="832">
        <v>116</v>
      </c>
      <c r="P159" s="849">
        <v>1</v>
      </c>
      <c r="Q159" s="849">
        <v>116</v>
      </c>
      <c r="R159" s="837">
        <v>0.5</v>
      </c>
      <c r="S159" s="850">
        <v>116</v>
      </c>
    </row>
    <row r="160" spans="1:19" ht="14.4" customHeight="1" x14ac:dyDescent="0.3">
      <c r="A160" s="831" t="s">
        <v>577</v>
      </c>
      <c r="B160" s="832" t="s">
        <v>4356</v>
      </c>
      <c r="C160" s="832" t="s">
        <v>601</v>
      </c>
      <c r="D160" s="832" t="s">
        <v>2273</v>
      </c>
      <c r="E160" s="832" t="s">
        <v>4353</v>
      </c>
      <c r="F160" s="832" t="s">
        <v>4381</v>
      </c>
      <c r="G160" s="832" t="s">
        <v>4382</v>
      </c>
      <c r="H160" s="849"/>
      <c r="I160" s="849"/>
      <c r="J160" s="832"/>
      <c r="K160" s="832"/>
      <c r="L160" s="849">
        <v>1</v>
      </c>
      <c r="M160" s="849">
        <v>129</v>
      </c>
      <c r="N160" s="832">
        <v>1</v>
      </c>
      <c r="O160" s="832">
        <v>129</v>
      </c>
      <c r="P160" s="849"/>
      <c r="Q160" s="849"/>
      <c r="R160" s="837"/>
      <c r="S160" s="850"/>
    </row>
    <row r="161" spans="1:19" ht="14.4" customHeight="1" x14ac:dyDescent="0.3">
      <c r="A161" s="831" t="s">
        <v>577</v>
      </c>
      <c r="B161" s="832" t="s">
        <v>4356</v>
      </c>
      <c r="C161" s="832" t="s">
        <v>601</v>
      </c>
      <c r="D161" s="832" t="s">
        <v>2273</v>
      </c>
      <c r="E161" s="832" t="s">
        <v>4353</v>
      </c>
      <c r="F161" s="832" t="s">
        <v>4385</v>
      </c>
      <c r="G161" s="832" t="s">
        <v>4386</v>
      </c>
      <c r="H161" s="849">
        <v>407</v>
      </c>
      <c r="I161" s="849">
        <v>48026</v>
      </c>
      <c r="J161" s="832">
        <v>0.58192172543317577</v>
      </c>
      <c r="K161" s="832">
        <v>118</v>
      </c>
      <c r="L161" s="849">
        <v>655</v>
      </c>
      <c r="M161" s="849">
        <v>82530</v>
      </c>
      <c r="N161" s="832">
        <v>1</v>
      </c>
      <c r="O161" s="832">
        <v>126</v>
      </c>
      <c r="P161" s="849">
        <v>707</v>
      </c>
      <c r="Q161" s="849">
        <v>89082</v>
      </c>
      <c r="R161" s="837">
        <v>1.0793893129770993</v>
      </c>
      <c r="S161" s="850">
        <v>126</v>
      </c>
    </row>
    <row r="162" spans="1:19" ht="14.4" customHeight="1" x14ac:dyDescent="0.3">
      <c r="A162" s="831" t="s">
        <v>577</v>
      </c>
      <c r="B162" s="832" t="s">
        <v>4356</v>
      </c>
      <c r="C162" s="832" t="s">
        <v>601</v>
      </c>
      <c r="D162" s="832" t="s">
        <v>2273</v>
      </c>
      <c r="E162" s="832" t="s">
        <v>4353</v>
      </c>
      <c r="F162" s="832" t="s">
        <v>4391</v>
      </c>
      <c r="G162" s="832" t="s">
        <v>4392</v>
      </c>
      <c r="H162" s="849">
        <v>2</v>
      </c>
      <c r="I162" s="849">
        <v>3274</v>
      </c>
      <c r="J162" s="832">
        <v>1.9522957662492546</v>
      </c>
      <c r="K162" s="832">
        <v>1637</v>
      </c>
      <c r="L162" s="849">
        <v>1</v>
      </c>
      <c r="M162" s="849">
        <v>1677</v>
      </c>
      <c r="N162" s="832">
        <v>1</v>
      </c>
      <c r="O162" s="832">
        <v>1677</v>
      </c>
      <c r="P162" s="849"/>
      <c r="Q162" s="849"/>
      <c r="R162" s="837"/>
      <c r="S162" s="850"/>
    </row>
    <row r="163" spans="1:19" ht="14.4" customHeight="1" x14ac:dyDescent="0.3">
      <c r="A163" s="831" t="s">
        <v>577</v>
      </c>
      <c r="B163" s="832" t="s">
        <v>4356</v>
      </c>
      <c r="C163" s="832" t="s">
        <v>601</v>
      </c>
      <c r="D163" s="832" t="s">
        <v>2273</v>
      </c>
      <c r="E163" s="832" t="s">
        <v>4353</v>
      </c>
      <c r="F163" s="832" t="s">
        <v>4393</v>
      </c>
      <c r="G163" s="832" t="s">
        <v>4394</v>
      </c>
      <c r="H163" s="849"/>
      <c r="I163" s="849"/>
      <c r="J163" s="832"/>
      <c r="K163" s="832"/>
      <c r="L163" s="849">
        <v>1</v>
      </c>
      <c r="M163" s="849">
        <v>0</v>
      </c>
      <c r="N163" s="832"/>
      <c r="O163" s="832">
        <v>0</v>
      </c>
      <c r="P163" s="849"/>
      <c r="Q163" s="849"/>
      <c r="R163" s="837"/>
      <c r="S163" s="850"/>
    </row>
    <row r="164" spans="1:19" ht="14.4" customHeight="1" x14ac:dyDescent="0.3">
      <c r="A164" s="831" t="s">
        <v>577</v>
      </c>
      <c r="B164" s="832" t="s">
        <v>4356</v>
      </c>
      <c r="C164" s="832" t="s">
        <v>601</v>
      </c>
      <c r="D164" s="832" t="s">
        <v>2273</v>
      </c>
      <c r="E164" s="832" t="s">
        <v>4353</v>
      </c>
      <c r="F164" s="832" t="s">
        <v>4395</v>
      </c>
      <c r="G164" s="832" t="s">
        <v>4396</v>
      </c>
      <c r="H164" s="849">
        <v>435</v>
      </c>
      <c r="I164" s="849">
        <v>11200</v>
      </c>
      <c r="J164" s="832">
        <v>0.34927274864867303</v>
      </c>
      <c r="K164" s="832">
        <v>25.74712643678161</v>
      </c>
      <c r="L164" s="849">
        <v>962</v>
      </c>
      <c r="M164" s="849">
        <v>32066.630000000005</v>
      </c>
      <c r="N164" s="832">
        <v>1</v>
      </c>
      <c r="O164" s="832">
        <v>33.33329521829522</v>
      </c>
      <c r="P164" s="849">
        <v>793</v>
      </c>
      <c r="Q164" s="849">
        <v>26433.32</v>
      </c>
      <c r="R164" s="837">
        <v>0.82432485109910192</v>
      </c>
      <c r="S164" s="850">
        <v>33.333316519546024</v>
      </c>
    </row>
    <row r="165" spans="1:19" ht="14.4" customHeight="1" x14ac:dyDescent="0.3">
      <c r="A165" s="831" t="s">
        <v>577</v>
      </c>
      <c r="B165" s="832" t="s">
        <v>4356</v>
      </c>
      <c r="C165" s="832" t="s">
        <v>601</v>
      </c>
      <c r="D165" s="832" t="s">
        <v>2273</v>
      </c>
      <c r="E165" s="832" t="s">
        <v>4353</v>
      </c>
      <c r="F165" s="832" t="s">
        <v>4397</v>
      </c>
      <c r="G165" s="832" t="s">
        <v>4398</v>
      </c>
      <c r="H165" s="849">
        <v>339</v>
      </c>
      <c r="I165" s="849">
        <v>79665</v>
      </c>
      <c r="J165" s="832">
        <v>0.8463745019920319</v>
      </c>
      <c r="K165" s="832">
        <v>235</v>
      </c>
      <c r="L165" s="849">
        <v>375</v>
      </c>
      <c r="M165" s="849">
        <v>94125</v>
      </c>
      <c r="N165" s="832">
        <v>1</v>
      </c>
      <c r="O165" s="832">
        <v>251</v>
      </c>
      <c r="P165" s="849">
        <v>203</v>
      </c>
      <c r="Q165" s="849">
        <v>50953</v>
      </c>
      <c r="R165" s="837">
        <v>0.54133333333333333</v>
      </c>
      <c r="S165" s="850">
        <v>251</v>
      </c>
    </row>
    <row r="166" spans="1:19" ht="14.4" customHeight="1" x14ac:dyDescent="0.3">
      <c r="A166" s="831" t="s">
        <v>577</v>
      </c>
      <c r="B166" s="832" t="s">
        <v>4356</v>
      </c>
      <c r="C166" s="832" t="s">
        <v>601</v>
      </c>
      <c r="D166" s="832" t="s">
        <v>2273</v>
      </c>
      <c r="E166" s="832" t="s">
        <v>4353</v>
      </c>
      <c r="F166" s="832" t="s">
        <v>4399</v>
      </c>
      <c r="G166" s="832" t="s">
        <v>4400</v>
      </c>
      <c r="H166" s="849">
        <v>1</v>
      </c>
      <c r="I166" s="849">
        <v>108</v>
      </c>
      <c r="J166" s="832"/>
      <c r="K166" s="832">
        <v>108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577</v>
      </c>
      <c r="B167" s="832" t="s">
        <v>4356</v>
      </c>
      <c r="C167" s="832" t="s">
        <v>601</v>
      </c>
      <c r="D167" s="832" t="s">
        <v>2273</v>
      </c>
      <c r="E167" s="832" t="s">
        <v>4353</v>
      </c>
      <c r="F167" s="832" t="s">
        <v>4401</v>
      </c>
      <c r="G167" s="832" t="s">
        <v>4402</v>
      </c>
      <c r="H167" s="849"/>
      <c r="I167" s="849"/>
      <c r="J167" s="832"/>
      <c r="K167" s="832"/>
      <c r="L167" s="849">
        <v>2</v>
      </c>
      <c r="M167" s="849">
        <v>74</v>
      </c>
      <c r="N167" s="832">
        <v>1</v>
      </c>
      <c r="O167" s="832">
        <v>37</v>
      </c>
      <c r="P167" s="849">
        <v>1</v>
      </c>
      <c r="Q167" s="849">
        <v>37</v>
      </c>
      <c r="R167" s="837">
        <v>0.5</v>
      </c>
      <c r="S167" s="850">
        <v>37</v>
      </c>
    </row>
    <row r="168" spans="1:19" ht="14.4" customHeight="1" x14ac:dyDescent="0.3">
      <c r="A168" s="831" t="s">
        <v>577</v>
      </c>
      <c r="B168" s="832" t="s">
        <v>4356</v>
      </c>
      <c r="C168" s="832" t="s">
        <v>601</v>
      </c>
      <c r="D168" s="832" t="s">
        <v>2273</v>
      </c>
      <c r="E168" s="832" t="s">
        <v>4353</v>
      </c>
      <c r="F168" s="832" t="s">
        <v>4403</v>
      </c>
      <c r="G168" s="832" t="s">
        <v>4404</v>
      </c>
      <c r="H168" s="849">
        <v>2</v>
      </c>
      <c r="I168" s="849">
        <v>164</v>
      </c>
      <c r="J168" s="832">
        <v>1.9069767441860466</v>
      </c>
      <c r="K168" s="832">
        <v>82</v>
      </c>
      <c r="L168" s="849">
        <v>1</v>
      </c>
      <c r="M168" s="849">
        <v>86</v>
      </c>
      <c r="N168" s="832">
        <v>1</v>
      </c>
      <c r="O168" s="832">
        <v>86</v>
      </c>
      <c r="P168" s="849"/>
      <c r="Q168" s="849"/>
      <c r="R168" s="837"/>
      <c r="S168" s="850"/>
    </row>
    <row r="169" spans="1:19" ht="14.4" customHeight="1" x14ac:dyDescent="0.3">
      <c r="A169" s="831" t="s">
        <v>577</v>
      </c>
      <c r="B169" s="832" t="s">
        <v>4356</v>
      </c>
      <c r="C169" s="832" t="s">
        <v>601</v>
      </c>
      <c r="D169" s="832" t="s">
        <v>2273</v>
      </c>
      <c r="E169" s="832" t="s">
        <v>4353</v>
      </c>
      <c r="F169" s="832" t="s">
        <v>4411</v>
      </c>
      <c r="G169" s="832" t="s">
        <v>4412</v>
      </c>
      <c r="H169" s="849"/>
      <c r="I169" s="849"/>
      <c r="J169" s="832"/>
      <c r="K169" s="832"/>
      <c r="L169" s="849">
        <v>2</v>
      </c>
      <c r="M169" s="849">
        <v>118</v>
      </c>
      <c r="N169" s="832">
        <v>1</v>
      </c>
      <c r="O169" s="832">
        <v>59</v>
      </c>
      <c r="P169" s="849"/>
      <c r="Q169" s="849"/>
      <c r="R169" s="837"/>
      <c r="S169" s="850"/>
    </row>
    <row r="170" spans="1:19" ht="14.4" customHeight="1" x14ac:dyDescent="0.3">
      <c r="A170" s="831" t="s">
        <v>577</v>
      </c>
      <c r="B170" s="832" t="s">
        <v>4356</v>
      </c>
      <c r="C170" s="832" t="s">
        <v>601</v>
      </c>
      <c r="D170" s="832" t="s">
        <v>2273</v>
      </c>
      <c r="E170" s="832" t="s">
        <v>4353</v>
      </c>
      <c r="F170" s="832" t="s">
        <v>4415</v>
      </c>
      <c r="G170" s="832" t="s">
        <v>4416</v>
      </c>
      <c r="H170" s="849">
        <v>4</v>
      </c>
      <c r="I170" s="849">
        <v>716</v>
      </c>
      <c r="J170" s="832">
        <v>1.3041894353369763</v>
      </c>
      <c r="K170" s="832">
        <v>179</v>
      </c>
      <c r="L170" s="849">
        <v>3</v>
      </c>
      <c r="M170" s="849">
        <v>549</v>
      </c>
      <c r="N170" s="832">
        <v>1</v>
      </c>
      <c r="O170" s="832">
        <v>183</v>
      </c>
      <c r="P170" s="849">
        <v>1</v>
      </c>
      <c r="Q170" s="849">
        <v>183</v>
      </c>
      <c r="R170" s="837">
        <v>0.33333333333333331</v>
      </c>
      <c r="S170" s="850">
        <v>183</v>
      </c>
    </row>
    <row r="171" spans="1:19" ht="14.4" customHeight="1" x14ac:dyDescent="0.3">
      <c r="A171" s="831" t="s">
        <v>577</v>
      </c>
      <c r="B171" s="832" t="s">
        <v>4356</v>
      </c>
      <c r="C171" s="832" t="s">
        <v>601</v>
      </c>
      <c r="D171" s="832" t="s">
        <v>2273</v>
      </c>
      <c r="E171" s="832" t="s">
        <v>4353</v>
      </c>
      <c r="F171" s="832" t="s">
        <v>4415</v>
      </c>
      <c r="G171" s="832" t="s">
        <v>4417</v>
      </c>
      <c r="H171" s="849">
        <v>0</v>
      </c>
      <c r="I171" s="849">
        <v>0</v>
      </c>
      <c r="J171" s="832">
        <v>0</v>
      </c>
      <c r="K171" s="832"/>
      <c r="L171" s="849">
        <v>1</v>
      </c>
      <c r="M171" s="849">
        <v>183</v>
      </c>
      <c r="N171" s="832">
        <v>1</v>
      </c>
      <c r="O171" s="832">
        <v>183</v>
      </c>
      <c r="P171" s="849"/>
      <c r="Q171" s="849"/>
      <c r="R171" s="837"/>
      <c r="S171" s="850"/>
    </row>
    <row r="172" spans="1:19" ht="14.4" customHeight="1" x14ac:dyDescent="0.3">
      <c r="A172" s="831" t="s">
        <v>577</v>
      </c>
      <c r="B172" s="832" t="s">
        <v>4356</v>
      </c>
      <c r="C172" s="832" t="s">
        <v>601</v>
      </c>
      <c r="D172" s="832" t="s">
        <v>2273</v>
      </c>
      <c r="E172" s="832" t="s">
        <v>4353</v>
      </c>
      <c r="F172" s="832" t="s">
        <v>4420</v>
      </c>
      <c r="G172" s="832" t="s">
        <v>4421</v>
      </c>
      <c r="H172" s="849">
        <v>1</v>
      </c>
      <c r="I172" s="849">
        <v>349</v>
      </c>
      <c r="J172" s="832"/>
      <c r="K172" s="832">
        <v>349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577</v>
      </c>
      <c r="B173" s="832" t="s">
        <v>4356</v>
      </c>
      <c r="C173" s="832" t="s">
        <v>601</v>
      </c>
      <c r="D173" s="832" t="s">
        <v>2273</v>
      </c>
      <c r="E173" s="832" t="s">
        <v>4353</v>
      </c>
      <c r="F173" s="832" t="s">
        <v>4422</v>
      </c>
      <c r="G173" s="832" t="s">
        <v>4423</v>
      </c>
      <c r="H173" s="849">
        <v>1</v>
      </c>
      <c r="I173" s="849">
        <v>0</v>
      </c>
      <c r="J173" s="832"/>
      <c r="K173" s="832">
        <v>0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577</v>
      </c>
      <c r="B174" s="832" t="s">
        <v>4356</v>
      </c>
      <c r="C174" s="832" t="s">
        <v>601</v>
      </c>
      <c r="D174" s="832" t="s">
        <v>4348</v>
      </c>
      <c r="E174" s="832" t="s">
        <v>4353</v>
      </c>
      <c r="F174" s="832" t="s">
        <v>4385</v>
      </c>
      <c r="G174" s="832" t="s">
        <v>4386</v>
      </c>
      <c r="H174" s="849">
        <v>1</v>
      </c>
      <c r="I174" s="849">
        <v>118</v>
      </c>
      <c r="J174" s="832"/>
      <c r="K174" s="832">
        <v>118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577</v>
      </c>
      <c r="B175" s="832" t="s">
        <v>4356</v>
      </c>
      <c r="C175" s="832" t="s">
        <v>601</v>
      </c>
      <c r="D175" s="832" t="s">
        <v>4348</v>
      </c>
      <c r="E175" s="832" t="s">
        <v>4353</v>
      </c>
      <c r="F175" s="832" t="s">
        <v>4395</v>
      </c>
      <c r="G175" s="832" t="s">
        <v>4396</v>
      </c>
      <c r="H175" s="849">
        <v>1</v>
      </c>
      <c r="I175" s="849">
        <v>33.33</v>
      </c>
      <c r="J175" s="832"/>
      <c r="K175" s="832">
        <v>33.33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577</v>
      </c>
      <c r="B176" s="832" t="s">
        <v>4356</v>
      </c>
      <c r="C176" s="832" t="s">
        <v>601</v>
      </c>
      <c r="D176" s="832" t="s">
        <v>2274</v>
      </c>
      <c r="E176" s="832" t="s">
        <v>4357</v>
      </c>
      <c r="F176" s="832" t="s">
        <v>4358</v>
      </c>
      <c r="G176" s="832" t="s">
        <v>4359</v>
      </c>
      <c r="H176" s="849">
        <v>0.1</v>
      </c>
      <c r="I176" s="849">
        <v>15.1</v>
      </c>
      <c r="J176" s="832">
        <v>0.25</v>
      </c>
      <c r="K176" s="832">
        <v>151</v>
      </c>
      <c r="L176" s="849">
        <v>0.4</v>
      </c>
      <c r="M176" s="849">
        <v>60.4</v>
      </c>
      <c r="N176" s="832">
        <v>1</v>
      </c>
      <c r="O176" s="832">
        <v>151</v>
      </c>
      <c r="P176" s="849"/>
      <c r="Q176" s="849"/>
      <c r="R176" s="837"/>
      <c r="S176" s="850"/>
    </row>
    <row r="177" spans="1:19" ht="14.4" customHeight="1" x14ac:dyDescent="0.3">
      <c r="A177" s="831" t="s">
        <v>577</v>
      </c>
      <c r="B177" s="832" t="s">
        <v>4356</v>
      </c>
      <c r="C177" s="832" t="s">
        <v>601</v>
      </c>
      <c r="D177" s="832" t="s">
        <v>2274</v>
      </c>
      <c r="E177" s="832" t="s">
        <v>4357</v>
      </c>
      <c r="F177" s="832" t="s">
        <v>4360</v>
      </c>
      <c r="G177" s="832" t="s">
        <v>766</v>
      </c>
      <c r="H177" s="849"/>
      <c r="I177" s="849"/>
      <c r="J177" s="832"/>
      <c r="K177" s="832"/>
      <c r="L177" s="849">
        <v>0.1</v>
      </c>
      <c r="M177" s="849">
        <v>13.06</v>
      </c>
      <c r="N177" s="832">
        <v>1</v>
      </c>
      <c r="O177" s="832">
        <v>130.6</v>
      </c>
      <c r="P177" s="849"/>
      <c r="Q177" s="849"/>
      <c r="R177" s="837"/>
      <c r="S177" s="850"/>
    </row>
    <row r="178" spans="1:19" ht="14.4" customHeight="1" x14ac:dyDescent="0.3">
      <c r="A178" s="831" t="s">
        <v>577</v>
      </c>
      <c r="B178" s="832" t="s">
        <v>4356</v>
      </c>
      <c r="C178" s="832" t="s">
        <v>601</v>
      </c>
      <c r="D178" s="832" t="s">
        <v>2274</v>
      </c>
      <c r="E178" s="832" t="s">
        <v>4357</v>
      </c>
      <c r="F178" s="832" t="s">
        <v>4364</v>
      </c>
      <c r="G178" s="832" t="s">
        <v>4365</v>
      </c>
      <c r="H178" s="849"/>
      <c r="I178" s="849"/>
      <c r="J178" s="832"/>
      <c r="K178" s="832"/>
      <c r="L178" s="849">
        <v>0.1</v>
      </c>
      <c r="M178" s="849">
        <v>17.7</v>
      </c>
      <c r="N178" s="832">
        <v>1</v>
      </c>
      <c r="O178" s="832">
        <v>176.99999999999997</v>
      </c>
      <c r="P178" s="849"/>
      <c r="Q178" s="849"/>
      <c r="R178" s="837"/>
      <c r="S178" s="850"/>
    </row>
    <row r="179" spans="1:19" ht="14.4" customHeight="1" x14ac:dyDescent="0.3">
      <c r="A179" s="831" t="s">
        <v>577</v>
      </c>
      <c r="B179" s="832" t="s">
        <v>4356</v>
      </c>
      <c r="C179" s="832" t="s">
        <v>601</v>
      </c>
      <c r="D179" s="832" t="s">
        <v>2274</v>
      </c>
      <c r="E179" s="832" t="s">
        <v>4357</v>
      </c>
      <c r="F179" s="832" t="s">
        <v>4366</v>
      </c>
      <c r="G179" s="832"/>
      <c r="H179" s="849"/>
      <c r="I179" s="849"/>
      <c r="J179" s="832"/>
      <c r="K179" s="832"/>
      <c r="L179" s="849">
        <v>1</v>
      </c>
      <c r="M179" s="849">
        <v>104.44</v>
      </c>
      <c r="N179" s="832">
        <v>1</v>
      </c>
      <c r="O179" s="832">
        <v>104.44</v>
      </c>
      <c r="P179" s="849"/>
      <c r="Q179" s="849"/>
      <c r="R179" s="837"/>
      <c r="S179" s="850"/>
    </row>
    <row r="180" spans="1:19" ht="14.4" customHeight="1" x14ac:dyDescent="0.3">
      <c r="A180" s="831" t="s">
        <v>577</v>
      </c>
      <c r="B180" s="832" t="s">
        <v>4356</v>
      </c>
      <c r="C180" s="832" t="s">
        <v>601</v>
      </c>
      <c r="D180" s="832" t="s">
        <v>2274</v>
      </c>
      <c r="E180" s="832" t="s">
        <v>4357</v>
      </c>
      <c r="F180" s="832" t="s">
        <v>4369</v>
      </c>
      <c r="G180" s="832" t="s">
        <v>4370</v>
      </c>
      <c r="H180" s="849">
        <v>3</v>
      </c>
      <c r="I180" s="849">
        <v>10193.4</v>
      </c>
      <c r="J180" s="832"/>
      <c r="K180" s="832">
        <v>3397.7999999999997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577</v>
      </c>
      <c r="B181" s="832" t="s">
        <v>4356</v>
      </c>
      <c r="C181" s="832" t="s">
        <v>601</v>
      </c>
      <c r="D181" s="832" t="s">
        <v>2274</v>
      </c>
      <c r="E181" s="832" t="s">
        <v>4353</v>
      </c>
      <c r="F181" s="832" t="s">
        <v>4371</v>
      </c>
      <c r="G181" s="832" t="s">
        <v>4372</v>
      </c>
      <c r="H181" s="849">
        <v>13</v>
      </c>
      <c r="I181" s="849">
        <v>1053</v>
      </c>
      <c r="J181" s="832">
        <v>1.8123924268502583</v>
      </c>
      <c r="K181" s="832">
        <v>81</v>
      </c>
      <c r="L181" s="849">
        <v>7</v>
      </c>
      <c r="M181" s="849">
        <v>581</v>
      </c>
      <c r="N181" s="832">
        <v>1</v>
      </c>
      <c r="O181" s="832">
        <v>83</v>
      </c>
      <c r="P181" s="849">
        <v>12</v>
      </c>
      <c r="Q181" s="849">
        <v>996</v>
      </c>
      <c r="R181" s="837">
        <v>1.7142857142857142</v>
      </c>
      <c r="S181" s="850">
        <v>83</v>
      </c>
    </row>
    <row r="182" spans="1:19" ht="14.4" customHeight="1" x14ac:dyDescent="0.3">
      <c r="A182" s="831" t="s">
        <v>577</v>
      </c>
      <c r="B182" s="832" t="s">
        <v>4356</v>
      </c>
      <c r="C182" s="832" t="s">
        <v>601</v>
      </c>
      <c r="D182" s="832" t="s">
        <v>2274</v>
      </c>
      <c r="E182" s="832" t="s">
        <v>4353</v>
      </c>
      <c r="F182" s="832" t="s">
        <v>4373</v>
      </c>
      <c r="G182" s="832" t="s">
        <v>4374</v>
      </c>
      <c r="H182" s="849">
        <v>282</v>
      </c>
      <c r="I182" s="849">
        <v>9870</v>
      </c>
      <c r="J182" s="832">
        <v>1.2016070124178233</v>
      </c>
      <c r="K182" s="832">
        <v>35</v>
      </c>
      <c r="L182" s="849">
        <v>222</v>
      </c>
      <c r="M182" s="849">
        <v>8214</v>
      </c>
      <c r="N182" s="832">
        <v>1</v>
      </c>
      <c r="O182" s="832">
        <v>37</v>
      </c>
      <c r="P182" s="849">
        <v>242</v>
      </c>
      <c r="Q182" s="849">
        <v>8954</v>
      </c>
      <c r="R182" s="837">
        <v>1.0900900900900901</v>
      </c>
      <c r="S182" s="850">
        <v>37</v>
      </c>
    </row>
    <row r="183" spans="1:19" ht="14.4" customHeight="1" x14ac:dyDescent="0.3">
      <c r="A183" s="831" t="s">
        <v>577</v>
      </c>
      <c r="B183" s="832" t="s">
        <v>4356</v>
      </c>
      <c r="C183" s="832" t="s">
        <v>601</v>
      </c>
      <c r="D183" s="832" t="s">
        <v>2274</v>
      </c>
      <c r="E183" s="832" t="s">
        <v>4353</v>
      </c>
      <c r="F183" s="832" t="s">
        <v>4383</v>
      </c>
      <c r="G183" s="832" t="s">
        <v>4384</v>
      </c>
      <c r="H183" s="849"/>
      <c r="I183" s="849"/>
      <c r="J183" s="832"/>
      <c r="K183" s="832"/>
      <c r="L183" s="849"/>
      <c r="M183" s="849"/>
      <c r="N183" s="832"/>
      <c r="O183" s="832"/>
      <c r="P183" s="849">
        <v>2</v>
      </c>
      <c r="Q183" s="849">
        <v>194</v>
      </c>
      <c r="R183" s="837"/>
      <c r="S183" s="850">
        <v>97</v>
      </c>
    </row>
    <row r="184" spans="1:19" ht="14.4" customHeight="1" x14ac:dyDescent="0.3">
      <c r="A184" s="831" t="s">
        <v>577</v>
      </c>
      <c r="B184" s="832" t="s">
        <v>4356</v>
      </c>
      <c r="C184" s="832" t="s">
        <v>601</v>
      </c>
      <c r="D184" s="832" t="s">
        <v>2274</v>
      </c>
      <c r="E184" s="832" t="s">
        <v>4353</v>
      </c>
      <c r="F184" s="832" t="s">
        <v>4385</v>
      </c>
      <c r="G184" s="832" t="s">
        <v>4386</v>
      </c>
      <c r="H184" s="849">
        <v>436</v>
      </c>
      <c r="I184" s="849">
        <v>51448</v>
      </c>
      <c r="J184" s="832">
        <v>1.0633267195767195</v>
      </c>
      <c r="K184" s="832">
        <v>118</v>
      </c>
      <c r="L184" s="849">
        <v>384</v>
      </c>
      <c r="M184" s="849">
        <v>48384</v>
      </c>
      <c r="N184" s="832">
        <v>1</v>
      </c>
      <c r="O184" s="832">
        <v>126</v>
      </c>
      <c r="P184" s="849">
        <v>502</v>
      </c>
      <c r="Q184" s="849">
        <v>63252</v>
      </c>
      <c r="R184" s="837">
        <v>1.3072916666666667</v>
      </c>
      <c r="S184" s="850">
        <v>126</v>
      </c>
    </row>
    <row r="185" spans="1:19" ht="14.4" customHeight="1" x14ac:dyDescent="0.3">
      <c r="A185" s="831" t="s">
        <v>577</v>
      </c>
      <c r="B185" s="832" t="s">
        <v>4356</v>
      </c>
      <c r="C185" s="832" t="s">
        <v>601</v>
      </c>
      <c r="D185" s="832" t="s">
        <v>2274</v>
      </c>
      <c r="E185" s="832" t="s">
        <v>4353</v>
      </c>
      <c r="F185" s="832" t="s">
        <v>4395</v>
      </c>
      <c r="G185" s="832" t="s">
        <v>4396</v>
      </c>
      <c r="H185" s="849">
        <v>393</v>
      </c>
      <c r="I185" s="849">
        <v>8033.33</v>
      </c>
      <c r="J185" s="832">
        <v>0.44383063195062544</v>
      </c>
      <c r="K185" s="832">
        <v>20.441043256997457</v>
      </c>
      <c r="L185" s="849">
        <v>543</v>
      </c>
      <c r="M185" s="849">
        <v>18099.989999999998</v>
      </c>
      <c r="N185" s="832">
        <v>1</v>
      </c>
      <c r="O185" s="832">
        <v>33.333314917127069</v>
      </c>
      <c r="P185" s="849">
        <v>707</v>
      </c>
      <c r="Q185" s="849">
        <v>23566.65</v>
      </c>
      <c r="R185" s="837">
        <v>1.3020255812296031</v>
      </c>
      <c r="S185" s="850">
        <v>33.333309759547383</v>
      </c>
    </row>
    <row r="186" spans="1:19" ht="14.4" customHeight="1" x14ac:dyDescent="0.3">
      <c r="A186" s="831" t="s">
        <v>577</v>
      </c>
      <c r="B186" s="832" t="s">
        <v>4356</v>
      </c>
      <c r="C186" s="832" t="s">
        <v>601</v>
      </c>
      <c r="D186" s="832" t="s">
        <v>2274</v>
      </c>
      <c r="E186" s="832" t="s">
        <v>4353</v>
      </c>
      <c r="F186" s="832" t="s">
        <v>4397</v>
      </c>
      <c r="G186" s="832" t="s">
        <v>4398</v>
      </c>
      <c r="H186" s="849">
        <v>141</v>
      </c>
      <c r="I186" s="849">
        <v>33135</v>
      </c>
      <c r="J186" s="832">
        <v>0.82507470119521908</v>
      </c>
      <c r="K186" s="832">
        <v>235</v>
      </c>
      <c r="L186" s="849">
        <v>160</v>
      </c>
      <c r="M186" s="849">
        <v>40160</v>
      </c>
      <c r="N186" s="832">
        <v>1</v>
      </c>
      <c r="O186" s="832">
        <v>251</v>
      </c>
      <c r="P186" s="849">
        <v>177</v>
      </c>
      <c r="Q186" s="849">
        <v>44427</v>
      </c>
      <c r="R186" s="837">
        <v>1.10625</v>
      </c>
      <c r="S186" s="850">
        <v>251</v>
      </c>
    </row>
    <row r="187" spans="1:19" ht="14.4" customHeight="1" x14ac:dyDescent="0.3">
      <c r="A187" s="831" t="s">
        <v>577</v>
      </c>
      <c r="B187" s="832" t="s">
        <v>4356</v>
      </c>
      <c r="C187" s="832" t="s">
        <v>601</v>
      </c>
      <c r="D187" s="832" t="s">
        <v>2274</v>
      </c>
      <c r="E187" s="832" t="s">
        <v>4353</v>
      </c>
      <c r="F187" s="832" t="s">
        <v>4399</v>
      </c>
      <c r="G187" s="832" t="s">
        <v>4400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232</v>
      </c>
      <c r="R187" s="837"/>
      <c r="S187" s="850">
        <v>116</v>
      </c>
    </row>
    <row r="188" spans="1:19" ht="14.4" customHeight="1" x14ac:dyDescent="0.3">
      <c r="A188" s="831" t="s">
        <v>577</v>
      </c>
      <c r="B188" s="832" t="s">
        <v>4356</v>
      </c>
      <c r="C188" s="832" t="s">
        <v>601</v>
      </c>
      <c r="D188" s="832" t="s">
        <v>2274</v>
      </c>
      <c r="E188" s="832" t="s">
        <v>4353</v>
      </c>
      <c r="F188" s="832" t="s">
        <v>4401</v>
      </c>
      <c r="G188" s="832" t="s">
        <v>4402</v>
      </c>
      <c r="H188" s="849"/>
      <c r="I188" s="849"/>
      <c r="J188" s="832"/>
      <c r="K188" s="832"/>
      <c r="L188" s="849">
        <v>2</v>
      </c>
      <c r="M188" s="849">
        <v>74</v>
      </c>
      <c r="N188" s="832">
        <v>1</v>
      </c>
      <c r="O188" s="832">
        <v>37</v>
      </c>
      <c r="P188" s="849"/>
      <c r="Q188" s="849"/>
      <c r="R188" s="837"/>
      <c r="S188" s="850"/>
    </row>
    <row r="189" spans="1:19" ht="14.4" customHeight="1" x14ac:dyDescent="0.3">
      <c r="A189" s="831" t="s">
        <v>577</v>
      </c>
      <c r="B189" s="832" t="s">
        <v>4356</v>
      </c>
      <c r="C189" s="832" t="s">
        <v>601</v>
      </c>
      <c r="D189" s="832" t="s">
        <v>2274</v>
      </c>
      <c r="E189" s="832" t="s">
        <v>4353</v>
      </c>
      <c r="F189" s="832" t="s">
        <v>4403</v>
      </c>
      <c r="G189" s="832" t="s">
        <v>4404</v>
      </c>
      <c r="H189" s="849">
        <v>1</v>
      </c>
      <c r="I189" s="849">
        <v>82</v>
      </c>
      <c r="J189" s="832">
        <v>0.95348837209302328</v>
      </c>
      <c r="K189" s="832">
        <v>82</v>
      </c>
      <c r="L189" s="849">
        <v>1</v>
      </c>
      <c r="M189" s="849">
        <v>86</v>
      </c>
      <c r="N189" s="832">
        <v>1</v>
      </c>
      <c r="O189" s="832">
        <v>86</v>
      </c>
      <c r="P189" s="849"/>
      <c r="Q189" s="849"/>
      <c r="R189" s="837"/>
      <c r="S189" s="850"/>
    </row>
    <row r="190" spans="1:19" ht="14.4" customHeight="1" x14ac:dyDescent="0.3">
      <c r="A190" s="831" t="s">
        <v>577</v>
      </c>
      <c r="B190" s="832" t="s">
        <v>4356</v>
      </c>
      <c r="C190" s="832" t="s">
        <v>601</v>
      </c>
      <c r="D190" s="832" t="s">
        <v>2274</v>
      </c>
      <c r="E190" s="832" t="s">
        <v>4353</v>
      </c>
      <c r="F190" s="832" t="s">
        <v>4405</v>
      </c>
      <c r="G190" s="832" t="s">
        <v>4406</v>
      </c>
      <c r="H190" s="849"/>
      <c r="I190" s="849"/>
      <c r="J190" s="832"/>
      <c r="K190" s="832"/>
      <c r="L190" s="849">
        <v>1</v>
      </c>
      <c r="M190" s="849">
        <v>32</v>
      </c>
      <c r="N190" s="832">
        <v>1</v>
      </c>
      <c r="O190" s="832">
        <v>32</v>
      </c>
      <c r="P190" s="849"/>
      <c r="Q190" s="849"/>
      <c r="R190" s="837"/>
      <c r="S190" s="850"/>
    </row>
    <row r="191" spans="1:19" ht="14.4" customHeight="1" x14ac:dyDescent="0.3">
      <c r="A191" s="831" t="s">
        <v>577</v>
      </c>
      <c r="B191" s="832" t="s">
        <v>4356</v>
      </c>
      <c r="C191" s="832" t="s">
        <v>601</v>
      </c>
      <c r="D191" s="832" t="s">
        <v>2274</v>
      </c>
      <c r="E191" s="832" t="s">
        <v>4353</v>
      </c>
      <c r="F191" s="832" t="s">
        <v>4415</v>
      </c>
      <c r="G191" s="832" t="s">
        <v>4416</v>
      </c>
      <c r="H191" s="849">
        <v>5</v>
      </c>
      <c r="I191" s="849">
        <v>895</v>
      </c>
      <c r="J191" s="832">
        <v>4.8907103825136611</v>
      </c>
      <c r="K191" s="832">
        <v>179</v>
      </c>
      <c r="L191" s="849">
        <v>1</v>
      </c>
      <c r="M191" s="849">
        <v>183</v>
      </c>
      <c r="N191" s="832">
        <v>1</v>
      </c>
      <c r="O191" s="832">
        <v>183</v>
      </c>
      <c r="P191" s="849">
        <v>5</v>
      </c>
      <c r="Q191" s="849">
        <v>915</v>
      </c>
      <c r="R191" s="837">
        <v>5</v>
      </c>
      <c r="S191" s="850">
        <v>183</v>
      </c>
    </row>
    <row r="192" spans="1:19" ht="14.4" customHeight="1" x14ac:dyDescent="0.3">
      <c r="A192" s="831" t="s">
        <v>577</v>
      </c>
      <c r="B192" s="832" t="s">
        <v>4356</v>
      </c>
      <c r="C192" s="832" t="s">
        <v>601</v>
      </c>
      <c r="D192" s="832" t="s">
        <v>2274</v>
      </c>
      <c r="E192" s="832" t="s">
        <v>4353</v>
      </c>
      <c r="F192" s="832" t="s">
        <v>4418</v>
      </c>
      <c r="G192" s="832" t="s">
        <v>4419</v>
      </c>
      <c r="H192" s="849"/>
      <c r="I192" s="849"/>
      <c r="J192" s="832"/>
      <c r="K192" s="832"/>
      <c r="L192" s="849">
        <v>1</v>
      </c>
      <c r="M192" s="849">
        <v>648</v>
      </c>
      <c r="N192" s="832">
        <v>1</v>
      </c>
      <c r="O192" s="832">
        <v>648</v>
      </c>
      <c r="P192" s="849"/>
      <c r="Q192" s="849"/>
      <c r="R192" s="837"/>
      <c r="S192" s="850"/>
    </row>
    <row r="193" spans="1:19" ht="14.4" customHeight="1" x14ac:dyDescent="0.3">
      <c r="A193" s="831" t="s">
        <v>577</v>
      </c>
      <c r="B193" s="832" t="s">
        <v>4356</v>
      </c>
      <c r="C193" s="832" t="s">
        <v>601</v>
      </c>
      <c r="D193" s="832" t="s">
        <v>2274</v>
      </c>
      <c r="E193" s="832" t="s">
        <v>4353</v>
      </c>
      <c r="F193" s="832" t="s">
        <v>4420</v>
      </c>
      <c r="G193" s="832" t="s">
        <v>4421</v>
      </c>
      <c r="H193" s="849">
        <v>124</v>
      </c>
      <c r="I193" s="849">
        <v>43276</v>
      </c>
      <c r="J193" s="832">
        <v>1.5936073059360731</v>
      </c>
      <c r="K193" s="832">
        <v>349</v>
      </c>
      <c r="L193" s="849">
        <v>73</v>
      </c>
      <c r="M193" s="849">
        <v>27156</v>
      </c>
      <c r="N193" s="832">
        <v>1</v>
      </c>
      <c r="O193" s="832">
        <v>372</v>
      </c>
      <c r="P193" s="849">
        <v>180</v>
      </c>
      <c r="Q193" s="849">
        <v>67140</v>
      </c>
      <c r="R193" s="837">
        <v>2.4723817940786565</v>
      </c>
      <c r="S193" s="850">
        <v>373</v>
      </c>
    </row>
    <row r="194" spans="1:19" ht="14.4" customHeight="1" x14ac:dyDescent="0.3">
      <c r="A194" s="831" t="s">
        <v>577</v>
      </c>
      <c r="B194" s="832" t="s">
        <v>4356</v>
      </c>
      <c r="C194" s="832" t="s">
        <v>601</v>
      </c>
      <c r="D194" s="832" t="s">
        <v>2275</v>
      </c>
      <c r="E194" s="832" t="s">
        <v>4357</v>
      </c>
      <c r="F194" s="832" t="s">
        <v>4369</v>
      </c>
      <c r="G194" s="832" t="s">
        <v>4370</v>
      </c>
      <c r="H194" s="849"/>
      <c r="I194" s="849"/>
      <c r="J194" s="832"/>
      <c r="K194" s="832"/>
      <c r="L194" s="849">
        <v>4</v>
      </c>
      <c r="M194" s="849">
        <v>11974</v>
      </c>
      <c r="N194" s="832">
        <v>1</v>
      </c>
      <c r="O194" s="832">
        <v>2993.5</v>
      </c>
      <c r="P194" s="849"/>
      <c r="Q194" s="849"/>
      <c r="R194" s="837"/>
      <c r="S194" s="850"/>
    </row>
    <row r="195" spans="1:19" ht="14.4" customHeight="1" x14ac:dyDescent="0.3">
      <c r="A195" s="831" t="s">
        <v>577</v>
      </c>
      <c r="B195" s="832" t="s">
        <v>4356</v>
      </c>
      <c r="C195" s="832" t="s">
        <v>601</v>
      </c>
      <c r="D195" s="832" t="s">
        <v>2275</v>
      </c>
      <c r="E195" s="832" t="s">
        <v>4353</v>
      </c>
      <c r="F195" s="832" t="s">
        <v>4373</v>
      </c>
      <c r="G195" s="832" t="s">
        <v>4374</v>
      </c>
      <c r="H195" s="849">
        <v>3</v>
      </c>
      <c r="I195" s="849">
        <v>105</v>
      </c>
      <c r="J195" s="832">
        <v>0.70945945945945943</v>
      </c>
      <c r="K195" s="832">
        <v>35</v>
      </c>
      <c r="L195" s="849">
        <v>4</v>
      </c>
      <c r="M195" s="849">
        <v>148</v>
      </c>
      <c r="N195" s="832">
        <v>1</v>
      </c>
      <c r="O195" s="832">
        <v>37</v>
      </c>
      <c r="P195" s="849">
        <v>12</v>
      </c>
      <c r="Q195" s="849">
        <v>444</v>
      </c>
      <c r="R195" s="837">
        <v>3</v>
      </c>
      <c r="S195" s="850">
        <v>37</v>
      </c>
    </row>
    <row r="196" spans="1:19" ht="14.4" customHeight="1" x14ac:dyDescent="0.3">
      <c r="A196" s="831" t="s">
        <v>577</v>
      </c>
      <c r="B196" s="832" t="s">
        <v>4356</v>
      </c>
      <c r="C196" s="832" t="s">
        <v>601</v>
      </c>
      <c r="D196" s="832" t="s">
        <v>2275</v>
      </c>
      <c r="E196" s="832" t="s">
        <v>4353</v>
      </c>
      <c r="F196" s="832" t="s">
        <v>4385</v>
      </c>
      <c r="G196" s="832" t="s">
        <v>4386</v>
      </c>
      <c r="H196" s="849">
        <v>1</v>
      </c>
      <c r="I196" s="849">
        <v>118</v>
      </c>
      <c r="J196" s="832">
        <v>0.46825396825396826</v>
      </c>
      <c r="K196" s="832">
        <v>118</v>
      </c>
      <c r="L196" s="849">
        <v>2</v>
      </c>
      <c r="M196" s="849">
        <v>252</v>
      </c>
      <c r="N196" s="832">
        <v>1</v>
      </c>
      <c r="O196" s="832">
        <v>126</v>
      </c>
      <c r="P196" s="849">
        <v>2</v>
      </c>
      <c r="Q196" s="849">
        <v>252</v>
      </c>
      <c r="R196" s="837">
        <v>1</v>
      </c>
      <c r="S196" s="850">
        <v>126</v>
      </c>
    </row>
    <row r="197" spans="1:19" ht="14.4" customHeight="1" x14ac:dyDescent="0.3">
      <c r="A197" s="831" t="s">
        <v>577</v>
      </c>
      <c r="B197" s="832" t="s">
        <v>4356</v>
      </c>
      <c r="C197" s="832" t="s">
        <v>601</v>
      </c>
      <c r="D197" s="832" t="s">
        <v>2275</v>
      </c>
      <c r="E197" s="832" t="s">
        <v>4353</v>
      </c>
      <c r="F197" s="832" t="s">
        <v>4395</v>
      </c>
      <c r="G197" s="832" t="s">
        <v>4396</v>
      </c>
      <c r="H197" s="849">
        <v>5</v>
      </c>
      <c r="I197" s="849">
        <v>100</v>
      </c>
      <c r="J197" s="832">
        <v>3.0003000300030003</v>
      </c>
      <c r="K197" s="832">
        <v>20</v>
      </c>
      <c r="L197" s="849">
        <v>1</v>
      </c>
      <c r="M197" s="849">
        <v>33.33</v>
      </c>
      <c r="N197" s="832">
        <v>1</v>
      </c>
      <c r="O197" s="832">
        <v>33.33</v>
      </c>
      <c r="P197" s="849">
        <v>2</v>
      </c>
      <c r="Q197" s="849">
        <v>66.67</v>
      </c>
      <c r="R197" s="837">
        <v>2.0003000300030003</v>
      </c>
      <c r="S197" s="850">
        <v>33.335000000000001</v>
      </c>
    </row>
    <row r="198" spans="1:19" ht="14.4" customHeight="1" x14ac:dyDescent="0.3">
      <c r="A198" s="831" t="s">
        <v>577</v>
      </c>
      <c r="B198" s="832" t="s">
        <v>4356</v>
      </c>
      <c r="C198" s="832" t="s">
        <v>601</v>
      </c>
      <c r="D198" s="832" t="s">
        <v>2275</v>
      </c>
      <c r="E198" s="832" t="s">
        <v>4353</v>
      </c>
      <c r="F198" s="832" t="s">
        <v>4397</v>
      </c>
      <c r="G198" s="832" t="s">
        <v>4398</v>
      </c>
      <c r="H198" s="849">
        <v>5</v>
      </c>
      <c r="I198" s="849">
        <v>1175</v>
      </c>
      <c r="J198" s="832"/>
      <c r="K198" s="832">
        <v>235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577</v>
      </c>
      <c r="B199" s="832" t="s">
        <v>4356</v>
      </c>
      <c r="C199" s="832" t="s">
        <v>601</v>
      </c>
      <c r="D199" s="832" t="s">
        <v>2275</v>
      </c>
      <c r="E199" s="832" t="s">
        <v>4353</v>
      </c>
      <c r="F199" s="832" t="s">
        <v>4407</v>
      </c>
      <c r="G199" s="832" t="s">
        <v>4408</v>
      </c>
      <c r="H199" s="849"/>
      <c r="I199" s="849"/>
      <c r="J199" s="832"/>
      <c r="K199" s="832"/>
      <c r="L199" s="849">
        <v>1</v>
      </c>
      <c r="M199" s="849">
        <v>131</v>
      </c>
      <c r="N199" s="832">
        <v>1</v>
      </c>
      <c r="O199" s="832">
        <v>131</v>
      </c>
      <c r="P199" s="849"/>
      <c r="Q199" s="849"/>
      <c r="R199" s="837"/>
      <c r="S199" s="850"/>
    </row>
    <row r="200" spans="1:19" ht="14.4" customHeight="1" x14ac:dyDescent="0.3">
      <c r="A200" s="831" t="s">
        <v>577</v>
      </c>
      <c r="B200" s="832" t="s">
        <v>4356</v>
      </c>
      <c r="C200" s="832" t="s">
        <v>601</v>
      </c>
      <c r="D200" s="832" t="s">
        <v>4349</v>
      </c>
      <c r="E200" s="832" t="s">
        <v>4353</v>
      </c>
      <c r="F200" s="832" t="s">
        <v>4373</v>
      </c>
      <c r="G200" s="832" t="s">
        <v>4374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37</v>
      </c>
      <c r="R200" s="837"/>
      <c r="S200" s="850">
        <v>37</v>
      </c>
    </row>
    <row r="201" spans="1:19" ht="14.4" customHeight="1" x14ac:dyDescent="0.3">
      <c r="A201" s="831" t="s">
        <v>577</v>
      </c>
      <c r="B201" s="832" t="s">
        <v>4356</v>
      </c>
      <c r="C201" s="832" t="s">
        <v>601</v>
      </c>
      <c r="D201" s="832" t="s">
        <v>4349</v>
      </c>
      <c r="E201" s="832" t="s">
        <v>4353</v>
      </c>
      <c r="F201" s="832" t="s">
        <v>4385</v>
      </c>
      <c r="G201" s="832" t="s">
        <v>4386</v>
      </c>
      <c r="H201" s="849">
        <v>1</v>
      </c>
      <c r="I201" s="849">
        <v>118</v>
      </c>
      <c r="J201" s="832"/>
      <c r="K201" s="832">
        <v>118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577</v>
      </c>
      <c r="B202" s="832" t="s">
        <v>4356</v>
      </c>
      <c r="C202" s="832" t="s">
        <v>601</v>
      </c>
      <c r="D202" s="832" t="s">
        <v>4349</v>
      </c>
      <c r="E202" s="832" t="s">
        <v>4353</v>
      </c>
      <c r="F202" s="832" t="s">
        <v>4395</v>
      </c>
      <c r="G202" s="832" t="s">
        <v>4396</v>
      </c>
      <c r="H202" s="849">
        <v>1</v>
      </c>
      <c r="I202" s="849">
        <v>33.33</v>
      </c>
      <c r="J202" s="832"/>
      <c r="K202" s="832">
        <v>33.33</v>
      </c>
      <c r="L202" s="849"/>
      <c r="M202" s="849"/>
      <c r="N202" s="832"/>
      <c r="O202" s="832"/>
      <c r="P202" s="849">
        <v>1</v>
      </c>
      <c r="Q202" s="849">
        <v>33.33</v>
      </c>
      <c r="R202" s="837"/>
      <c r="S202" s="850">
        <v>33.33</v>
      </c>
    </row>
    <row r="203" spans="1:19" ht="14.4" customHeight="1" x14ac:dyDescent="0.3">
      <c r="A203" s="831" t="s">
        <v>577</v>
      </c>
      <c r="B203" s="832" t="s">
        <v>4356</v>
      </c>
      <c r="C203" s="832" t="s">
        <v>601</v>
      </c>
      <c r="D203" s="832" t="s">
        <v>4349</v>
      </c>
      <c r="E203" s="832" t="s">
        <v>4353</v>
      </c>
      <c r="F203" s="832" t="s">
        <v>4397</v>
      </c>
      <c r="G203" s="832" t="s">
        <v>4398</v>
      </c>
      <c r="H203" s="849">
        <v>4</v>
      </c>
      <c r="I203" s="849">
        <v>940</v>
      </c>
      <c r="J203" s="832"/>
      <c r="K203" s="832">
        <v>235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577</v>
      </c>
      <c r="B204" s="832" t="s">
        <v>4356</v>
      </c>
      <c r="C204" s="832" t="s">
        <v>601</v>
      </c>
      <c r="D204" s="832" t="s">
        <v>4349</v>
      </c>
      <c r="E204" s="832" t="s">
        <v>4353</v>
      </c>
      <c r="F204" s="832" t="s">
        <v>4420</v>
      </c>
      <c r="G204" s="832" t="s">
        <v>4421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373</v>
      </c>
      <c r="R204" s="837"/>
      <c r="S204" s="850">
        <v>373</v>
      </c>
    </row>
    <row r="205" spans="1:19" ht="14.4" customHeight="1" x14ac:dyDescent="0.3">
      <c r="A205" s="831" t="s">
        <v>577</v>
      </c>
      <c r="B205" s="832" t="s">
        <v>4356</v>
      </c>
      <c r="C205" s="832" t="s">
        <v>601</v>
      </c>
      <c r="D205" s="832" t="s">
        <v>4350</v>
      </c>
      <c r="E205" s="832" t="s">
        <v>4353</v>
      </c>
      <c r="F205" s="832" t="s">
        <v>4395</v>
      </c>
      <c r="G205" s="832" t="s">
        <v>4396</v>
      </c>
      <c r="H205" s="849">
        <v>15</v>
      </c>
      <c r="I205" s="849">
        <v>366.66</v>
      </c>
      <c r="J205" s="832">
        <v>0.25581168196913467</v>
      </c>
      <c r="K205" s="832">
        <v>24.444000000000003</v>
      </c>
      <c r="L205" s="849">
        <v>43</v>
      </c>
      <c r="M205" s="849">
        <v>1433.3199999999997</v>
      </c>
      <c r="N205" s="832">
        <v>1</v>
      </c>
      <c r="O205" s="832">
        <v>33.333023255813949</v>
      </c>
      <c r="P205" s="849">
        <v>25</v>
      </c>
      <c r="Q205" s="849">
        <v>833.32000000000016</v>
      </c>
      <c r="R205" s="837">
        <v>0.58139145480423093</v>
      </c>
      <c r="S205" s="850">
        <v>33.332800000000006</v>
      </c>
    </row>
    <row r="206" spans="1:19" ht="14.4" customHeight="1" x14ac:dyDescent="0.3">
      <c r="A206" s="831" t="s">
        <v>577</v>
      </c>
      <c r="B206" s="832" t="s">
        <v>4356</v>
      </c>
      <c r="C206" s="832" t="s">
        <v>601</v>
      </c>
      <c r="D206" s="832" t="s">
        <v>4350</v>
      </c>
      <c r="E206" s="832" t="s">
        <v>4353</v>
      </c>
      <c r="F206" s="832" t="s">
        <v>4397</v>
      </c>
      <c r="G206" s="832" t="s">
        <v>4398</v>
      </c>
      <c r="H206" s="849">
        <v>2</v>
      </c>
      <c r="I206" s="849">
        <v>470</v>
      </c>
      <c r="J206" s="832">
        <v>0.62416998671978752</v>
      </c>
      <c r="K206" s="832">
        <v>235</v>
      </c>
      <c r="L206" s="849">
        <v>3</v>
      </c>
      <c r="M206" s="849">
        <v>753</v>
      </c>
      <c r="N206" s="832">
        <v>1</v>
      </c>
      <c r="O206" s="832">
        <v>251</v>
      </c>
      <c r="P206" s="849"/>
      <c r="Q206" s="849"/>
      <c r="R206" s="837"/>
      <c r="S206" s="850"/>
    </row>
    <row r="207" spans="1:19" ht="14.4" customHeight="1" x14ac:dyDescent="0.3">
      <c r="A207" s="831" t="s">
        <v>577</v>
      </c>
      <c r="B207" s="832" t="s">
        <v>4356</v>
      </c>
      <c r="C207" s="832" t="s">
        <v>601</v>
      </c>
      <c r="D207" s="832" t="s">
        <v>4350</v>
      </c>
      <c r="E207" s="832" t="s">
        <v>4353</v>
      </c>
      <c r="F207" s="832" t="s">
        <v>4420</v>
      </c>
      <c r="G207" s="832" t="s">
        <v>4421</v>
      </c>
      <c r="H207" s="849">
        <v>41</v>
      </c>
      <c r="I207" s="849">
        <v>14309</v>
      </c>
      <c r="J207" s="832">
        <v>0.80135528673835121</v>
      </c>
      <c r="K207" s="832">
        <v>349</v>
      </c>
      <c r="L207" s="849">
        <v>48</v>
      </c>
      <c r="M207" s="849">
        <v>17856</v>
      </c>
      <c r="N207" s="832">
        <v>1</v>
      </c>
      <c r="O207" s="832">
        <v>372</v>
      </c>
      <c r="P207" s="849">
        <v>32</v>
      </c>
      <c r="Q207" s="849">
        <v>11936</v>
      </c>
      <c r="R207" s="837">
        <v>0.6684587813620072</v>
      </c>
      <c r="S207" s="850">
        <v>373</v>
      </c>
    </row>
    <row r="208" spans="1:19" ht="14.4" customHeight="1" x14ac:dyDescent="0.3">
      <c r="A208" s="831" t="s">
        <v>577</v>
      </c>
      <c r="B208" s="832" t="s">
        <v>4356</v>
      </c>
      <c r="C208" s="832" t="s">
        <v>601</v>
      </c>
      <c r="D208" s="832" t="s">
        <v>4350</v>
      </c>
      <c r="E208" s="832" t="s">
        <v>4353</v>
      </c>
      <c r="F208" s="832" t="s">
        <v>4424</v>
      </c>
      <c r="G208" s="832" t="s">
        <v>4425</v>
      </c>
      <c r="H208" s="849">
        <v>1</v>
      </c>
      <c r="I208" s="849">
        <v>581</v>
      </c>
      <c r="J208" s="832"/>
      <c r="K208" s="832">
        <v>581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577</v>
      </c>
      <c r="B209" s="832" t="s">
        <v>4356</v>
      </c>
      <c r="C209" s="832" t="s">
        <v>601</v>
      </c>
      <c r="D209" s="832" t="s">
        <v>2276</v>
      </c>
      <c r="E209" s="832" t="s">
        <v>4353</v>
      </c>
      <c r="F209" s="832" t="s">
        <v>4371</v>
      </c>
      <c r="G209" s="832" t="s">
        <v>4372</v>
      </c>
      <c r="H209" s="849">
        <v>4</v>
      </c>
      <c r="I209" s="849">
        <v>324</v>
      </c>
      <c r="J209" s="832">
        <v>3.9036144578313254</v>
      </c>
      <c r="K209" s="832">
        <v>81</v>
      </c>
      <c r="L209" s="849">
        <v>1</v>
      </c>
      <c r="M209" s="849">
        <v>83</v>
      </c>
      <c r="N209" s="832">
        <v>1</v>
      </c>
      <c r="O209" s="832">
        <v>83</v>
      </c>
      <c r="P209" s="849"/>
      <c r="Q209" s="849"/>
      <c r="R209" s="837"/>
      <c r="S209" s="850"/>
    </row>
    <row r="210" spans="1:19" ht="14.4" customHeight="1" x14ac:dyDescent="0.3">
      <c r="A210" s="831" t="s">
        <v>577</v>
      </c>
      <c r="B210" s="832" t="s">
        <v>4356</v>
      </c>
      <c r="C210" s="832" t="s">
        <v>601</v>
      </c>
      <c r="D210" s="832" t="s">
        <v>2276</v>
      </c>
      <c r="E210" s="832" t="s">
        <v>4353</v>
      </c>
      <c r="F210" s="832" t="s">
        <v>4373</v>
      </c>
      <c r="G210" s="832" t="s">
        <v>4374</v>
      </c>
      <c r="H210" s="849">
        <v>9</v>
      </c>
      <c r="I210" s="849">
        <v>315</v>
      </c>
      <c r="J210" s="832">
        <v>0.65488565488565487</v>
      </c>
      <c r="K210" s="832">
        <v>35</v>
      </c>
      <c r="L210" s="849">
        <v>13</v>
      </c>
      <c r="M210" s="849">
        <v>481</v>
      </c>
      <c r="N210" s="832">
        <v>1</v>
      </c>
      <c r="O210" s="832">
        <v>37</v>
      </c>
      <c r="P210" s="849">
        <v>2</v>
      </c>
      <c r="Q210" s="849">
        <v>74</v>
      </c>
      <c r="R210" s="837">
        <v>0.15384615384615385</v>
      </c>
      <c r="S210" s="850">
        <v>37</v>
      </c>
    </row>
    <row r="211" spans="1:19" ht="14.4" customHeight="1" x14ac:dyDescent="0.3">
      <c r="A211" s="831" t="s">
        <v>577</v>
      </c>
      <c r="B211" s="832" t="s">
        <v>4356</v>
      </c>
      <c r="C211" s="832" t="s">
        <v>601</v>
      </c>
      <c r="D211" s="832" t="s">
        <v>2276</v>
      </c>
      <c r="E211" s="832" t="s">
        <v>4353</v>
      </c>
      <c r="F211" s="832" t="s">
        <v>4385</v>
      </c>
      <c r="G211" s="832" t="s">
        <v>4386</v>
      </c>
      <c r="H211" s="849">
        <v>374</v>
      </c>
      <c r="I211" s="849">
        <v>44132</v>
      </c>
      <c r="J211" s="832">
        <v>1.3368472070762147</v>
      </c>
      <c r="K211" s="832">
        <v>118</v>
      </c>
      <c r="L211" s="849">
        <v>262</v>
      </c>
      <c r="M211" s="849">
        <v>33012</v>
      </c>
      <c r="N211" s="832">
        <v>1</v>
      </c>
      <c r="O211" s="832">
        <v>126</v>
      </c>
      <c r="P211" s="849">
        <v>209</v>
      </c>
      <c r="Q211" s="849">
        <v>26334</v>
      </c>
      <c r="R211" s="837">
        <v>0.79770992366412219</v>
      </c>
      <c r="S211" s="850">
        <v>126</v>
      </c>
    </row>
    <row r="212" spans="1:19" ht="14.4" customHeight="1" x14ac:dyDescent="0.3">
      <c r="A212" s="831" t="s">
        <v>577</v>
      </c>
      <c r="B212" s="832" t="s">
        <v>4356</v>
      </c>
      <c r="C212" s="832" t="s">
        <v>601</v>
      </c>
      <c r="D212" s="832" t="s">
        <v>2276</v>
      </c>
      <c r="E212" s="832" t="s">
        <v>4353</v>
      </c>
      <c r="F212" s="832" t="s">
        <v>4395</v>
      </c>
      <c r="G212" s="832" t="s">
        <v>4396</v>
      </c>
      <c r="H212" s="849">
        <v>520</v>
      </c>
      <c r="I212" s="849">
        <v>9500.01</v>
      </c>
      <c r="J212" s="832">
        <v>0.42410777861954402</v>
      </c>
      <c r="K212" s="832">
        <v>18.26925</v>
      </c>
      <c r="L212" s="849">
        <v>672</v>
      </c>
      <c r="M212" s="849">
        <v>22399.99</v>
      </c>
      <c r="N212" s="832">
        <v>1</v>
      </c>
      <c r="O212" s="832">
        <v>33.333318452380958</v>
      </c>
      <c r="P212" s="849">
        <v>618</v>
      </c>
      <c r="Q212" s="849">
        <v>20599.970000000008</v>
      </c>
      <c r="R212" s="837">
        <v>0.91964192841157555</v>
      </c>
      <c r="S212" s="850">
        <v>33.333284789644026</v>
      </c>
    </row>
    <row r="213" spans="1:19" ht="14.4" customHeight="1" x14ac:dyDescent="0.3">
      <c r="A213" s="831" t="s">
        <v>577</v>
      </c>
      <c r="B213" s="832" t="s">
        <v>4356</v>
      </c>
      <c r="C213" s="832" t="s">
        <v>601</v>
      </c>
      <c r="D213" s="832" t="s">
        <v>2276</v>
      </c>
      <c r="E213" s="832" t="s">
        <v>4353</v>
      </c>
      <c r="F213" s="832" t="s">
        <v>4397</v>
      </c>
      <c r="G213" s="832" t="s">
        <v>4398</v>
      </c>
      <c r="H213" s="849">
        <v>500</v>
      </c>
      <c r="I213" s="849">
        <v>117500</v>
      </c>
      <c r="J213" s="832">
        <v>1.0963173068848726</v>
      </c>
      <c r="K213" s="832">
        <v>235</v>
      </c>
      <c r="L213" s="849">
        <v>427</v>
      </c>
      <c r="M213" s="849">
        <v>107177</v>
      </c>
      <c r="N213" s="832">
        <v>1</v>
      </c>
      <c r="O213" s="832">
        <v>251</v>
      </c>
      <c r="P213" s="849">
        <v>464</v>
      </c>
      <c r="Q213" s="849">
        <v>116464</v>
      </c>
      <c r="R213" s="837">
        <v>1.0866510538641687</v>
      </c>
      <c r="S213" s="850">
        <v>251</v>
      </c>
    </row>
    <row r="214" spans="1:19" ht="14.4" customHeight="1" x14ac:dyDescent="0.3">
      <c r="A214" s="831" t="s">
        <v>577</v>
      </c>
      <c r="B214" s="832" t="s">
        <v>4356</v>
      </c>
      <c r="C214" s="832" t="s">
        <v>601</v>
      </c>
      <c r="D214" s="832" t="s">
        <v>2276</v>
      </c>
      <c r="E214" s="832" t="s">
        <v>4353</v>
      </c>
      <c r="F214" s="832" t="s">
        <v>4399</v>
      </c>
      <c r="G214" s="832" t="s">
        <v>4400</v>
      </c>
      <c r="H214" s="849"/>
      <c r="I214" s="849"/>
      <c r="J214" s="832"/>
      <c r="K214" s="832"/>
      <c r="L214" s="849">
        <v>1</v>
      </c>
      <c r="M214" s="849">
        <v>116</v>
      </c>
      <c r="N214" s="832">
        <v>1</v>
      </c>
      <c r="O214" s="832">
        <v>116</v>
      </c>
      <c r="P214" s="849">
        <v>1</v>
      </c>
      <c r="Q214" s="849">
        <v>116</v>
      </c>
      <c r="R214" s="837">
        <v>1</v>
      </c>
      <c r="S214" s="850">
        <v>116</v>
      </c>
    </row>
    <row r="215" spans="1:19" ht="14.4" customHeight="1" x14ac:dyDescent="0.3">
      <c r="A215" s="831" t="s">
        <v>577</v>
      </c>
      <c r="B215" s="832" t="s">
        <v>4356</v>
      </c>
      <c r="C215" s="832" t="s">
        <v>601</v>
      </c>
      <c r="D215" s="832" t="s">
        <v>2276</v>
      </c>
      <c r="E215" s="832" t="s">
        <v>4353</v>
      </c>
      <c r="F215" s="832" t="s">
        <v>4401</v>
      </c>
      <c r="G215" s="832" t="s">
        <v>4402</v>
      </c>
      <c r="H215" s="849"/>
      <c r="I215" s="849"/>
      <c r="J215" s="832"/>
      <c r="K215" s="832"/>
      <c r="L215" s="849">
        <v>1</v>
      </c>
      <c r="M215" s="849">
        <v>37</v>
      </c>
      <c r="N215" s="832">
        <v>1</v>
      </c>
      <c r="O215" s="832">
        <v>37</v>
      </c>
      <c r="P215" s="849"/>
      <c r="Q215" s="849"/>
      <c r="R215" s="837"/>
      <c r="S215" s="850"/>
    </row>
    <row r="216" spans="1:19" ht="14.4" customHeight="1" x14ac:dyDescent="0.3">
      <c r="A216" s="831" t="s">
        <v>577</v>
      </c>
      <c r="B216" s="832" t="s">
        <v>4356</v>
      </c>
      <c r="C216" s="832" t="s">
        <v>601</v>
      </c>
      <c r="D216" s="832" t="s">
        <v>2276</v>
      </c>
      <c r="E216" s="832" t="s">
        <v>4353</v>
      </c>
      <c r="F216" s="832" t="s">
        <v>4405</v>
      </c>
      <c r="G216" s="832" t="s">
        <v>4406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32</v>
      </c>
      <c r="R216" s="837"/>
      <c r="S216" s="850">
        <v>32</v>
      </c>
    </row>
    <row r="217" spans="1:19" ht="14.4" customHeight="1" x14ac:dyDescent="0.3">
      <c r="A217" s="831" t="s">
        <v>577</v>
      </c>
      <c r="B217" s="832" t="s">
        <v>4356</v>
      </c>
      <c r="C217" s="832" t="s">
        <v>601</v>
      </c>
      <c r="D217" s="832" t="s">
        <v>2276</v>
      </c>
      <c r="E217" s="832" t="s">
        <v>4353</v>
      </c>
      <c r="F217" s="832" t="s">
        <v>4415</v>
      </c>
      <c r="G217" s="832" t="s">
        <v>4416</v>
      </c>
      <c r="H217" s="849"/>
      <c r="I217" s="849"/>
      <c r="J217" s="832"/>
      <c r="K217" s="832"/>
      <c r="L217" s="849">
        <v>1</v>
      </c>
      <c r="M217" s="849">
        <v>183</v>
      </c>
      <c r="N217" s="832">
        <v>1</v>
      </c>
      <c r="O217" s="832">
        <v>183</v>
      </c>
      <c r="P217" s="849"/>
      <c r="Q217" s="849"/>
      <c r="R217" s="837"/>
      <c r="S217" s="850"/>
    </row>
    <row r="218" spans="1:19" ht="14.4" customHeight="1" x14ac:dyDescent="0.3">
      <c r="A218" s="831" t="s">
        <v>577</v>
      </c>
      <c r="B218" s="832" t="s">
        <v>4426</v>
      </c>
      <c r="C218" s="832" t="s">
        <v>601</v>
      </c>
      <c r="D218" s="832" t="s">
        <v>4344</v>
      </c>
      <c r="E218" s="832" t="s">
        <v>4357</v>
      </c>
      <c r="F218" s="832" t="s">
        <v>4369</v>
      </c>
      <c r="G218" s="832" t="s">
        <v>4370</v>
      </c>
      <c r="H218" s="849">
        <v>2</v>
      </c>
      <c r="I218" s="849">
        <v>6296</v>
      </c>
      <c r="J218" s="832">
        <v>0.27163689705755456</v>
      </c>
      <c r="K218" s="832">
        <v>3148</v>
      </c>
      <c r="L218" s="849">
        <v>8</v>
      </c>
      <c r="M218" s="849">
        <v>23178</v>
      </c>
      <c r="N218" s="832">
        <v>1</v>
      </c>
      <c r="O218" s="832">
        <v>2897.25</v>
      </c>
      <c r="P218" s="849">
        <v>4</v>
      </c>
      <c r="Q218" s="849">
        <v>11801.68</v>
      </c>
      <c r="R218" s="837">
        <v>0.50917594270428856</v>
      </c>
      <c r="S218" s="850">
        <v>2950.42</v>
      </c>
    </row>
    <row r="219" spans="1:19" ht="14.4" customHeight="1" x14ac:dyDescent="0.3">
      <c r="A219" s="831" t="s">
        <v>577</v>
      </c>
      <c r="B219" s="832" t="s">
        <v>4426</v>
      </c>
      <c r="C219" s="832" t="s">
        <v>601</v>
      </c>
      <c r="D219" s="832" t="s">
        <v>4344</v>
      </c>
      <c r="E219" s="832" t="s">
        <v>4353</v>
      </c>
      <c r="F219" s="832" t="s">
        <v>4373</v>
      </c>
      <c r="G219" s="832" t="s">
        <v>4374</v>
      </c>
      <c r="H219" s="849"/>
      <c r="I219" s="849"/>
      <c r="J219" s="832"/>
      <c r="K219" s="832"/>
      <c r="L219" s="849">
        <v>1</v>
      </c>
      <c r="M219" s="849">
        <v>37</v>
      </c>
      <c r="N219" s="832">
        <v>1</v>
      </c>
      <c r="O219" s="832">
        <v>37</v>
      </c>
      <c r="P219" s="849"/>
      <c r="Q219" s="849"/>
      <c r="R219" s="837"/>
      <c r="S219" s="850"/>
    </row>
    <row r="220" spans="1:19" ht="14.4" customHeight="1" x14ac:dyDescent="0.3">
      <c r="A220" s="831" t="s">
        <v>577</v>
      </c>
      <c r="B220" s="832" t="s">
        <v>4426</v>
      </c>
      <c r="C220" s="832" t="s">
        <v>601</v>
      </c>
      <c r="D220" s="832" t="s">
        <v>4344</v>
      </c>
      <c r="E220" s="832" t="s">
        <v>4353</v>
      </c>
      <c r="F220" s="832" t="s">
        <v>4375</v>
      </c>
      <c r="G220" s="832" t="s">
        <v>4376</v>
      </c>
      <c r="H220" s="849"/>
      <c r="I220" s="849"/>
      <c r="J220" s="832"/>
      <c r="K220" s="832"/>
      <c r="L220" s="849">
        <v>1</v>
      </c>
      <c r="M220" s="849">
        <v>5</v>
      </c>
      <c r="N220" s="832">
        <v>1</v>
      </c>
      <c r="O220" s="832">
        <v>5</v>
      </c>
      <c r="P220" s="849"/>
      <c r="Q220" s="849"/>
      <c r="R220" s="837"/>
      <c r="S220" s="850"/>
    </row>
    <row r="221" spans="1:19" ht="14.4" customHeight="1" x14ac:dyDescent="0.3">
      <c r="A221" s="831" t="s">
        <v>577</v>
      </c>
      <c r="B221" s="832" t="s">
        <v>4426</v>
      </c>
      <c r="C221" s="832" t="s">
        <v>601</v>
      </c>
      <c r="D221" s="832" t="s">
        <v>4344</v>
      </c>
      <c r="E221" s="832" t="s">
        <v>4353</v>
      </c>
      <c r="F221" s="832" t="s">
        <v>4429</v>
      </c>
      <c r="G221" s="832" t="s">
        <v>4430</v>
      </c>
      <c r="H221" s="849">
        <v>3</v>
      </c>
      <c r="I221" s="849">
        <v>354</v>
      </c>
      <c r="J221" s="832">
        <v>0.93650793650793651</v>
      </c>
      <c r="K221" s="832">
        <v>118</v>
      </c>
      <c r="L221" s="849">
        <v>3</v>
      </c>
      <c r="M221" s="849">
        <v>378</v>
      </c>
      <c r="N221" s="832">
        <v>1</v>
      </c>
      <c r="O221" s="832">
        <v>126</v>
      </c>
      <c r="P221" s="849">
        <v>5</v>
      </c>
      <c r="Q221" s="849">
        <v>630</v>
      </c>
      <c r="R221" s="837">
        <v>1.6666666666666667</v>
      </c>
      <c r="S221" s="850">
        <v>126</v>
      </c>
    </row>
    <row r="222" spans="1:19" ht="14.4" customHeight="1" x14ac:dyDescent="0.3">
      <c r="A222" s="831" t="s">
        <v>577</v>
      </c>
      <c r="B222" s="832" t="s">
        <v>4426</v>
      </c>
      <c r="C222" s="832" t="s">
        <v>601</v>
      </c>
      <c r="D222" s="832" t="s">
        <v>4344</v>
      </c>
      <c r="E222" s="832" t="s">
        <v>4353</v>
      </c>
      <c r="F222" s="832" t="s">
        <v>4431</v>
      </c>
      <c r="G222" s="832" t="s">
        <v>4432</v>
      </c>
      <c r="H222" s="849">
        <v>3</v>
      </c>
      <c r="I222" s="849">
        <v>759</v>
      </c>
      <c r="J222" s="832">
        <v>0.72701149425287359</v>
      </c>
      <c r="K222" s="832">
        <v>253</v>
      </c>
      <c r="L222" s="849">
        <v>4</v>
      </c>
      <c r="M222" s="849">
        <v>1044</v>
      </c>
      <c r="N222" s="832">
        <v>1</v>
      </c>
      <c r="O222" s="832">
        <v>261</v>
      </c>
      <c r="P222" s="849">
        <v>6</v>
      </c>
      <c r="Q222" s="849">
        <v>1566</v>
      </c>
      <c r="R222" s="837">
        <v>1.5</v>
      </c>
      <c r="S222" s="850">
        <v>261</v>
      </c>
    </row>
    <row r="223" spans="1:19" ht="14.4" customHeight="1" x14ac:dyDescent="0.3">
      <c r="A223" s="831" t="s">
        <v>577</v>
      </c>
      <c r="B223" s="832" t="s">
        <v>4426</v>
      </c>
      <c r="C223" s="832" t="s">
        <v>601</v>
      </c>
      <c r="D223" s="832" t="s">
        <v>4344</v>
      </c>
      <c r="E223" s="832" t="s">
        <v>4353</v>
      </c>
      <c r="F223" s="832" t="s">
        <v>4395</v>
      </c>
      <c r="G223" s="832" t="s">
        <v>4396</v>
      </c>
      <c r="H223" s="849">
        <v>1</v>
      </c>
      <c r="I223" s="849">
        <v>0</v>
      </c>
      <c r="J223" s="832"/>
      <c r="K223" s="832">
        <v>0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577</v>
      </c>
      <c r="B224" s="832" t="s">
        <v>4426</v>
      </c>
      <c r="C224" s="832" t="s">
        <v>601</v>
      </c>
      <c r="D224" s="832" t="s">
        <v>2266</v>
      </c>
      <c r="E224" s="832" t="s">
        <v>4357</v>
      </c>
      <c r="F224" s="832" t="s">
        <v>4369</v>
      </c>
      <c r="G224" s="832" t="s">
        <v>4370</v>
      </c>
      <c r="H224" s="849">
        <v>3</v>
      </c>
      <c r="I224" s="849">
        <v>30580.2</v>
      </c>
      <c r="J224" s="832">
        <v>0.2981561725577801</v>
      </c>
      <c r="K224" s="832">
        <v>10193.4</v>
      </c>
      <c r="L224" s="849">
        <v>36</v>
      </c>
      <c r="M224" s="849">
        <v>102564.37</v>
      </c>
      <c r="N224" s="832">
        <v>1</v>
      </c>
      <c r="O224" s="832">
        <v>2849.0102777777774</v>
      </c>
      <c r="P224" s="849">
        <v>54</v>
      </c>
      <c r="Q224" s="849">
        <v>155147.92000000001</v>
      </c>
      <c r="R224" s="837">
        <v>1.5126882756653215</v>
      </c>
      <c r="S224" s="850">
        <v>2873.10962962963</v>
      </c>
    </row>
    <row r="225" spans="1:19" ht="14.4" customHeight="1" x14ac:dyDescent="0.3">
      <c r="A225" s="831" t="s">
        <v>577</v>
      </c>
      <c r="B225" s="832" t="s">
        <v>4426</v>
      </c>
      <c r="C225" s="832" t="s">
        <v>601</v>
      </c>
      <c r="D225" s="832" t="s">
        <v>2266</v>
      </c>
      <c r="E225" s="832" t="s">
        <v>4353</v>
      </c>
      <c r="F225" s="832" t="s">
        <v>4427</v>
      </c>
      <c r="G225" s="832" t="s">
        <v>4428</v>
      </c>
      <c r="H225" s="849"/>
      <c r="I225" s="849"/>
      <c r="J225" s="832"/>
      <c r="K225" s="832"/>
      <c r="L225" s="849">
        <v>14</v>
      </c>
      <c r="M225" s="849">
        <v>3514</v>
      </c>
      <c r="N225" s="832">
        <v>1</v>
      </c>
      <c r="O225" s="832">
        <v>251</v>
      </c>
      <c r="P225" s="849">
        <v>21</v>
      </c>
      <c r="Q225" s="849">
        <v>5271</v>
      </c>
      <c r="R225" s="837">
        <v>1.5</v>
      </c>
      <c r="S225" s="850">
        <v>251</v>
      </c>
    </row>
    <row r="226" spans="1:19" ht="14.4" customHeight="1" x14ac:dyDescent="0.3">
      <c r="A226" s="831" t="s">
        <v>577</v>
      </c>
      <c r="B226" s="832" t="s">
        <v>4426</v>
      </c>
      <c r="C226" s="832" t="s">
        <v>601</v>
      </c>
      <c r="D226" s="832" t="s">
        <v>2266</v>
      </c>
      <c r="E226" s="832" t="s">
        <v>4353</v>
      </c>
      <c r="F226" s="832" t="s">
        <v>4429</v>
      </c>
      <c r="G226" s="832" t="s">
        <v>4430</v>
      </c>
      <c r="H226" s="849">
        <v>18</v>
      </c>
      <c r="I226" s="849">
        <v>2124</v>
      </c>
      <c r="J226" s="832">
        <v>0.39202657807308972</v>
      </c>
      <c r="K226" s="832">
        <v>118</v>
      </c>
      <c r="L226" s="849">
        <v>43</v>
      </c>
      <c r="M226" s="849">
        <v>5418</v>
      </c>
      <c r="N226" s="832">
        <v>1</v>
      </c>
      <c r="O226" s="832">
        <v>126</v>
      </c>
      <c r="P226" s="849">
        <v>99</v>
      </c>
      <c r="Q226" s="849">
        <v>12474</v>
      </c>
      <c r="R226" s="837">
        <v>2.3023255813953489</v>
      </c>
      <c r="S226" s="850">
        <v>126</v>
      </c>
    </row>
    <row r="227" spans="1:19" ht="14.4" customHeight="1" x14ac:dyDescent="0.3">
      <c r="A227" s="831" t="s">
        <v>577</v>
      </c>
      <c r="B227" s="832" t="s">
        <v>4426</v>
      </c>
      <c r="C227" s="832" t="s">
        <v>601</v>
      </c>
      <c r="D227" s="832" t="s">
        <v>2266</v>
      </c>
      <c r="E227" s="832" t="s">
        <v>4353</v>
      </c>
      <c r="F227" s="832" t="s">
        <v>4431</v>
      </c>
      <c r="G227" s="832" t="s">
        <v>4432</v>
      </c>
      <c r="H227" s="849">
        <v>18</v>
      </c>
      <c r="I227" s="849">
        <v>4554</v>
      </c>
      <c r="J227" s="832">
        <v>0.75862068965517238</v>
      </c>
      <c r="K227" s="832">
        <v>253</v>
      </c>
      <c r="L227" s="849">
        <v>23</v>
      </c>
      <c r="M227" s="849">
        <v>6003</v>
      </c>
      <c r="N227" s="832">
        <v>1</v>
      </c>
      <c r="O227" s="832">
        <v>261</v>
      </c>
      <c r="P227" s="849">
        <v>34</v>
      </c>
      <c r="Q227" s="849">
        <v>8874</v>
      </c>
      <c r="R227" s="837">
        <v>1.4782608695652173</v>
      </c>
      <c r="S227" s="850">
        <v>261</v>
      </c>
    </row>
    <row r="228" spans="1:19" ht="14.4" customHeight="1" x14ac:dyDescent="0.3">
      <c r="A228" s="831" t="s">
        <v>577</v>
      </c>
      <c r="B228" s="832" t="s">
        <v>4426</v>
      </c>
      <c r="C228" s="832" t="s">
        <v>601</v>
      </c>
      <c r="D228" s="832" t="s">
        <v>2266</v>
      </c>
      <c r="E228" s="832" t="s">
        <v>4353</v>
      </c>
      <c r="F228" s="832" t="s">
        <v>4395</v>
      </c>
      <c r="G228" s="832" t="s">
        <v>4396</v>
      </c>
      <c r="H228" s="849"/>
      <c r="I228" s="849"/>
      <c r="J228" s="832"/>
      <c r="K228" s="832"/>
      <c r="L228" s="849">
        <v>7</v>
      </c>
      <c r="M228" s="849">
        <v>233.32999999999998</v>
      </c>
      <c r="N228" s="832">
        <v>1</v>
      </c>
      <c r="O228" s="832">
        <v>33.332857142857144</v>
      </c>
      <c r="P228" s="849">
        <v>3</v>
      </c>
      <c r="Q228" s="849">
        <v>100</v>
      </c>
      <c r="R228" s="837">
        <v>0.42857755110787299</v>
      </c>
      <c r="S228" s="850">
        <v>33.333333333333336</v>
      </c>
    </row>
    <row r="229" spans="1:19" ht="14.4" customHeight="1" x14ac:dyDescent="0.3">
      <c r="A229" s="831" t="s">
        <v>577</v>
      </c>
      <c r="B229" s="832" t="s">
        <v>4426</v>
      </c>
      <c r="C229" s="832" t="s">
        <v>601</v>
      </c>
      <c r="D229" s="832" t="s">
        <v>2272</v>
      </c>
      <c r="E229" s="832" t="s">
        <v>4353</v>
      </c>
      <c r="F229" s="832" t="s">
        <v>4429</v>
      </c>
      <c r="G229" s="832" t="s">
        <v>4430</v>
      </c>
      <c r="H229" s="849"/>
      <c r="I229" s="849"/>
      <c r="J229" s="832"/>
      <c r="K229" s="832"/>
      <c r="L229" s="849">
        <v>1</v>
      </c>
      <c r="M229" s="849">
        <v>126</v>
      </c>
      <c r="N229" s="832">
        <v>1</v>
      </c>
      <c r="O229" s="832">
        <v>126</v>
      </c>
      <c r="P229" s="849"/>
      <c r="Q229" s="849"/>
      <c r="R229" s="837"/>
      <c r="S229" s="850"/>
    </row>
    <row r="230" spans="1:19" ht="14.4" customHeight="1" x14ac:dyDescent="0.3">
      <c r="A230" s="831" t="s">
        <v>577</v>
      </c>
      <c r="B230" s="832" t="s">
        <v>4426</v>
      </c>
      <c r="C230" s="832" t="s">
        <v>601</v>
      </c>
      <c r="D230" s="832" t="s">
        <v>2272</v>
      </c>
      <c r="E230" s="832" t="s">
        <v>4353</v>
      </c>
      <c r="F230" s="832" t="s">
        <v>4431</v>
      </c>
      <c r="G230" s="832" t="s">
        <v>4432</v>
      </c>
      <c r="H230" s="849"/>
      <c r="I230" s="849"/>
      <c r="J230" s="832"/>
      <c r="K230" s="832"/>
      <c r="L230" s="849">
        <v>1</v>
      </c>
      <c r="M230" s="849">
        <v>261</v>
      </c>
      <c r="N230" s="832">
        <v>1</v>
      </c>
      <c r="O230" s="832">
        <v>261</v>
      </c>
      <c r="P230" s="849"/>
      <c r="Q230" s="849"/>
      <c r="R230" s="837"/>
      <c r="S230" s="850"/>
    </row>
    <row r="231" spans="1:19" ht="14.4" customHeight="1" x14ac:dyDescent="0.3">
      <c r="A231" s="831" t="s">
        <v>577</v>
      </c>
      <c r="B231" s="832" t="s">
        <v>4426</v>
      </c>
      <c r="C231" s="832" t="s">
        <v>601</v>
      </c>
      <c r="D231" s="832" t="s">
        <v>2274</v>
      </c>
      <c r="E231" s="832" t="s">
        <v>4357</v>
      </c>
      <c r="F231" s="832" t="s">
        <v>4369</v>
      </c>
      <c r="G231" s="832" t="s">
        <v>4370</v>
      </c>
      <c r="H231" s="849">
        <v>8</v>
      </c>
      <c r="I231" s="849">
        <v>25562</v>
      </c>
      <c r="J231" s="832">
        <v>0.44115586218513153</v>
      </c>
      <c r="K231" s="832">
        <v>3195.25</v>
      </c>
      <c r="L231" s="849">
        <v>20</v>
      </c>
      <c r="M231" s="849">
        <v>57943.24</v>
      </c>
      <c r="N231" s="832">
        <v>1</v>
      </c>
      <c r="O231" s="832">
        <v>2897.1619999999998</v>
      </c>
      <c r="P231" s="849">
        <v>11</v>
      </c>
      <c r="Q231" s="849">
        <v>31106.03</v>
      </c>
      <c r="R231" s="837">
        <v>0.53683622110189211</v>
      </c>
      <c r="S231" s="850">
        <v>2827.820909090909</v>
      </c>
    </row>
    <row r="232" spans="1:19" ht="14.4" customHeight="1" x14ac:dyDescent="0.3">
      <c r="A232" s="831" t="s">
        <v>577</v>
      </c>
      <c r="B232" s="832" t="s">
        <v>4426</v>
      </c>
      <c r="C232" s="832" t="s">
        <v>601</v>
      </c>
      <c r="D232" s="832" t="s">
        <v>2274</v>
      </c>
      <c r="E232" s="832" t="s">
        <v>4353</v>
      </c>
      <c r="F232" s="832" t="s">
        <v>4429</v>
      </c>
      <c r="G232" s="832" t="s">
        <v>4430</v>
      </c>
      <c r="H232" s="849">
        <v>16</v>
      </c>
      <c r="I232" s="849">
        <v>1888</v>
      </c>
      <c r="J232" s="832">
        <v>1.0702947845804989</v>
      </c>
      <c r="K232" s="832">
        <v>118</v>
      </c>
      <c r="L232" s="849">
        <v>14</v>
      </c>
      <c r="M232" s="849">
        <v>1764</v>
      </c>
      <c r="N232" s="832">
        <v>1</v>
      </c>
      <c r="O232" s="832">
        <v>126</v>
      </c>
      <c r="P232" s="849">
        <v>13</v>
      </c>
      <c r="Q232" s="849">
        <v>1638</v>
      </c>
      <c r="R232" s="837">
        <v>0.9285714285714286</v>
      </c>
      <c r="S232" s="850">
        <v>126</v>
      </c>
    </row>
    <row r="233" spans="1:19" ht="14.4" customHeight="1" x14ac:dyDescent="0.3">
      <c r="A233" s="831" t="s">
        <v>577</v>
      </c>
      <c r="B233" s="832" t="s">
        <v>4426</v>
      </c>
      <c r="C233" s="832" t="s">
        <v>601</v>
      </c>
      <c r="D233" s="832" t="s">
        <v>2274</v>
      </c>
      <c r="E233" s="832" t="s">
        <v>4353</v>
      </c>
      <c r="F233" s="832" t="s">
        <v>4431</v>
      </c>
      <c r="G233" s="832" t="s">
        <v>4432</v>
      </c>
      <c r="H233" s="849">
        <v>16</v>
      </c>
      <c r="I233" s="849">
        <v>4048</v>
      </c>
      <c r="J233" s="832">
        <v>1.1930445033893309</v>
      </c>
      <c r="K233" s="832">
        <v>253</v>
      </c>
      <c r="L233" s="849">
        <v>13</v>
      </c>
      <c r="M233" s="849">
        <v>3393</v>
      </c>
      <c r="N233" s="832">
        <v>1</v>
      </c>
      <c r="O233" s="832">
        <v>261</v>
      </c>
      <c r="P233" s="849">
        <v>12</v>
      </c>
      <c r="Q233" s="849">
        <v>3132</v>
      </c>
      <c r="R233" s="837">
        <v>0.92307692307692313</v>
      </c>
      <c r="S233" s="850">
        <v>261</v>
      </c>
    </row>
    <row r="234" spans="1:19" ht="14.4" customHeight="1" x14ac:dyDescent="0.3">
      <c r="A234" s="831" t="s">
        <v>577</v>
      </c>
      <c r="B234" s="832" t="s">
        <v>4426</v>
      </c>
      <c r="C234" s="832" t="s">
        <v>601</v>
      </c>
      <c r="D234" s="832" t="s">
        <v>2274</v>
      </c>
      <c r="E234" s="832" t="s">
        <v>4353</v>
      </c>
      <c r="F234" s="832" t="s">
        <v>4395</v>
      </c>
      <c r="G234" s="832" t="s">
        <v>4396</v>
      </c>
      <c r="H234" s="849"/>
      <c r="I234" s="849"/>
      <c r="J234" s="832"/>
      <c r="K234" s="832"/>
      <c r="L234" s="849">
        <v>2</v>
      </c>
      <c r="M234" s="849">
        <v>66.67</v>
      </c>
      <c r="N234" s="832">
        <v>1</v>
      </c>
      <c r="O234" s="832">
        <v>33.335000000000001</v>
      </c>
      <c r="P234" s="849"/>
      <c r="Q234" s="849"/>
      <c r="R234" s="837"/>
      <c r="S234" s="850"/>
    </row>
    <row r="235" spans="1:19" ht="14.4" customHeight="1" x14ac:dyDescent="0.3">
      <c r="A235" s="831" t="s">
        <v>577</v>
      </c>
      <c r="B235" s="832" t="s">
        <v>4426</v>
      </c>
      <c r="C235" s="832" t="s">
        <v>601</v>
      </c>
      <c r="D235" s="832" t="s">
        <v>2275</v>
      </c>
      <c r="E235" s="832" t="s">
        <v>4357</v>
      </c>
      <c r="F235" s="832" t="s">
        <v>4369</v>
      </c>
      <c r="G235" s="832" t="s">
        <v>4370</v>
      </c>
      <c r="H235" s="849">
        <v>4</v>
      </c>
      <c r="I235" s="849">
        <v>13591.2</v>
      </c>
      <c r="J235" s="832">
        <v>0.59633438110431902</v>
      </c>
      <c r="K235" s="832">
        <v>3397.8</v>
      </c>
      <c r="L235" s="849">
        <v>8</v>
      </c>
      <c r="M235" s="849">
        <v>22791.24</v>
      </c>
      <c r="N235" s="832">
        <v>1</v>
      </c>
      <c r="O235" s="832">
        <v>2848.9050000000002</v>
      </c>
      <c r="P235" s="849">
        <v>3</v>
      </c>
      <c r="Q235" s="849">
        <v>8851.26</v>
      </c>
      <c r="R235" s="837">
        <v>0.3883623708056253</v>
      </c>
      <c r="S235" s="850">
        <v>2950.42</v>
      </c>
    </row>
    <row r="236" spans="1:19" ht="14.4" customHeight="1" x14ac:dyDescent="0.3">
      <c r="A236" s="831" t="s">
        <v>577</v>
      </c>
      <c r="B236" s="832" t="s">
        <v>4426</v>
      </c>
      <c r="C236" s="832" t="s">
        <v>601</v>
      </c>
      <c r="D236" s="832" t="s">
        <v>2275</v>
      </c>
      <c r="E236" s="832" t="s">
        <v>4353</v>
      </c>
      <c r="F236" s="832" t="s">
        <v>4429</v>
      </c>
      <c r="G236" s="832" t="s">
        <v>4430</v>
      </c>
      <c r="H236" s="849">
        <v>7</v>
      </c>
      <c r="I236" s="849">
        <v>826</v>
      </c>
      <c r="J236" s="832">
        <v>1.3111111111111111</v>
      </c>
      <c r="K236" s="832">
        <v>118</v>
      </c>
      <c r="L236" s="849">
        <v>5</v>
      </c>
      <c r="M236" s="849">
        <v>630</v>
      </c>
      <c r="N236" s="832">
        <v>1</v>
      </c>
      <c r="O236" s="832">
        <v>126</v>
      </c>
      <c r="P236" s="849">
        <v>6</v>
      </c>
      <c r="Q236" s="849">
        <v>756</v>
      </c>
      <c r="R236" s="837">
        <v>1.2</v>
      </c>
      <c r="S236" s="850">
        <v>126</v>
      </c>
    </row>
    <row r="237" spans="1:19" ht="14.4" customHeight="1" x14ac:dyDescent="0.3">
      <c r="A237" s="831" t="s">
        <v>577</v>
      </c>
      <c r="B237" s="832" t="s">
        <v>4426</v>
      </c>
      <c r="C237" s="832" t="s">
        <v>601</v>
      </c>
      <c r="D237" s="832" t="s">
        <v>2275</v>
      </c>
      <c r="E237" s="832" t="s">
        <v>4353</v>
      </c>
      <c r="F237" s="832" t="s">
        <v>4431</v>
      </c>
      <c r="G237" s="832" t="s">
        <v>4432</v>
      </c>
      <c r="H237" s="849">
        <v>7</v>
      </c>
      <c r="I237" s="849">
        <v>1771</v>
      </c>
      <c r="J237" s="832">
        <v>1.3570881226053639</v>
      </c>
      <c r="K237" s="832">
        <v>253</v>
      </c>
      <c r="L237" s="849">
        <v>5</v>
      </c>
      <c r="M237" s="849">
        <v>1305</v>
      </c>
      <c r="N237" s="832">
        <v>1</v>
      </c>
      <c r="O237" s="832">
        <v>261</v>
      </c>
      <c r="P237" s="849">
        <v>7</v>
      </c>
      <c r="Q237" s="849">
        <v>1827</v>
      </c>
      <c r="R237" s="837">
        <v>1.4</v>
      </c>
      <c r="S237" s="850">
        <v>261</v>
      </c>
    </row>
    <row r="238" spans="1:19" ht="14.4" customHeight="1" thickBot="1" x14ac:dyDescent="0.35">
      <c r="A238" s="839" t="s">
        <v>577</v>
      </c>
      <c r="B238" s="840" t="s">
        <v>4426</v>
      </c>
      <c r="C238" s="840" t="s">
        <v>601</v>
      </c>
      <c r="D238" s="840" t="s">
        <v>2276</v>
      </c>
      <c r="E238" s="840" t="s">
        <v>4353</v>
      </c>
      <c r="F238" s="840" t="s">
        <v>4427</v>
      </c>
      <c r="G238" s="840" t="s">
        <v>4428</v>
      </c>
      <c r="H238" s="851"/>
      <c r="I238" s="851"/>
      <c r="J238" s="840"/>
      <c r="K238" s="840"/>
      <c r="L238" s="851">
        <v>1</v>
      </c>
      <c r="M238" s="851">
        <v>251</v>
      </c>
      <c r="N238" s="840">
        <v>1</v>
      </c>
      <c r="O238" s="840">
        <v>251</v>
      </c>
      <c r="P238" s="851"/>
      <c r="Q238" s="851"/>
      <c r="R238" s="845"/>
      <c r="S23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63518040.469999984</v>
      </c>
      <c r="C3" s="344">
        <f t="shared" ref="C3:R3" si="0">SUBTOTAL(9,C6:C1048576)</f>
        <v>28.767134408722438</v>
      </c>
      <c r="D3" s="344">
        <f t="shared" si="0"/>
        <v>65194988.439999968</v>
      </c>
      <c r="E3" s="344">
        <f t="shared" si="0"/>
        <v>27</v>
      </c>
      <c r="F3" s="344">
        <f t="shared" si="0"/>
        <v>61583950.139999978</v>
      </c>
      <c r="G3" s="347">
        <f>IF(D3&lt;&gt;0,F3/D3,"")</f>
        <v>0.94461171960597423</v>
      </c>
      <c r="H3" s="343">
        <f t="shared" si="0"/>
        <v>33495021.759999994</v>
      </c>
      <c r="I3" s="344">
        <f t="shared" si="0"/>
        <v>1.0277394660956065</v>
      </c>
      <c r="J3" s="344">
        <f t="shared" si="0"/>
        <v>32590965.770000003</v>
      </c>
      <c r="K3" s="344">
        <f t="shared" si="0"/>
        <v>1</v>
      </c>
      <c r="L3" s="344">
        <f t="shared" si="0"/>
        <v>33410749.490000024</v>
      </c>
      <c r="M3" s="345">
        <f>IF(J3&lt;&gt;0,L3/J3,"")</f>
        <v>1.02515371056462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4435</v>
      </c>
      <c r="B6" s="887">
        <v>2501</v>
      </c>
      <c r="C6" s="825">
        <v>1.0354692733498114</v>
      </c>
      <c r="D6" s="887">
        <v>2415.33</v>
      </c>
      <c r="E6" s="825">
        <v>1</v>
      </c>
      <c r="F6" s="887">
        <v>2958.33</v>
      </c>
      <c r="G6" s="830">
        <v>1.2248140005713506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4436</v>
      </c>
      <c r="B7" s="889">
        <v>2532.66</v>
      </c>
      <c r="C7" s="832">
        <v>1.4944944708673127</v>
      </c>
      <c r="D7" s="889">
        <v>1694.6599999999999</v>
      </c>
      <c r="E7" s="832">
        <v>1</v>
      </c>
      <c r="F7" s="889">
        <v>1825.33</v>
      </c>
      <c r="G7" s="837">
        <v>1.0771069123009926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4437</v>
      </c>
      <c r="B8" s="889">
        <v>11274.66</v>
      </c>
      <c r="C8" s="832">
        <v>1.2112441222002228</v>
      </c>
      <c r="D8" s="889">
        <v>9308.33</v>
      </c>
      <c r="E8" s="832">
        <v>1</v>
      </c>
      <c r="F8" s="889">
        <v>10307.65</v>
      </c>
      <c r="G8" s="837">
        <v>1.1073576033509771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4438</v>
      </c>
      <c r="B9" s="889">
        <v>823</v>
      </c>
      <c r="C9" s="832">
        <v>1.0987983978638185</v>
      </c>
      <c r="D9" s="889">
        <v>749</v>
      </c>
      <c r="E9" s="832">
        <v>1</v>
      </c>
      <c r="F9" s="889">
        <v>251</v>
      </c>
      <c r="G9" s="837">
        <v>0.33511348464619495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4439</v>
      </c>
      <c r="B10" s="889"/>
      <c r="C10" s="832"/>
      <c r="D10" s="889">
        <v>372</v>
      </c>
      <c r="E10" s="832">
        <v>1</v>
      </c>
      <c r="F10" s="889">
        <v>658.33</v>
      </c>
      <c r="G10" s="837">
        <v>1.7697043010752689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2248</v>
      </c>
      <c r="B11" s="889">
        <v>63319279.629999988</v>
      </c>
      <c r="C11" s="832">
        <v>0.9745083248493881</v>
      </c>
      <c r="D11" s="889">
        <v>64975616.949999981</v>
      </c>
      <c r="E11" s="832">
        <v>1</v>
      </c>
      <c r="F11" s="889">
        <v>61379794.629999988</v>
      </c>
      <c r="G11" s="837">
        <v>0.94465889684791993</v>
      </c>
      <c r="H11" s="889">
        <v>33495021.759999994</v>
      </c>
      <c r="I11" s="832">
        <v>1.0277394660956065</v>
      </c>
      <c r="J11" s="889">
        <v>32590965.770000003</v>
      </c>
      <c r="K11" s="832">
        <v>1</v>
      </c>
      <c r="L11" s="889">
        <v>33410749.490000024</v>
      </c>
      <c r="M11" s="837">
        <v>1.02515371056462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4440</v>
      </c>
      <c r="B12" s="889">
        <v>13347.99</v>
      </c>
      <c r="C12" s="832">
        <v>0.7416798494413227</v>
      </c>
      <c r="D12" s="889">
        <v>17996.969999999998</v>
      </c>
      <c r="E12" s="832">
        <v>1</v>
      </c>
      <c r="F12" s="889">
        <v>15575.98</v>
      </c>
      <c r="G12" s="837">
        <v>0.86547791100390803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4441</v>
      </c>
      <c r="B13" s="889">
        <v>622.32999999999993</v>
      </c>
      <c r="C13" s="832">
        <v>0.6192338308457711</v>
      </c>
      <c r="D13" s="889">
        <v>1005</v>
      </c>
      <c r="E13" s="832">
        <v>1</v>
      </c>
      <c r="F13" s="889">
        <v>377</v>
      </c>
      <c r="G13" s="837">
        <v>0.37512437810945276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4442</v>
      </c>
      <c r="B14" s="889">
        <v>3525</v>
      </c>
      <c r="C14" s="832">
        <v>7.02191235059761</v>
      </c>
      <c r="D14" s="889">
        <v>502</v>
      </c>
      <c r="E14" s="832">
        <v>1</v>
      </c>
      <c r="F14" s="889">
        <v>2510</v>
      </c>
      <c r="G14" s="837">
        <v>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4443</v>
      </c>
      <c r="B15" s="889">
        <v>23863</v>
      </c>
      <c r="C15" s="832">
        <v>1.1191201988463162</v>
      </c>
      <c r="D15" s="889">
        <v>21323</v>
      </c>
      <c r="E15" s="832">
        <v>1</v>
      </c>
      <c r="F15" s="889">
        <v>39644</v>
      </c>
      <c r="G15" s="837">
        <v>1.8592130563241571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4444</v>
      </c>
      <c r="B16" s="889">
        <v>471</v>
      </c>
      <c r="C16" s="832">
        <v>0.4415652597828737</v>
      </c>
      <c r="D16" s="889">
        <v>1066.6599999999999</v>
      </c>
      <c r="E16" s="832">
        <v>1</v>
      </c>
      <c r="F16" s="889">
        <v>502</v>
      </c>
      <c r="G16" s="837">
        <v>0.47062794142463399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4445</v>
      </c>
      <c r="B17" s="889">
        <v>470</v>
      </c>
      <c r="C17" s="832">
        <v>1.2466843501326259</v>
      </c>
      <c r="D17" s="889">
        <v>377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4446</v>
      </c>
      <c r="B18" s="889">
        <v>702</v>
      </c>
      <c r="C18" s="832">
        <v>0.89731954546035553</v>
      </c>
      <c r="D18" s="889">
        <v>782.33</v>
      </c>
      <c r="E18" s="832">
        <v>1</v>
      </c>
      <c r="F18" s="889">
        <v>746</v>
      </c>
      <c r="G18" s="837">
        <v>0.95356179617297043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4447</v>
      </c>
      <c r="B19" s="889">
        <v>235</v>
      </c>
      <c r="C19" s="832">
        <v>0.3766025641025641</v>
      </c>
      <c r="D19" s="889">
        <v>624</v>
      </c>
      <c r="E19" s="832">
        <v>1</v>
      </c>
      <c r="F19" s="889">
        <v>159.32999999999998</v>
      </c>
      <c r="G19" s="837">
        <v>0.25533653846153842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4448</v>
      </c>
      <c r="B20" s="889">
        <v>4511.66</v>
      </c>
      <c r="C20" s="832">
        <v>0.9376514550072117</v>
      </c>
      <c r="D20" s="889">
        <v>4811.66</v>
      </c>
      <c r="E20" s="832">
        <v>1</v>
      </c>
      <c r="F20" s="889">
        <v>4390</v>
      </c>
      <c r="G20" s="837">
        <v>0.91236704172780292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4449</v>
      </c>
      <c r="B21" s="889">
        <v>80389.950000000012</v>
      </c>
      <c r="C21" s="832">
        <v>0.80441215186438297</v>
      </c>
      <c r="D21" s="889">
        <v>99936.270000000033</v>
      </c>
      <c r="E21" s="832">
        <v>1</v>
      </c>
      <c r="F21" s="889">
        <v>72676.290000000023</v>
      </c>
      <c r="G21" s="837">
        <v>0.72722636136009478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4450</v>
      </c>
      <c r="B22" s="889">
        <v>1009.33</v>
      </c>
      <c r="C22" s="832">
        <v>0.65955055445557498</v>
      </c>
      <c r="D22" s="889">
        <v>1530.33</v>
      </c>
      <c r="E22" s="832">
        <v>1</v>
      </c>
      <c r="F22" s="889">
        <v>126</v>
      </c>
      <c r="G22" s="837">
        <v>8.2335182607672863E-2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4451</v>
      </c>
      <c r="B23" s="889"/>
      <c r="C23" s="832"/>
      <c r="D23" s="889">
        <v>251</v>
      </c>
      <c r="E23" s="832">
        <v>1</v>
      </c>
      <c r="F23" s="889">
        <v>373</v>
      </c>
      <c r="G23" s="837">
        <v>1.4860557768924303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4452</v>
      </c>
      <c r="B24" s="889">
        <v>9594.99</v>
      </c>
      <c r="C24" s="832">
        <v>1.4168620791494388</v>
      </c>
      <c r="D24" s="889">
        <v>6772</v>
      </c>
      <c r="E24" s="832">
        <v>1</v>
      </c>
      <c r="F24" s="889">
        <v>5767</v>
      </c>
      <c r="G24" s="837">
        <v>0.85159480212640282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4453</v>
      </c>
      <c r="B25" s="889"/>
      <c r="C25" s="832"/>
      <c r="D25" s="889">
        <v>251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4454</v>
      </c>
      <c r="B26" s="889">
        <v>1560</v>
      </c>
      <c r="C26" s="832">
        <v>1.7727272727272727</v>
      </c>
      <c r="D26" s="889">
        <v>880</v>
      </c>
      <c r="E26" s="832">
        <v>1</v>
      </c>
      <c r="F26" s="889">
        <v>569.66</v>
      </c>
      <c r="G26" s="837">
        <v>0.64734090909090902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4455</v>
      </c>
      <c r="B27" s="889">
        <v>3046</v>
      </c>
      <c r="C27" s="832">
        <v>0.5538856551616288</v>
      </c>
      <c r="D27" s="889">
        <v>5499.33</v>
      </c>
      <c r="E27" s="832">
        <v>1</v>
      </c>
      <c r="F27" s="889">
        <v>7634</v>
      </c>
      <c r="G27" s="837">
        <v>1.3881691042363342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4456</v>
      </c>
      <c r="B28" s="889">
        <v>2207.33</v>
      </c>
      <c r="C28" s="832">
        <v>0.50836711192998618</v>
      </c>
      <c r="D28" s="889">
        <v>4342</v>
      </c>
      <c r="E28" s="832">
        <v>1</v>
      </c>
      <c r="F28" s="889">
        <v>5634</v>
      </c>
      <c r="G28" s="837">
        <v>1.2975587286964532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4457</v>
      </c>
      <c r="B29" s="889">
        <v>22414.630000000005</v>
      </c>
      <c r="C29" s="832">
        <v>1.0153714785303027</v>
      </c>
      <c r="D29" s="889">
        <v>22075.30000000001</v>
      </c>
      <c r="E29" s="832">
        <v>1</v>
      </c>
      <c r="F29" s="889">
        <v>15331.31</v>
      </c>
      <c r="G29" s="837">
        <v>0.6945006409878911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4458</v>
      </c>
      <c r="B30" s="889">
        <v>6967.32</v>
      </c>
      <c r="C30" s="832">
        <v>1.3525283761669316</v>
      </c>
      <c r="D30" s="889">
        <v>5151.33</v>
      </c>
      <c r="E30" s="832">
        <v>1</v>
      </c>
      <c r="F30" s="889">
        <v>7793.66</v>
      </c>
      <c r="G30" s="837">
        <v>1.512941318067373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4459</v>
      </c>
      <c r="B31" s="889">
        <v>1091.33</v>
      </c>
      <c r="C31" s="832">
        <v>0.79024619840695143</v>
      </c>
      <c r="D31" s="889">
        <v>1381</v>
      </c>
      <c r="E31" s="832">
        <v>1</v>
      </c>
      <c r="F31" s="889">
        <v>503</v>
      </c>
      <c r="G31" s="837">
        <v>0.36422881969587256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4460</v>
      </c>
      <c r="B32" s="891">
        <v>5600.66</v>
      </c>
      <c r="C32" s="840">
        <v>0.67689953698276162</v>
      </c>
      <c r="D32" s="891">
        <v>8273.99</v>
      </c>
      <c r="E32" s="840">
        <v>1</v>
      </c>
      <c r="F32" s="891">
        <v>7842.6399999999994</v>
      </c>
      <c r="G32" s="845">
        <v>0.94786674869077669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5322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38941.409999999996</v>
      </c>
      <c r="G3" s="208">
        <f t="shared" si="0"/>
        <v>97013062.230000004</v>
      </c>
      <c r="H3" s="208"/>
      <c r="I3" s="208"/>
      <c r="J3" s="208">
        <f t="shared" si="0"/>
        <v>40054.730000000003</v>
      </c>
      <c r="K3" s="208">
        <f t="shared" si="0"/>
        <v>97785954.209999964</v>
      </c>
      <c r="L3" s="208"/>
      <c r="M3" s="208"/>
      <c r="N3" s="208">
        <f t="shared" si="0"/>
        <v>38752.659999999996</v>
      </c>
      <c r="O3" s="208">
        <f t="shared" si="0"/>
        <v>94994699.629999995</v>
      </c>
      <c r="P3" s="79">
        <f>IF(K3=0,0,O3/K3)</f>
        <v>0.9714554651273779</v>
      </c>
      <c r="Q3" s="209">
        <f>IF(N3=0,0,O3/N3)</f>
        <v>2451.3078490612002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4461</v>
      </c>
      <c r="B6" s="825" t="s">
        <v>4356</v>
      </c>
      <c r="C6" s="825" t="s">
        <v>4353</v>
      </c>
      <c r="D6" s="825" t="s">
        <v>4373</v>
      </c>
      <c r="E6" s="825" t="s">
        <v>4374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4461</v>
      </c>
      <c r="B7" s="832" t="s">
        <v>4356</v>
      </c>
      <c r="C7" s="832" t="s">
        <v>4353</v>
      </c>
      <c r="D7" s="832" t="s">
        <v>4385</v>
      </c>
      <c r="E7" s="832" t="s">
        <v>4386</v>
      </c>
      <c r="F7" s="849">
        <v>4</v>
      </c>
      <c r="G7" s="849">
        <v>472</v>
      </c>
      <c r="H7" s="849">
        <v>0.93650793650793651</v>
      </c>
      <c r="I7" s="849">
        <v>118</v>
      </c>
      <c r="J7" s="849">
        <v>4</v>
      </c>
      <c r="K7" s="849">
        <v>504</v>
      </c>
      <c r="L7" s="849">
        <v>1</v>
      </c>
      <c r="M7" s="849">
        <v>126</v>
      </c>
      <c r="N7" s="849">
        <v>10</v>
      </c>
      <c r="O7" s="849">
        <v>1260</v>
      </c>
      <c r="P7" s="837">
        <v>2.5</v>
      </c>
      <c r="Q7" s="850">
        <v>126</v>
      </c>
    </row>
    <row r="8" spans="1:17" ht="14.4" customHeight="1" x14ac:dyDescent="0.3">
      <c r="A8" s="831" t="s">
        <v>4461</v>
      </c>
      <c r="B8" s="832" t="s">
        <v>4356</v>
      </c>
      <c r="C8" s="832" t="s">
        <v>4353</v>
      </c>
      <c r="D8" s="832" t="s">
        <v>4395</v>
      </c>
      <c r="E8" s="832" t="s">
        <v>4396</v>
      </c>
      <c r="F8" s="849">
        <v>2</v>
      </c>
      <c r="G8" s="849">
        <v>0</v>
      </c>
      <c r="H8" s="849">
        <v>0</v>
      </c>
      <c r="I8" s="849">
        <v>0</v>
      </c>
      <c r="J8" s="849">
        <v>1</v>
      </c>
      <c r="K8" s="849">
        <v>33.33</v>
      </c>
      <c r="L8" s="849">
        <v>1</v>
      </c>
      <c r="M8" s="849">
        <v>33.33</v>
      </c>
      <c r="N8" s="849">
        <v>1</v>
      </c>
      <c r="O8" s="849">
        <v>33.33</v>
      </c>
      <c r="P8" s="837">
        <v>1</v>
      </c>
      <c r="Q8" s="850">
        <v>33.33</v>
      </c>
    </row>
    <row r="9" spans="1:17" ht="14.4" customHeight="1" x14ac:dyDescent="0.3">
      <c r="A9" s="831" t="s">
        <v>4461</v>
      </c>
      <c r="B9" s="832" t="s">
        <v>4356</v>
      </c>
      <c r="C9" s="832" t="s">
        <v>4353</v>
      </c>
      <c r="D9" s="832" t="s">
        <v>4397</v>
      </c>
      <c r="E9" s="832" t="s">
        <v>4398</v>
      </c>
      <c r="F9" s="849">
        <v>7</v>
      </c>
      <c r="G9" s="849">
        <v>1645</v>
      </c>
      <c r="H9" s="849">
        <v>1.0922974767596281</v>
      </c>
      <c r="I9" s="849">
        <v>235</v>
      </c>
      <c r="J9" s="849">
        <v>6</v>
      </c>
      <c r="K9" s="849">
        <v>1506</v>
      </c>
      <c r="L9" s="849">
        <v>1</v>
      </c>
      <c r="M9" s="849">
        <v>251</v>
      </c>
      <c r="N9" s="849">
        <v>5</v>
      </c>
      <c r="O9" s="849">
        <v>1255</v>
      </c>
      <c r="P9" s="837">
        <v>0.83333333333333337</v>
      </c>
      <c r="Q9" s="850">
        <v>251</v>
      </c>
    </row>
    <row r="10" spans="1:17" ht="14.4" customHeight="1" x14ac:dyDescent="0.3">
      <c r="A10" s="831" t="s">
        <v>4461</v>
      </c>
      <c r="B10" s="832" t="s">
        <v>4356</v>
      </c>
      <c r="C10" s="832" t="s">
        <v>4353</v>
      </c>
      <c r="D10" s="832" t="s">
        <v>4420</v>
      </c>
      <c r="E10" s="832" t="s">
        <v>4421</v>
      </c>
      <c r="F10" s="849">
        <v>1</v>
      </c>
      <c r="G10" s="849">
        <v>349</v>
      </c>
      <c r="H10" s="849">
        <v>0.93817204301075274</v>
      </c>
      <c r="I10" s="849">
        <v>349</v>
      </c>
      <c r="J10" s="849">
        <v>1</v>
      </c>
      <c r="K10" s="849">
        <v>372</v>
      </c>
      <c r="L10" s="849">
        <v>1</v>
      </c>
      <c r="M10" s="849">
        <v>372</v>
      </c>
      <c r="N10" s="849">
        <v>1</v>
      </c>
      <c r="O10" s="849">
        <v>373</v>
      </c>
      <c r="P10" s="837">
        <v>1.0026881720430108</v>
      </c>
      <c r="Q10" s="850">
        <v>373</v>
      </c>
    </row>
    <row r="11" spans="1:17" ht="14.4" customHeight="1" x14ac:dyDescent="0.3">
      <c r="A11" s="831" t="s">
        <v>4462</v>
      </c>
      <c r="B11" s="832" t="s">
        <v>4356</v>
      </c>
      <c r="C11" s="832" t="s">
        <v>4353</v>
      </c>
      <c r="D11" s="832" t="s">
        <v>4373</v>
      </c>
      <c r="E11" s="832" t="s">
        <v>4374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</v>
      </c>
      <c r="P11" s="837"/>
      <c r="Q11" s="850">
        <v>37</v>
      </c>
    </row>
    <row r="12" spans="1:17" ht="14.4" customHeight="1" x14ac:dyDescent="0.3">
      <c r="A12" s="831" t="s">
        <v>4462</v>
      </c>
      <c r="B12" s="832" t="s">
        <v>4356</v>
      </c>
      <c r="C12" s="832" t="s">
        <v>4353</v>
      </c>
      <c r="D12" s="832" t="s">
        <v>4385</v>
      </c>
      <c r="E12" s="832" t="s">
        <v>4386</v>
      </c>
      <c r="F12" s="849">
        <v>4</v>
      </c>
      <c r="G12" s="849">
        <v>472</v>
      </c>
      <c r="H12" s="849">
        <v>1.873015873015873</v>
      </c>
      <c r="I12" s="849">
        <v>118</v>
      </c>
      <c r="J12" s="849">
        <v>2</v>
      </c>
      <c r="K12" s="849">
        <v>252</v>
      </c>
      <c r="L12" s="849">
        <v>1</v>
      </c>
      <c r="M12" s="849">
        <v>126</v>
      </c>
      <c r="N12" s="849">
        <v>3</v>
      </c>
      <c r="O12" s="849">
        <v>378</v>
      </c>
      <c r="P12" s="837">
        <v>1.5</v>
      </c>
      <c r="Q12" s="850">
        <v>126</v>
      </c>
    </row>
    <row r="13" spans="1:17" ht="14.4" customHeight="1" x14ac:dyDescent="0.3">
      <c r="A13" s="831" t="s">
        <v>4462</v>
      </c>
      <c r="B13" s="832" t="s">
        <v>4356</v>
      </c>
      <c r="C13" s="832" t="s">
        <v>4353</v>
      </c>
      <c r="D13" s="832" t="s">
        <v>4395</v>
      </c>
      <c r="E13" s="832" t="s">
        <v>4396</v>
      </c>
      <c r="F13" s="849">
        <v>3</v>
      </c>
      <c r="G13" s="849">
        <v>66.66</v>
      </c>
      <c r="H13" s="849">
        <v>1</v>
      </c>
      <c r="I13" s="849">
        <v>22.22</v>
      </c>
      <c r="J13" s="849">
        <v>2</v>
      </c>
      <c r="K13" s="849">
        <v>66.66</v>
      </c>
      <c r="L13" s="849">
        <v>1</v>
      </c>
      <c r="M13" s="849">
        <v>33.33</v>
      </c>
      <c r="N13" s="849">
        <v>1</v>
      </c>
      <c r="O13" s="849">
        <v>33.33</v>
      </c>
      <c r="P13" s="837">
        <v>0.5</v>
      </c>
      <c r="Q13" s="850">
        <v>33.33</v>
      </c>
    </row>
    <row r="14" spans="1:17" ht="14.4" customHeight="1" x14ac:dyDescent="0.3">
      <c r="A14" s="831" t="s">
        <v>4462</v>
      </c>
      <c r="B14" s="832" t="s">
        <v>4356</v>
      </c>
      <c r="C14" s="832" t="s">
        <v>4353</v>
      </c>
      <c r="D14" s="832" t="s">
        <v>4397</v>
      </c>
      <c r="E14" s="832" t="s">
        <v>4398</v>
      </c>
      <c r="F14" s="849">
        <v>7</v>
      </c>
      <c r="G14" s="849">
        <v>1645</v>
      </c>
      <c r="H14" s="849">
        <v>1.6384462151394423</v>
      </c>
      <c r="I14" s="849">
        <v>235</v>
      </c>
      <c r="J14" s="849">
        <v>4</v>
      </c>
      <c r="K14" s="849">
        <v>1004</v>
      </c>
      <c r="L14" s="849">
        <v>1</v>
      </c>
      <c r="M14" s="849">
        <v>251</v>
      </c>
      <c r="N14" s="849">
        <v>4</v>
      </c>
      <c r="O14" s="849">
        <v>1004</v>
      </c>
      <c r="P14" s="837">
        <v>1</v>
      </c>
      <c r="Q14" s="850">
        <v>251</v>
      </c>
    </row>
    <row r="15" spans="1:17" ht="14.4" customHeight="1" x14ac:dyDescent="0.3">
      <c r="A15" s="831" t="s">
        <v>4462</v>
      </c>
      <c r="B15" s="832" t="s">
        <v>4356</v>
      </c>
      <c r="C15" s="832" t="s">
        <v>4353</v>
      </c>
      <c r="D15" s="832" t="s">
        <v>4420</v>
      </c>
      <c r="E15" s="832" t="s">
        <v>4421</v>
      </c>
      <c r="F15" s="849">
        <v>1</v>
      </c>
      <c r="G15" s="849">
        <v>349</v>
      </c>
      <c r="H15" s="849">
        <v>0.93817204301075274</v>
      </c>
      <c r="I15" s="849">
        <v>349</v>
      </c>
      <c r="J15" s="849">
        <v>1</v>
      </c>
      <c r="K15" s="849">
        <v>372</v>
      </c>
      <c r="L15" s="849">
        <v>1</v>
      </c>
      <c r="M15" s="849">
        <v>372</v>
      </c>
      <c r="N15" s="849">
        <v>1</v>
      </c>
      <c r="O15" s="849">
        <v>373</v>
      </c>
      <c r="P15" s="837">
        <v>1.0026881720430108</v>
      </c>
      <c r="Q15" s="850">
        <v>373</v>
      </c>
    </row>
    <row r="16" spans="1:17" ht="14.4" customHeight="1" x14ac:dyDescent="0.3">
      <c r="A16" s="831" t="s">
        <v>4463</v>
      </c>
      <c r="B16" s="832" t="s">
        <v>4356</v>
      </c>
      <c r="C16" s="832" t="s">
        <v>4353</v>
      </c>
      <c r="D16" s="832" t="s">
        <v>4373</v>
      </c>
      <c r="E16" s="832" t="s">
        <v>4374</v>
      </c>
      <c r="F16" s="849">
        <v>2</v>
      </c>
      <c r="G16" s="849">
        <v>70</v>
      </c>
      <c r="H16" s="849"/>
      <c r="I16" s="849">
        <v>35</v>
      </c>
      <c r="J16" s="849"/>
      <c r="K16" s="849"/>
      <c r="L16" s="849"/>
      <c r="M16" s="849"/>
      <c r="N16" s="849">
        <v>3</v>
      </c>
      <c r="O16" s="849">
        <v>111</v>
      </c>
      <c r="P16" s="837"/>
      <c r="Q16" s="850">
        <v>37</v>
      </c>
    </row>
    <row r="17" spans="1:17" ht="14.4" customHeight="1" x14ac:dyDescent="0.3">
      <c r="A17" s="831" t="s">
        <v>4463</v>
      </c>
      <c r="B17" s="832" t="s">
        <v>4356</v>
      </c>
      <c r="C17" s="832" t="s">
        <v>4353</v>
      </c>
      <c r="D17" s="832" t="s">
        <v>4385</v>
      </c>
      <c r="E17" s="832" t="s">
        <v>4386</v>
      </c>
      <c r="F17" s="849">
        <v>14</v>
      </c>
      <c r="G17" s="849">
        <v>1652</v>
      </c>
      <c r="H17" s="849">
        <v>1.0925925925925926</v>
      </c>
      <c r="I17" s="849">
        <v>118</v>
      </c>
      <c r="J17" s="849">
        <v>12</v>
      </c>
      <c r="K17" s="849">
        <v>1512</v>
      </c>
      <c r="L17" s="849">
        <v>1</v>
      </c>
      <c r="M17" s="849">
        <v>126</v>
      </c>
      <c r="N17" s="849">
        <v>22</v>
      </c>
      <c r="O17" s="849">
        <v>2772</v>
      </c>
      <c r="P17" s="837">
        <v>1.8333333333333333</v>
      </c>
      <c r="Q17" s="850">
        <v>126</v>
      </c>
    </row>
    <row r="18" spans="1:17" ht="14.4" customHeight="1" x14ac:dyDescent="0.3">
      <c r="A18" s="831" t="s">
        <v>4463</v>
      </c>
      <c r="B18" s="832" t="s">
        <v>4356</v>
      </c>
      <c r="C18" s="832" t="s">
        <v>4353</v>
      </c>
      <c r="D18" s="832" t="s">
        <v>4395</v>
      </c>
      <c r="E18" s="832" t="s">
        <v>4396</v>
      </c>
      <c r="F18" s="849">
        <v>12</v>
      </c>
      <c r="G18" s="849">
        <v>166.65999999999997</v>
      </c>
      <c r="H18" s="849">
        <v>5.0003000300029994</v>
      </c>
      <c r="I18" s="849">
        <v>13.88833333333333</v>
      </c>
      <c r="J18" s="849">
        <v>1</v>
      </c>
      <c r="K18" s="849">
        <v>33.33</v>
      </c>
      <c r="L18" s="849">
        <v>1</v>
      </c>
      <c r="M18" s="849">
        <v>33.33</v>
      </c>
      <c r="N18" s="849">
        <v>5</v>
      </c>
      <c r="O18" s="849">
        <v>166.64999999999998</v>
      </c>
      <c r="P18" s="837">
        <v>5</v>
      </c>
      <c r="Q18" s="850">
        <v>33.33</v>
      </c>
    </row>
    <row r="19" spans="1:17" ht="14.4" customHeight="1" x14ac:dyDescent="0.3">
      <c r="A19" s="831" t="s">
        <v>4463</v>
      </c>
      <c r="B19" s="832" t="s">
        <v>4356</v>
      </c>
      <c r="C19" s="832" t="s">
        <v>4353</v>
      </c>
      <c r="D19" s="832" t="s">
        <v>4397</v>
      </c>
      <c r="E19" s="832" t="s">
        <v>4398</v>
      </c>
      <c r="F19" s="849">
        <v>34</v>
      </c>
      <c r="G19" s="849">
        <v>7990</v>
      </c>
      <c r="H19" s="849">
        <v>1.2733067729083665</v>
      </c>
      <c r="I19" s="849">
        <v>235</v>
      </c>
      <c r="J19" s="849">
        <v>25</v>
      </c>
      <c r="K19" s="849">
        <v>6275</v>
      </c>
      <c r="L19" s="849">
        <v>1</v>
      </c>
      <c r="M19" s="849">
        <v>251</v>
      </c>
      <c r="N19" s="849">
        <v>20</v>
      </c>
      <c r="O19" s="849">
        <v>5020</v>
      </c>
      <c r="P19" s="837">
        <v>0.8</v>
      </c>
      <c r="Q19" s="850">
        <v>251</v>
      </c>
    </row>
    <row r="20" spans="1:17" ht="14.4" customHeight="1" x14ac:dyDescent="0.3">
      <c r="A20" s="831" t="s">
        <v>4463</v>
      </c>
      <c r="B20" s="832" t="s">
        <v>4356</v>
      </c>
      <c r="C20" s="832" t="s">
        <v>4353</v>
      </c>
      <c r="D20" s="832" t="s">
        <v>4420</v>
      </c>
      <c r="E20" s="832" t="s">
        <v>4421</v>
      </c>
      <c r="F20" s="849">
        <v>4</v>
      </c>
      <c r="G20" s="849">
        <v>1396</v>
      </c>
      <c r="H20" s="849">
        <v>0.93817204301075274</v>
      </c>
      <c r="I20" s="849">
        <v>349</v>
      </c>
      <c r="J20" s="849">
        <v>4</v>
      </c>
      <c r="K20" s="849">
        <v>1488</v>
      </c>
      <c r="L20" s="849">
        <v>1</v>
      </c>
      <c r="M20" s="849">
        <v>372</v>
      </c>
      <c r="N20" s="849">
        <v>6</v>
      </c>
      <c r="O20" s="849">
        <v>2238</v>
      </c>
      <c r="P20" s="837">
        <v>1.5040322580645162</v>
      </c>
      <c r="Q20" s="850">
        <v>373</v>
      </c>
    </row>
    <row r="21" spans="1:17" ht="14.4" customHeight="1" x14ac:dyDescent="0.3">
      <c r="A21" s="831" t="s">
        <v>4464</v>
      </c>
      <c r="B21" s="832" t="s">
        <v>4356</v>
      </c>
      <c r="C21" s="832" t="s">
        <v>4353</v>
      </c>
      <c r="D21" s="832" t="s">
        <v>4385</v>
      </c>
      <c r="E21" s="832" t="s">
        <v>4386</v>
      </c>
      <c r="F21" s="849">
        <v>1</v>
      </c>
      <c r="G21" s="849">
        <v>118</v>
      </c>
      <c r="H21" s="849">
        <v>0.93650793650793651</v>
      </c>
      <c r="I21" s="849">
        <v>118</v>
      </c>
      <c r="J21" s="849">
        <v>1</v>
      </c>
      <c r="K21" s="849">
        <v>126</v>
      </c>
      <c r="L21" s="849">
        <v>1</v>
      </c>
      <c r="M21" s="849">
        <v>126</v>
      </c>
      <c r="N21" s="849"/>
      <c r="O21" s="849"/>
      <c r="P21" s="837"/>
      <c r="Q21" s="850"/>
    </row>
    <row r="22" spans="1:17" ht="14.4" customHeight="1" x14ac:dyDescent="0.3">
      <c r="A22" s="831" t="s">
        <v>4464</v>
      </c>
      <c r="B22" s="832" t="s">
        <v>4356</v>
      </c>
      <c r="C22" s="832" t="s">
        <v>4353</v>
      </c>
      <c r="D22" s="832" t="s">
        <v>4397</v>
      </c>
      <c r="E22" s="832" t="s">
        <v>4398</v>
      </c>
      <c r="F22" s="849">
        <v>3</v>
      </c>
      <c r="G22" s="849">
        <v>705</v>
      </c>
      <c r="H22" s="849">
        <v>2.808764940239044</v>
      </c>
      <c r="I22" s="849">
        <v>235</v>
      </c>
      <c r="J22" s="849">
        <v>1</v>
      </c>
      <c r="K22" s="849">
        <v>251</v>
      </c>
      <c r="L22" s="849">
        <v>1</v>
      </c>
      <c r="M22" s="849">
        <v>251</v>
      </c>
      <c r="N22" s="849">
        <v>1</v>
      </c>
      <c r="O22" s="849">
        <v>251</v>
      </c>
      <c r="P22" s="837">
        <v>1</v>
      </c>
      <c r="Q22" s="850">
        <v>251</v>
      </c>
    </row>
    <row r="23" spans="1:17" ht="14.4" customHeight="1" x14ac:dyDescent="0.3">
      <c r="A23" s="831" t="s">
        <v>4464</v>
      </c>
      <c r="B23" s="832" t="s">
        <v>4356</v>
      </c>
      <c r="C23" s="832" t="s">
        <v>4353</v>
      </c>
      <c r="D23" s="832" t="s">
        <v>4420</v>
      </c>
      <c r="E23" s="832" t="s">
        <v>4421</v>
      </c>
      <c r="F23" s="849"/>
      <c r="G23" s="849"/>
      <c r="H23" s="849"/>
      <c r="I23" s="849"/>
      <c r="J23" s="849">
        <v>1</v>
      </c>
      <c r="K23" s="849">
        <v>372</v>
      </c>
      <c r="L23" s="849">
        <v>1</v>
      </c>
      <c r="M23" s="849">
        <v>372</v>
      </c>
      <c r="N23" s="849"/>
      <c r="O23" s="849"/>
      <c r="P23" s="837"/>
      <c r="Q23" s="850"/>
    </row>
    <row r="24" spans="1:17" ht="14.4" customHeight="1" x14ac:dyDescent="0.3">
      <c r="A24" s="831" t="s">
        <v>4465</v>
      </c>
      <c r="B24" s="832" t="s">
        <v>4356</v>
      </c>
      <c r="C24" s="832" t="s">
        <v>4353</v>
      </c>
      <c r="D24" s="832" t="s">
        <v>4385</v>
      </c>
      <c r="E24" s="832" t="s">
        <v>4386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252</v>
      </c>
      <c r="P24" s="837"/>
      <c r="Q24" s="850">
        <v>126</v>
      </c>
    </row>
    <row r="25" spans="1:17" ht="14.4" customHeight="1" x14ac:dyDescent="0.3">
      <c r="A25" s="831" t="s">
        <v>4465</v>
      </c>
      <c r="B25" s="832" t="s">
        <v>4356</v>
      </c>
      <c r="C25" s="832" t="s">
        <v>4353</v>
      </c>
      <c r="D25" s="832" t="s">
        <v>4395</v>
      </c>
      <c r="E25" s="832" t="s">
        <v>4396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33.33</v>
      </c>
      <c r="P25" s="837"/>
      <c r="Q25" s="850">
        <v>33.33</v>
      </c>
    </row>
    <row r="26" spans="1:17" ht="14.4" customHeight="1" x14ac:dyDescent="0.3">
      <c r="A26" s="831" t="s">
        <v>4465</v>
      </c>
      <c r="B26" s="832" t="s">
        <v>4356</v>
      </c>
      <c r="C26" s="832" t="s">
        <v>4353</v>
      </c>
      <c r="D26" s="832" t="s">
        <v>4420</v>
      </c>
      <c r="E26" s="832" t="s">
        <v>4421</v>
      </c>
      <c r="F26" s="849"/>
      <c r="G26" s="849"/>
      <c r="H26" s="849"/>
      <c r="I26" s="849"/>
      <c r="J26" s="849">
        <v>1</v>
      </c>
      <c r="K26" s="849">
        <v>372</v>
      </c>
      <c r="L26" s="849">
        <v>1</v>
      </c>
      <c r="M26" s="849">
        <v>372</v>
      </c>
      <c r="N26" s="849">
        <v>1</v>
      </c>
      <c r="O26" s="849">
        <v>373</v>
      </c>
      <c r="P26" s="837">
        <v>1.0026881720430108</v>
      </c>
      <c r="Q26" s="850">
        <v>373</v>
      </c>
    </row>
    <row r="27" spans="1:17" ht="14.4" customHeight="1" x14ac:dyDescent="0.3">
      <c r="A27" s="831" t="s">
        <v>4465</v>
      </c>
      <c r="B27" s="832" t="s">
        <v>4352</v>
      </c>
      <c r="C27" s="832" t="s">
        <v>4353</v>
      </c>
      <c r="D27" s="832" t="s">
        <v>4354</v>
      </c>
      <c r="E27" s="832" t="s">
        <v>4355</v>
      </c>
      <c r="F27" s="849"/>
      <c r="G27" s="849"/>
      <c r="H27" s="849"/>
      <c r="I27" s="849"/>
      <c r="J27" s="849">
        <v>1</v>
      </c>
      <c r="K27" s="849">
        <v>0</v>
      </c>
      <c r="L27" s="849"/>
      <c r="M27" s="849">
        <v>0</v>
      </c>
      <c r="N27" s="849"/>
      <c r="O27" s="849"/>
      <c r="P27" s="837"/>
      <c r="Q27" s="850"/>
    </row>
    <row r="28" spans="1:17" ht="14.4" customHeight="1" x14ac:dyDescent="0.3">
      <c r="A28" s="831" t="s">
        <v>577</v>
      </c>
      <c r="B28" s="832" t="s">
        <v>4356</v>
      </c>
      <c r="C28" s="832" t="s">
        <v>4353</v>
      </c>
      <c r="D28" s="832" t="s">
        <v>4373</v>
      </c>
      <c r="E28" s="832" t="s">
        <v>4374</v>
      </c>
      <c r="F28" s="849">
        <v>7</v>
      </c>
      <c r="G28" s="849">
        <v>245</v>
      </c>
      <c r="H28" s="849">
        <v>0.82770270270270274</v>
      </c>
      <c r="I28" s="849">
        <v>35</v>
      </c>
      <c r="J28" s="849">
        <v>8</v>
      </c>
      <c r="K28" s="849">
        <v>296</v>
      </c>
      <c r="L28" s="849">
        <v>1</v>
      </c>
      <c r="M28" s="849">
        <v>37</v>
      </c>
      <c r="N28" s="849">
        <v>11</v>
      </c>
      <c r="O28" s="849">
        <v>407</v>
      </c>
      <c r="P28" s="837">
        <v>1.375</v>
      </c>
      <c r="Q28" s="850">
        <v>37</v>
      </c>
    </row>
    <row r="29" spans="1:17" ht="14.4" customHeight="1" x14ac:dyDescent="0.3">
      <c r="A29" s="831" t="s">
        <v>577</v>
      </c>
      <c r="B29" s="832" t="s">
        <v>4356</v>
      </c>
      <c r="C29" s="832" t="s">
        <v>4353</v>
      </c>
      <c r="D29" s="832" t="s">
        <v>4375</v>
      </c>
      <c r="E29" s="832" t="s">
        <v>4376</v>
      </c>
      <c r="F29" s="849">
        <v>172</v>
      </c>
      <c r="G29" s="849">
        <v>860</v>
      </c>
      <c r="H29" s="849">
        <v>1.0617283950617284</v>
      </c>
      <c r="I29" s="849">
        <v>5</v>
      </c>
      <c r="J29" s="849">
        <v>162</v>
      </c>
      <c r="K29" s="849">
        <v>810</v>
      </c>
      <c r="L29" s="849">
        <v>1</v>
      </c>
      <c r="M29" s="849">
        <v>5</v>
      </c>
      <c r="N29" s="849">
        <v>174</v>
      </c>
      <c r="O29" s="849">
        <v>870</v>
      </c>
      <c r="P29" s="837">
        <v>1.0740740740740742</v>
      </c>
      <c r="Q29" s="850">
        <v>5</v>
      </c>
    </row>
    <row r="30" spans="1:17" ht="14.4" customHeight="1" x14ac:dyDescent="0.3">
      <c r="A30" s="831" t="s">
        <v>577</v>
      </c>
      <c r="B30" s="832" t="s">
        <v>4356</v>
      </c>
      <c r="C30" s="832" t="s">
        <v>4353</v>
      </c>
      <c r="D30" s="832" t="s">
        <v>4377</v>
      </c>
      <c r="E30" s="832" t="s">
        <v>4378</v>
      </c>
      <c r="F30" s="849">
        <v>1</v>
      </c>
      <c r="G30" s="849">
        <v>5</v>
      </c>
      <c r="H30" s="849">
        <v>1</v>
      </c>
      <c r="I30" s="849">
        <v>5</v>
      </c>
      <c r="J30" s="849">
        <v>1</v>
      </c>
      <c r="K30" s="849">
        <v>5</v>
      </c>
      <c r="L30" s="849">
        <v>1</v>
      </c>
      <c r="M30" s="849">
        <v>5</v>
      </c>
      <c r="N30" s="849"/>
      <c r="O30" s="849"/>
      <c r="P30" s="837"/>
      <c r="Q30" s="850"/>
    </row>
    <row r="31" spans="1:17" ht="14.4" customHeight="1" x14ac:dyDescent="0.3">
      <c r="A31" s="831" t="s">
        <v>577</v>
      </c>
      <c r="B31" s="832" t="s">
        <v>4356</v>
      </c>
      <c r="C31" s="832" t="s">
        <v>4353</v>
      </c>
      <c r="D31" s="832" t="s">
        <v>4385</v>
      </c>
      <c r="E31" s="832" t="s">
        <v>4386</v>
      </c>
      <c r="F31" s="849">
        <v>6</v>
      </c>
      <c r="G31" s="849">
        <v>708</v>
      </c>
      <c r="H31" s="849">
        <v>0.56190476190476191</v>
      </c>
      <c r="I31" s="849">
        <v>118</v>
      </c>
      <c r="J31" s="849">
        <v>10</v>
      </c>
      <c r="K31" s="849">
        <v>1260</v>
      </c>
      <c r="L31" s="849">
        <v>1</v>
      </c>
      <c r="M31" s="849">
        <v>126</v>
      </c>
      <c r="N31" s="849">
        <v>7</v>
      </c>
      <c r="O31" s="849">
        <v>882</v>
      </c>
      <c r="P31" s="837">
        <v>0.7</v>
      </c>
      <c r="Q31" s="850">
        <v>126</v>
      </c>
    </row>
    <row r="32" spans="1:17" ht="14.4" customHeight="1" x14ac:dyDescent="0.3">
      <c r="A32" s="831" t="s">
        <v>577</v>
      </c>
      <c r="B32" s="832" t="s">
        <v>4356</v>
      </c>
      <c r="C32" s="832" t="s">
        <v>4353</v>
      </c>
      <c r="D32" s="832" t="s">
        <v>4395</v>
      </c>
      <c r="E32" s="832" t="s">
        <v>4396</v>
      </c>
      <c r="F32" s="849">
        <v>41</v>
      </c>
      <c r="G32" s="849">
        <v>466.62999999999988</v>
      </c>
      <c r="H32" s="849">
        <v>0.46665333266663311</v>
      </c>
      <c r="I32" s="849">
        <v>11.38121951219512</v>
      </c>
      <c r="J32" s="849">
        <v>30</v>
      </c>
      <c r="K32" s="849">
        <v>999.95000000000016</v>
      </c>
      <c r="L32" s="849">
        <v>1</v>
      </c>
      <c r="M32" s="849">
        <v>33.331666666666671</v>
      </c>
      <c r="N32" s="849">
        <v>14</v>
      </c>
      <c r="O32" s="849">
        <v>466.62999999999988</v>
      </c>
      <c r="P32" s="837">
        <v>0.46665333266663311</v>
      </c>
      <c r="Q32" s="850">
        <v>33.330714285714279</v>
      </c>
    </row>
    <row r="33" spans="1:17" ht="14.4" customHeight="1" x14ac:dyDescent="0.3">
      <c r="A33" s="831" t="s">
        <v>577</v>
      </c>
      <c r="B33" s="832" t="s">
        <v>4356</v>
      </c>
      <c r="C33" s="832" t="s">
        <v>4353</v>
      </c>
      <c r="D33" s="832" t="s">
        <v>4397</v>
      </c>
      <c r="E33" s="832" t="s">
        <v>4398</v>
      </c>
      <c r="F33" s="849">
        <v>16</v>
      </c>
      <c r="G33" s="849">
        <v>3760</v>
      </c>
      <c r="H33" s="849">
        <v>0.53500284575981782</v>
      </c>
      <c r="I33" s="849">
        <v>235</v>
      </c>
      <c r="J33" s="849">
        <v>28</v>
      </c>
      <c r="K33" s="849">
        <v>7028</v>
      </c>
      <c r="L33" s="849">
        <v>1</v>
      </c>
      <c r="M33" s="849">
        <v>251</v>
      </c>
      <c r="N33" s="849">
        <v>18</v>
      </c>
      <c r="O33" s="849">
        <v>4518</v>
      </c>
      <c r="P33" s="837">
        <v>0.6428571428571429</v>
      </c>
      <c r="Q33" s="850">
        <v>251</v>
      </c>
    </row>
    <row r="34" spans="1:17" ht="14.4" customHeight="1" x14ac:dyDescent="0.3">
      <c r="A34" s="831" t="s">
        <v>577</v>
      </c>
      <c r="B34" s="832" t="s">
        <v>4356</v>
      </c>
      <c r="C34" s="832" t="s">
        <v>4353</v>
      </c>
      <c r="D34" s="832" t="s">
        <v>4415</v>
      </c>
      <c r="E34" s="832" t="s">
        <v>4416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183</v>
      </c>
      <c r="P34" s="837"/>
      <c r="Q34" s="850">
        <v>183</v>
      </c>
    </row>
    <row r="35" spans="1:17" ht="14.4" customHeight="1" x14ac:dyDescent="0.3">
      <c r="A35" s="831" t="s">
        <v>577</v>
      </c>
      <c r="B35" s="832" t="s">
        <v>4356</v>
      </c>
      <c r="C35" s="832" t="s">
        <v>4353</v>
      </c>
      <c r="D35" s="832" t="s">
        <v>4420</v>
      </c>
      <c r="E35" s="832" t="s">
        <v>4421</v>
      </c>
      <c r="F35" s="849">
        <v>3</v>
      </c>
      <c r="G35" s="849">
        <v>1047</v>
      </c>
      <c r="H35" s="849">
        <v>0.28145161290322579</v>
      </c>
      <c r="I35" s="849">
        <v>349</v>
      </c>
      <c r="J35" s="849">
        <v>10</v>
      </c>
      <c r="K35" s="849">
        <v>3720</v>
      </c>
      <c r="L35" s="849">
        <v>1</v>
      </c>
      <c r="M35" s="849">
        <v>372</v>
      </c>
      <c r="N35" s="849">
        <v>7</v>
      </c>
      <c r="O35" s="849">
        <v>2611</v>
      </c>
      <c r="P35" s="837">
        <v>0.70188172043010755</v>
      </c>
      <c r="Q35" s="850">
        <v>373</v>
      </c>
    </row>
    <row r="36" spans="1:17" ht="14.4" customHeight="1" x14ac:dyDescent="0.3">
      <c r="A36" s="831" t="s">
        <v>577</v>
      </c>
      <c r="B36" s="832" t="s">
        <v>4466</v>
      </c>
      <c r="C36" s="832" t="s">
        <v>4353</v>
      </c>
      <c r="D36" s="832" t="s">
        <v>4467</v>
      </c>
      <c r="E36" s="832" t="s">
        <v>4468</v>
      </c>
      <c r="F36" s="849"/>
      <c r="G36" s="849"/>
      <c r="H36" s="849"/>
      <c r="I36" s="849"/>
      <c r="J36" s="849">
        <v>1</v>
      </c>
      <c r="K36" s="849">
        <v>2770</v>
      </c>
      <c r="L36" s="849">
        <v>1</v>
      </c>
      <c r="M36" s="849">
        <v>2770</v>
      </c>
      <c r="N36" s="849"/>
      <c r="O36" s="849"/>
      <c r="P36" s="837"/>
      <c r="Q36" s="850"/>
    </row>
    <row r="37" spans="1:17" ht="14.4" customHeight="1" x14ac:dyDescent="0.3">
      <c r="A37" s="831" t="s">
        <v>577</v>
      </c>
      <c r="B37" s="832" t="s">
        <v>4466</v>
      </c>
      <c r="C37" s="832" t="s">
        <v>4353</v>
      </c>
      <c r="D37" s="832" t="s">
        <v>4469</v>
      </c>
      <c r="E37" s="832" t="s">
        <v>4470</v>
      </c>
      <c r="F37" s="849">
        <v>1</v>
      </c>
      <c r="G37" s="849">
        <v>917</v>
      </c>
      <c r="H37" s="849"/>
      <c r="I37" s="849">
        <v>917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577</v>
      </c>
      <c r="B38" s="832" t="s">
        <v>4466</v>
      </c>
      <c r="C38" s="832" t="s">
        <v>4353</v>
      </c>
      <c r="D38" s="832" t="s">
        <v>4471</v>
      </c>
      <c r="E38" s="832" t="s">
        <v>4472</v>
      </c>
      <c r="F38" s="849"/>
      <c r="G38" s="849"/>
      <c r="H38" s="849"/>
      <c r="I38" s="849"/>
      <c r="J38" s="849">
        <v>1</v>
      </c>
      <c r="K38" s="849">
        <v>0</v>
      </c>
      <c r="L38" s="849"/>
      <c r="M38" s="849">
        <v>0</v>
      </c>
      <c r="N38" s="849">
        <v>1</v>
      </c>
      <c r="O38" s="849">
        <v>0</v>
      </c>
      <c r="P38" s="837"/>
      <c r="Q38" s="850">
        <v>0</v>
      </c>
    </row>
    <row r="39" spans="1:17" ht="14.4" customHeight="1" x14ac:dyDescent="0.3">
      <c r="A39" s="831" t="s">
        <v>577</v>
      </c>
      <c r="B39" s="832" t="s">
        <v>4466</v>
      </c>
      <c r="C39" s="832" t="s">
        <v>4353</v>
      </c>
      <c r="D39" s="832" t="s">
        <v>4473</v>
      </c>
      <c r="E39" s="832" t="s">
        <v>4474</v>
      </c>
      <c r="F39" s="849"/>
      <c r="G39" s="849"/>
      <c r="H39" s="849"/>
      <c r="I39" s="849"/>
      <c r="J39" s="849">
        <v>1</v>
      </c>
      <c r="K39" s="849">
        <v>0</v>
      </c>
      <c r="L39" s="849"/>
      <c r="M39" s="849">
        <v>0</v>
      </c>
      <c r="N39" s="849"/>
      <c r="O39" s="849"/>
      <c r="P39" s="837"/>
      <c r="Q39" s="850"/>
    </row>
    <row r="40" spans="1:17" ht="14.4" customHeight="1" x14ac:dyDescent="0.3">
      <c r="A40" s="831" t="s">
        <v>577</v>
      </c>
      <c r="B40" s="832" t="s">
        <v>4466</v>
      </c>
      <c r="C40" s="832" t="s">
        <v>4353</v>
      </c>
      <c r="D40" s="832" t="s">
        <v>4475</v>
      </c>
      <c r="E40" s="832" t="s">
        <v>4476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0</v>
      </c>
      <c r="P40" s="837"/>
      <c r="Q40" s="850">
        <v>0</v>
      </c>
    </row>
    <row r="41" spans="1:17" ht="14.4" customHeight="1" x14ac:dyDescent="0.3">
      <c r="A41" s="831" t="s">
        <v>577</v>
      </c>
      <c r="B41" s="832" t="s">
        <v>4466</v>
      </c>
      <c r="C41" s="832" t="s">
        <v>4353</v>
      </c>
      <c r="D41" s="832" t="s">
        <v>4477</v>
      </c>
      <c r="E41" s="832" t="s">
        <v>4478</v>
      </c>
      <c r="F41" s="849"/>
      <c r="G41" s="849"/>
      <c r="H41" s="849"/>
      <c r="I41" s="849"/>
      <c r="J41" s="849">
        <v>1</v>
      </c>
      <c r="K41" s="849">
        <v>0</v>
      </c>
      <c r="L41" s="849"/>
      <c r="M41" s="849">
        <v>0</v>
      </c>
      <c r="N41" s="849">
        <v>1</v>
      </c>
      <c r="O41" s="849">
        <v>0</v>
      </c>
      <c r="P41" s="837"/>
      <c r="Q41" s="850">
        <v>0</v>
      </c>
    </row>
    <row r="42" spans="1:17" ht="14.4" customHeight="1" x14ac:dyDescent="0.3">
      <c r="A42" s="831" t="s">
        <v>577</v>
      </c>
      <c r="B42" s="832" t="s">
        <v>4466</v>
      </c>
      <c r="C42" s="832" t="s">
        <v>4353</v>
      </c>
      <c r="D42" s="832" t="s">
        <v>4479</v>
      </c>
      <c r="E42" s="832" t="s">
        <v>4480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532</v>
      </c>
      <c r="P42" s="837"/>
      <c r="Q42" s="850">
        <v>532</v>
      </c>
    </row>
    <row r="43" spans="1:17" ht="14.4" customHeight="1" x14ac:dyDescent="0.3">
      <c r="A43" s="831" t="s">
        <v>577</v>
      </c>
      <c r="B43" s="832" t="s">
        <v>4466</v>
      </c>
      <c r="C43" s="832" t="s">
        <v>4353</v>
      </c>
      <c r="D43" s="832" t="s">
        <v>4481</v>
      </c>
      <c r="E43" s="832" t="s">
        <v>4482</v>
      </c>
      <c r="F43" s="849"/>
      <c r="G43" s="849"/>
      <c r="H43" s="849"/>
      <c r="I43" s="849"/>
      <c r="J43" s="849">
        <v>2</v>
      </c>
      <c r="K43" s="849">
        <v>18682</v>
      </c>
      <c r="L43" s="849">
        <v>1</v>
      </c>
      <c r="M43" s="849">
        <v>9341</v>
      </c>
      <c r="N43" s="849">
        <v>1</v>
      </c>
      <c r="O43" s="849">
        <v>9346</v>
      </c>
      <c r="P43" s="837">
        <v>0.50026763729793389</v>
      </c>
      <c r="Q43" s="850">
        <v>9346</v>
      </c>
    </row>
    <row r="44" spans="1:17" ht="14.4" customHeight="1" x14ac:dyDescent="0.3">
      <c r="A44" s="831" t="s">
        <v>577</v>
      </c>
      <c r="B44" s="832" t="s">
        <v>4466</v>
      </c>
      <c r="C44" s="832" t="s">
        <v>4353</v>
      </c>
      <c r="D44" s="832" t="s">
        <v>4483</v>
      </c>
      <c r="E44" s="832" t="s">
        <v>4484</v>
      </c>
      <c r="F44" s="849">
        <v>1</v>
      </c>
      <c r="G44" s="849">
        <v>15023</v>
      </c>
      <c r="H44" s="849"/>
      <c r="I44" s="849">
        <v>15023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577</v>
      </c>
      <c r="B45" s="832" t="s">
        <v>4466</v>
      </c>
      <c r="C45" s="832" t="s">
        <v>4353</v>
      </c>
      <c r="D45" s="832" t="s">
        <v>4485</v>
      </c>
      <c r="E45" s="832" t="s">
        <v>4486</v>
      </c>
      <c r="F45" s="849">
        <v>22</v>
      </c>
      <c r="G45" s="849">
        <v>150744</v>
      </c>
      <c r="H45" s="849">
        <v>0.89754215490140044</v>
      </c>
      <c r="I45" s="849">
        <v>6852</v>
      </c>
      <c r="J45" s="849">
        <v>24</v>
      </c>
      <c r="K45" s="849">
        <v>167952</v>
      </c>
      <c r="L45" s="849">
        <v>1</v>
      </c>
      <c r="M45" s="849">
        <v>6998</v>
      </c>
      <c r="N45" s="849">
        <v>35</v>
      </c>
      <c r="O45" s="849">
        <v>245070</v>
      </c>
      <c r="P45" s="837">
        <v>1.4591669048299514</v>
      </c>
      <c r="Q45" s="850">
        <v>7002</v>
      </c>
    </row>
    <row r="46" spans="1:17" ht="14.4" customHeight="1" x14ac:dyDescent="0.3">
      <c r="A46" s="831" t="s">
        <v>577</v>
      </c>
      <c r="B46" s="832" t="s">
        <v>4466</v>
      </c>
      <c r="C46" s="832" t="s">
        <v>4353</v>
      </c>
      <c r="D46" s="832" t="s">
        <v>4487</v>
      </c>
      <c r="E46" s="832" t="s">
        <v>4488</v>
      </c>
      <c r="F46" s="849"/>
      <c r="G46" s="849"/>
      <c r="H46" s="849"/>
      <c r="I46" s="849"/>
      <c r="J46" s="849">
        <v>1</v>
      </c>
      <c r="K46" s="849">
        <v>0</v>
      </c>
      <c r="L46" s="849"/>
      <c r="M46" s="849">
        <v>0</v>
      </c>
      <c r="N46" s="849">
        <v>1</v>
      </c>
      <c r="O46" s="849">
        <v>0</v>
      </c>
      <c r="P46" s="837"/>
      <c r="Q46" s="850">
        <v>0</v>
      </c>
    </row>
    <row r="47" spans="1:17" ht="14.4" customHeight="1" x14ac:dyDescent="0.3">
      <c r="A47" s="831" t="s">
        <v>577</v>
      </c>
      <c r="B47" s="832" t="s">
        <v>4466</v>
      </c>
      <c r="C47" s="832" t="s">
        <v>4353</v>
      </c>
      <c r="D47" s="832" t="s">
        <v>4489</v>
      </c>
      <c r="E47" s="832" t="s">
        <v>4490</v>
      </c>
      <c r="F47" s="849">
        <v>1</v>
      </c>
      <c r="G47" s="849">
        <v>8684</v>
      </c>
      <c r="H47" s="849"/>
      <c r="I47" s="849">
        <v>8684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577</v>
      </c>
      <c r="B48" s="832" t="s">
        <v>4466</v>
      </c>
      <c r="C48" s="832" t="s">
        <v>4353</v>
      </c>
      <c r="D48" s="832" t="s">
        <v>4491</v>
      </c>
      <c r="E48" s="832" t="s">
        <v>4492</v>
      </c>
      <c r="F48" s="849"/>
      <c r="G48" s="849"/>
      <c r="H48" s="849"/>
      <c r="I48" s="849"/>
      <c r="J48" s="849">
        <v>1</v>
      </c>
      <c r="K48" s="849">
        <v>3297</v>
      </c>
      <c r="L48" s="849">
        <v>1</v>
      </c>
      <c r="M48" s="849">
        <v>3297</v>
      </c>
      <c r="N48" s="849"/>
      <c r="O48" s="849"/>
      <c r="P48" s="837"/>
      <c r="Q48" s="850"/>
    </row>
    <row r="49" spans="1:17" ht="14.4" customHeight="1" x14ac:dyDescent="0.3">
      <c r="A49" s="831" t="s">
        <v>577</v>
      </c>
      <c r="B49" s="832" t="s">
        <v>4466</v>
      </c>
      <c r="C49" s="832" t="s">
        <v>4353</v>
      </c>
      <c r="D49" s="832" t="s">
        <v>4493</v>
      </c>
      <c r="E49" s="832" t="s">
        <v>4494</v>
      </c>
      <c r="F49" s="849"/>
      <c r="G49" s="849"/>
      <c r="H49" s="849"/>
      <c r="I49" s="849"/>
      <c r="J49" s="849">
        <v>1</v>
      </c>
      <c r="K49" s="849">
        <v>0</v>
      </c>
      <c r="L49" s="849"/>
      <c r="M49" s="849">
        <v>0</v>
      </c>
      <c r="N49" s="849">
        <v>1</v>
      </c>
      <c r="O49" s="849">
        <v>0</v>
      </c>
      <c r="P49" s="837"/>
      <c r="Q49" s="850">
        <v>0</v>
      </c>
    </row>
    <row r="50" spans="1:17" ht="14.4" customHeight="1" x14ac:dyDescent="0.3">
      <c r="A50" s="831" t="s">
        <v>577</v>
      </c>
      <c r="B50" s="832" t="s">
        <v>4466</v>
      </c>
      <c r="C50" s="832" t="s">
        <v>4353</v>
      </c>
      <c r="D50" s="832" t="s">
        <v>4495</v>
      </c>
      <c r="E50" s="832" t="s">
        <v>4496</v>
      </c>
      <c r="F50" s="849">
        <v>1</v>
      </c>
      <c r="G50" s="849">
        <v>9052</v>
      </c>
      <c r="H50" s="849"/>
      <c r="I50" s="849">
        <v>9052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577</v>
      </c>
      <c r="B51" s="832" t="s">
        <v>4466</v>
      </c>
      <c r="C51" s="832" t="s">
        <v>4353</v>
      </c>
      <c r="D51" s="832" t="s">
        <v>4497</v>
      </c>
      <c r="E51" s="832" t="s">
        <v>4498</v>
      </c>
      <c r="F51" s="849">
        <v>1</v>
      </c>
      <c r="G51" s="849">
        <v>5589</v>
      </c>
      <c r="H51" s="849"/>
      <c r="I51" s="849">
        <v>5589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577</v>
      </c>
      <c r="B52" s="832" t="s">
        <v>4466</v>
      </c>
      <c r="C52" s="832" t="s">
        <v>4353</v>
      </c>
      <c r="D52" s="832" t="s">
        <v>4499</v>
      </c>
      <c r="E52" s="832" t="s">
        <v>4500</v>
      </c>
      <c r="F52" s="849">
        <v>7</v>
      </c>
      <c r="G52" s="849">
        <v>31899</v>
      </c>
      <c r="H52" s="849">
        <v>1.1394127732533219</v>
      </c>
      <c r="I52" s="849">
        <v>4557</v>
      </c>
      <c r="J52" s="849">
        <v>6</v>
      </c>
      <c r="K52" s="849">
        <v>27996</v>
      </c>
      <c r="L52" s="849">
        <v>1</v>
      </c>
      <c r="M52" s="849">
        <v>4666</v>
      </c>
      <c r="N52" s="849">
        <v>8</v>
      </c>
      <c r="O52" s="849">
        <v>37336</v>
      </c>
      <c r="P52" s="837">
        <v>1.3336190884412058</v>
      </c>
      <c r="Q52" s="850">
        <v>4667</v>
      </c>
    </row>
    <row r="53" spans="1:17" ht="14.4" customHeight="1" x14ac:dyDescent="0.3">
      <c r="A53" s="831" t="s">
        <v>577</v>
      </c>
      <c r="B53" s="832" t="s">
        <v>4466</v>
      </c>
      <c r="C53" s="832" t="s">
        <v>4353</v>
      </c>
      <c r="D53" s="832" t="s">
        <v>4501</v>
      </c>
      <c r="E53" s="832" t="s">
        <v>4502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6284</v>
      </c>
      <c r="P53" s="837"/>
      <c r="Q53" s="850">
        <v>6284</v>
      </c>
    </row>
    <row r="54" spans="1:17" ht="14.4" customHeight="1" x14ac:dyDescent="0.3">
      <c r="A54" s="831" t="s">
        <v>577</v>
      </c>
      <c r="B54" s="832" t="s">
        <v>4503</v>
      </c>
      <c r="C54" s="832" t="s">
        <v>4353</v>
      </c>
      <c r="D54" s="832" t="s">
        <v>4504</v>
      </c>
      <c r="E54" s="832" t="s">
        <v>4505</v>
      </c>
      <c r="F54" s="849">
        <v>1</v>
      </c>
      <c r="G54" s="849">
        <v>696</v>
      </c>
      <c r="H54" s="849"/>
      <c r="I54" s="849">
        <v>696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577</v>
      </c>
      <c r="B55" s="832" t="s">
        <v>4503</v>
      </c>
      <c r="C55" s="832" t="s">
        <v>4353</v>
      </c>
      <c r="D55" s="832" t="s">
        <v>4506</v>
      </c>
      <c r="E55" s="832" t="s">
        <v>4507</v>
      </c>
      <c r="F55" s="849"/>
      <c r="G55" s="849"/>
      <c r="H55" s="849"/>
      <c r="I55" s="849"/>
      <c r="J55" s="849">
        <v>1</v>
      </c>
      <c r="K55" s="849">
        <v>207</v>
      </c>
      <c r="L55" s="849">
        <v>1</v>
      </c>
      <c r="M55" s="849">
        <v>207</v>
      </c>
      <c r="N55" s="849"/>
      <c r="O55" s="849"/>
      <c r="P55" s="837"/>
      <c r="Q55" s="850"/>
    </row>
    <row r="56" spans="1:17" ht="14.4" customHeight="1" x14ac:dyDescent="0.3">
      <c r="A56" s="831" t="s">
        <v>577</v>
      </c>
      <c r="B56" s="832" t="s">
        <v>4503</v>
      </c>
      <c r="C56" s="832" t="s">
        <v>4353</v>
      </c>
      <c r="D56" s="832" t="s">
        <v>4508</v>
      </c>
      <c r="E56" s="832" t="s">
        <v>4509</v>
      </c>
      <c r="F56" s="849"/>
      <c r="G56" s="849"/>
      <c r="H56" s="849"/>
      <c r="I56" s="849"/>
      <c r="J56" s="849">
        <v>1</v>
      </c>
      <c r="K56" s="849">
        <v>3650</v>
      </c>
      <c r="L56" s="849">
        <v>1</v>
      </c>
      <c r="M56" s="849">
        <v>3650</v>
      </c>
      <c r="N56" s="849"/>
      <c r="O56" s="849"/>
      <c r="P56" s="837"/>
      <c r="Q56" s="850"/>
    </row>
    <row r="57" spans="1:17" ht="14.4" customHeight="1" x14ac:dyDescent="0.3">
      <c r="A57" s="831" t="s">
        <v>577</v>
      </c>
      <c r="B57" s="832" t="s">
        <v>4503</v>
      </c>
      <c r="C57" s="832" t="s">
        <v>4353</v>
      </c>
      <c r="D57" s="832" t="s">
        <v>4510</v>
      </c>
      <c r="E57" s="832" t="s">
        <v>4511</v>
      </c>
      <c r="F57" s="849">
        <v>1</v>
      </c>
      <c r="G57" s="849">
        <v>114</v>
      </c>
      <c r="H57" s="849"/>
      <c r="I57" s="849">
        <v>114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577</v>
      </c>
      <c r="B58" s="832" t="s">
        <v>4503</v>
      </c>
      <c r="C58" s="832" t="s">
        <v>4353</v>
      </c>
      <c r="D58" s="832" t="s">
        <v>4512</v>
      </c>
      <c r="E58" s="832" t="s">
        <v>4513</v>
      </c>
      <c r="F58" s="849">
        <v>2</v>
      </c>
      <c r="G58" s="849">
        <v>2908</v>
      </c>
      <c r="H58" s="849"/>
      <c r="I58" s="849">
        <v>1454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577</v>
      </c>
      <c r="B59" s="832" t="s">
        <v>4503</v>
      </c>
      <c r="C59" s="832" t="s">
        <v>4353</v>
      </c>
      <c r="D59" s="832" t="s">
        <v>4514</v>
      </c>
      <c r="E59" s="832" t="s">
        <v>4515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1310</v>
      </c>
      <c r="P59" s="837"/>
      <c r="Q59" s="850">
        <v>1310</v>
      </c>
    </row>
    <row r="60" spans="1:17" ht="14.4" customHeight="1" x14ac:dyDescent="0.3">
      <c r="A60" s="831" t="s">
        <v>577</v>
      </c>
      <c r="B60" s="832" t="s">
        <v>4503</v>
      </c>
      <c r="C60" s="832" t="s">
        <v>4353</v>
      </c>
      <c r="D60" s="832" t="s">
        <v>4516</v>
      </c>
      <c r="E60" s="832" t="s">
        <v>4517</v>
      </c>
      <c r="F60" s="849">
        <v>1</v>
      </c>
      <c r="G60" s="849">
        <v>4082</v>
      </c>
      <c r="H60" s="849"/>
      <c r="I60" s="849">
        <v>4082</v>
      </c>
      <c r="J60" s="849"/>
      <c r="K60" s="849"/>
      <c r="L60" s="849"/>
      <c r="M60" s="849"/>
      <c r="N60" s="849">
        <v>1</v>
      </c>
      <c r="O60" s="849">
        <v>4266</v>
      </c>
      <c r="P60" s="837"/>
      <c r="Q60" s="850">
        <v>4266</v>
      </c>
    </row>
    <row r="61" spans="1:17" ht="14.4" customHeight="1" x14ac:dyDescent="0.3">
      <c r="A61" s="831" t="s">
        <v>577</v>
      </c>
      <c r="B61" s="832" t="s">
        <v>4503</v>
      </c>
      <c r="C61" s="832" t="s">
        <v>4353</v>
      </c>
      <c r="D61" s="832" t="s">
        <v>4518</v>
      </c>
      <c r="E61" s="832" t="s">
        <v>4519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2952</v>
      </c>
      <c r="P61" s="837"/>
      <c r="Q61" s="850">
        <v>2952</v>
      </c>
    </row>
    <row r="62" spans="1:17" ht="14.4" customHeight="1" x14ac:dyDescent="0.3">
      <c r="A62" s="831" t="s">
        <v>577</v>
      </c>
      <c r="B62" s="832" t="s">
        <v>4503</v>
      </c>
      <c r="C62" s="832" t="s">
        <v>4353</v>
      </c>
      <c r="D62" s="832" t="s">
        <v>4520</v>
      </c>
      <c r="E62" s="832" t="s">
        <v>4521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865</v>
      </c>
      <c r="P62" s="837"/>
      <c r="Q62" s="850">
        <v>865</v>
      </c>
    </row>
    <row r="63" spans="1:17" ht="14.4" customHeight="1" x14ac:dyDescent="0.3">
      <c r="A63" s="831" t="s">
        <v>577</v>
      </c>
      <c r="B63" s="832" t="s">
        <v>4503</v>
      </c>
      <c r="C63" s="832" t="s">
        <v>4353</v>
      </c>
      <c r="D63" s="832" t="s">
        <v>4522</v>
      </c>
      <c r="E63" s="832" t="s">
        <v>4523</v>
      </c>
      <c r="F63" s="849">
        <v>1</v>
      </c>
      <c r="G63" s="849">
        <v>114</v>
      </c>
      <c r="H63" s="849">
        <v>0.47499999999999998</v>
      </c>
      <c r="I63" s="849">
        <v>114</v>
      </c>
      <c r="J63" s="849">
        <v>2</v>
      </c>
      <c r="K63" s="849">
        <v>240</v>
      </c>
      <c r="L63" s="849">
        <v>1</v>
      </c>
      <c r="M63" s="849">
        <v>120</v>
      </c>
      <c r="N63" s="849">
        <v>1</v>
      </c>
      <c r="O63" s="849">
        <v>120</v>
      </c>
      <c r="P63" s="837">
        <v>0.5</v>
      </c>
      <c r="Q63" s="850">
        <v>120</v>
      </c>
    </row>
    <row r="64" spans="1:17" ht="14.4" customHeight="1" x14ac:dyDescent="0.3">
      <c r="A64" s="831" t="s">
        <v>577</v>
      </c>
      <c r="B64" s="832" t="s">
        <v>4503</v>
      </c>
      <c r="C64" s="832" t="s">
        <v>4353</v>
      </c>
      <c r="D64" s="832" t="s">
        <v>4524</v>
      </c>
      <c r="E64" s="832" t="s">
        <v>4525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5711</v>
      </c>
      <c r="P64" s="837"/>
      <c r="Q64" s="850">
        <v>5711</v>
      </c>
    </row>
    <row r="65" spans="1:17" ht="14.4" customHeight="1" x14ac:dyDescent="0.3">
      <c r="A65" s="831" t="s">
        <v>577</v>
      </c>
      <c r="B65" s="832" t="s">
        <v>4503</v>
      </c>
      <c r="C65" s="832" t="s">
        <v>4353</v>
      </c>
      <c r="D65" s="832" t="s">
        <v>4526</v>
      </c>
      <c r="E65" s="832" t="s">
        <v>4527</v>
      </c>
      <c r="F65" s="849"/>
      <c r="G65" s="849"/>
      <c r="H65" s="849"/>
      <c r="I65" s="849"/>
      <c r="J65" s="849">
        <v>1</v>
      </c>
      <c r="K65" s="849">
        <v>2931</v>
      </c>
      <c r="L65" s="849">
        <v>1</v>
      </c>
      <c r="M65" s="849">
        <v>2931</v>
      </c>
      <c r="N65" s="849"/>
      <c r="O65" s="849"/>
      <c r="P65" s="837"/>
      <c r="Q65" s="850"/>
    </row>
    <row r="66" spans="1:17" ht="14.4" customHeight="1" x14ac:dyDescent="0.3">
      <c r="A66" s="831" t="s">
        <v>577</v>
      </c>
      <c r="B66" s="832" t="s">
        <v>4503</v>
      </c>
      <c r="C66" s="832" t="s">
        <v>4353</v>
      </c>
      <c r="D66" s="832" t="s">
        <v>4528</v>
      </c>
      <c r="E66" s="832" t="s">
        <v>4529</v>
      </c>
      <c r="F66" s="849"/>
      <c r="G66" s="849"/>
      <c r="H66" s="849"/>
      <c r="I66" s="849"/>
      <c r="J66" s="849">
        <v>1</v>
      </c>
      <c r="K66" s="849">
        <v>331</v>
      </c>
      <c r="L66" s="849">
        <v>1</v>
      </c>
      <c r="M66" s="849">
        <v>331</v>
      </c>
      <c r="N66" s="849"/>
      <c r="O66" s="849"/>
      <c r="P66" s="837"/>
      <c r="Q66" s="850"/>
    </row>
    <row r="67" spans="1:17" ht="14.4" customHeight="1" x14ac:dyDescent="0.3">
      <c r="A67" s="831" t="s">
        <v>577</v>
      </c>
      <c r="B67" s="832" t="s">
        <v>4503</v>
      </c>
      <c r="C67" s="832" t="s">
        <v>4353</v>
      </c>
      <c r="D67" s="832" t="s">
        <v>4530</v>
      </c>
      <c r="E67" s="832" t="s">
        <v>4531</v>
      </c>
      <c r="F67" s="849"/>
      <c r="G67" s="849"/>
      <c r="H67" s="849"/>
      <c r="I67" s="849"/>
      <c r="J67" s="849">
        <v>1</v>
      </c>
      <c r="K67" s="849">
        <v>1380</v>
      </c>
      <c r="L67" s="849">
        <v>1</v>
      </c>
      <c r="M67" s="849">
        <v>1380</v>
      </c>
      <c r="N67" s="849"/>
      <c r="O67" s="849"/>
      <c r="P67" s="837"/>
      <c r="Q67" s="850"/>
    </row>
    <row r="68" spans="1:17" ht="14.4" customHeight="1" x14ac:dyDescent="0.3">
      <c r="A68" s="831" t="s">
        <v>577</v>
      </c>
      <c r="B68" s="832" t="s">
        <v>4532</v>
      </c>
      <c r="C68" s="832" t="s">
        <v>4357</v>
      </c>
      <c r="D68" s="832" t="s">
        <v>4533</v>
      </c>
      <c r="E68" s="832" t="s">
        <v>2424</v>
      </c>
      <c r="F68" s="849">
        <v>12</v>
      </c>
      <c r="G68" s="849">
        <v>951.72</v>
      </c>
      <c r="H68" s="849">
        <v>3.049407241268824</v>
      </c>
      <c r="I68" s="849">
        <v>79.31</v>
      </c>
      <c r="J68" s="849">
        <v>5</v>
      </c>
      <c r="K68" s="849">
        <v>312.10000000000002</v>
      </c>
      <c r="L68" s="849">
        <v>1</v>
      </c>
      <c r="M68" s="849">
        <v>62.42</v>
      </c>
      <c r="N68" s="849">
        <v>4</v>
      </c>
      <c r="O68" s="849">
        <v>160.16</v>
      </c>
      <c r="P68" s="837">
        <v>0.51316885613585383</v>
      </c>
      <c r="Q68" s="850">
        <v>40.04</v>
      </c>
    </row>
    <row r="69" spans="1:17" ht="14.4" customHeight="1" x14ac:dyDescent="0.3">
      <c r="A69" s="831" t="s">
        <v>577</v>
      </c>
      <c r="B69" s="832" t="s">
        <v>4532</v>
      </c>
      <c r="C69" s="832" t="s">
        <v>4357</v>
      </c>
      <c r="D69" s="832" t="s">
        <v>4534</v>
      </c>
      <c r="E69" s="832" t="s">
        <v>2424</v>
      </c>
      <c r="F69" s="849">
        <v>142</v>
      </c>
      <c r="G69" s="849">
        <v>15256.06</v>
      </c>
      <c r="H69" s="849">
        <v>1.7676462682140073</v>
      </c>
      <c r="I69" s="849">
        <v>107.43704225352113</v>
      </c>
      <c r="J69" s="849">
        <v>104</v>
      </c>
      <c r="K69" s="849">
        <v>8630.7200000000012</v>
      </c>
      <c r="L69" s="849">
        <v>1</v>
      </c>
      <c r="M69" s="849">
        <v>82.987692307692313</v>
      </c>
      <c r="N69" s="849">
        <v>106</v>
      </c>
      <c r="O69" s="849">
        <v>8488.48</v>
      </c>
      <c r="P69" s="837">
        <v>0.98351933558266269</v>
      </c>
      <c r="Q69" s="850">
        <v>80.08</v>
      </c>
    </row>
    <row r="70" spans="1:17" ht="14.4" customHeight="1" x14ac:dyDescent="0.3">
      <c r="A70" s="831" t="s">
        <v>577</v>
      </c>
      <c r="B70" s="832" t="s">
        <v>4532</v>
      </c>
      <c r="C70" s="832" t="s">
        <v>4357</v>
      </c>
      <c r="D70" s="832" t="s">
        <v>4535</v>
      </c>
      <c r="E70" s="832" t="s">
        <v>2424</v>
      </c>
      <c r="F70" s="849">
        <v>128</v>
      </c>
      <c r="G70" s="849">
        <v>9744.64</v>
      </c>
      <c r="H70" s="849">
        <v>3.8787878787878785</v>
      </c>
      <c r="I70" s="849">
        <v>76.13</v>
      </c>
      <c r="J70" s="849">
        <v>33</v>
      </c>
      <c r="K70" s="849">
        <v>2512.29</v>
      </c>
      <c r="L70" s="849">
        <v>1</v>
      </c>
      <c r="M70" s="849">
        <v>76.13</v>
      </c>
      <c r="N70" s="849">
        <v>1</v>
      </c>
      <c r="O70" s="849">
        <v>76.13</v>
      </c>
      <c r="P70" s="837">
        <v>3.03030303030303E-2</v>
      </c>
      <c r="Q70" s="850">
        <v>76.13</v>
      </c>
    </row>
    <row r="71" spans="1:17" ht="14.4" customHeight="1" x14ac:dyDescent="0.3">
      <c r="A71" s="831" t="s">
        <v>577</v>
      </c>
      <c r="B71" s="832" t="s">
        <v>4532</v>
      </c>
      <c r="C71" s="832" t="s">
        <v>4357</v>
      </c>
      <c r="D71" s="832" t="s">
        <v>4536</v>
      </c>
      <c r="E71" s="832" t="s">
        <v>4537</v>
      </c>
      <c r="F71" s="849"/>
      <c r="G71" s="849"/>
      <c r="H71" s="849"/>
      <c r="I71" s="849"/>
      <c r="J71" s="849">
        <v>1.4</v>
      </c>
      <c r="K71" s="849">
        <v>617.74</v>
      </c>
      <c r="L71" s="849">
        <v>1</v>
      </c>
      <c r="M71" s="849">
        <v>441.24285714285719</v>
      </c>
      <c r="N71" s="849"/>
      <c r="O71" s="849"/>
      <c r="P71" s="837"/>
      <c r="Q71" s="850"/>
    </row>
    <row r="72" spans="1:17" ht="14.4" customHeight="1" x14ac:dyDescent="0.3">
      <c r="A72" s="831" t="s">
        <v>577</v>
      </c>
      <c r="B72" s="832" t="s">
        <v>4532</v>
      </c>
      <c r="C72" s="832" t="s">
        <v>4357</v>
      </c>
      <c r="D72" s="832" t="s">
        <v>4538</v>
      </c>
      <c r="E72" s="832" t="s">
        <v>895</v>
      </c>
      <c r="F72" s="849">
        <v>111</v>
      </c>
      <c r="G72" s="849">
        <v>6490.35</v>
      </c>
      <c r="H72" s="849">
        <v>2.0969081157921945</v>
      </c>
      <c r="I72" s="849">
        <v>58.471621621621622</v>
      </c>
      <c r="J72" s="849">
        <v>53</v>
      </c>
      <c r="K72" s="849">
        <v>3095.2000000000003</v>
      </c>
      <c r="L72" s="849">
        <v>1</v>
      </c>
      <c r="M72" s="849">
        <v>58.400000000000006</v>
      </c>
      <c r="N72" s="849">
        <v>151</v>
      </c>
      <c r="O72" s="849">
        <v>8818.4</v>
      </c>
      <c r="P72" s="837">
        <v>2.8490566037735845</v>
      </c>
      <c r="Q72" s="850">
        <v>58.4</v>
      </c>
    </row>
    <row r="73" spans="1:17" ht="14.4" customHeight="1" x14ac:dyDescent="0.3">
      <c r="A73" s="831" t="s">
        <v>577</v>
      </c>
      <c r="B73" s="832" t="s">
        <v>4532</v>
      </c>
      <c r="C73" s="832" t="s">
        <v>4357</v>
      </c>
      <c r="D73" s="832" t="s">
        <v>4539</v>
      </c>
      <c r="E73" s="832" t="s">
        <v>1609</v>
      </c>
      <c r="F73" s="849">
        <v>0.2</v>
      </c>
      <c r="G73" s="849">
        <v>138.44999999999999</v>
      </c>
      <c r="H73" s="849"/>
      <c r="I73" s="849">
        <v>692.24999999999989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577</v>
      </c>
      <c r="B74" s="832" t="s">
        <v>4532</v>
      </c>
      <c r="C74" s="832" t="s">
        <v>4357</v>
      </c>
      <c r="D74" s="832" t="s">
        <v>4540</v>
      </c>
      <c r="E74" s="832" t="s">
        <v>1263</v>
      </c>
      <c r="F74" s="849">
        <v>13.799999999999999</v>
      </c>
      <c r="G74" s="849">
        <v>2147.12</v>
      </c>
      <c r="H74" s="849">
        <v>1.5164990394394844</v>
      </c>
      <c r="I74" s="849">
        <v>155.58840579710144</v>
      </c>
      <c r="J74" s="849">
        <v>9.1000000000000014</v>
      </c>
      <c r="K74" s="849">
        <v>1415.8400000000001</v>
      </c>
      <c r="L74" s="849">
        <v>1</v>
      </c>
      <c r="M74" s="849">
        <v>155.58681318681317</v>
      </c>
      <c r="N74" s="849">
        <v>5</v>
      </c>
      <c r="O74" s="849">
        <v>777.93000000000006</v>
      </c>
      <c r="P74" s="837">
        <v>0.54944767770369529</v>
      </c>
      <c r="Q74" s="850">
        <v>155.58600000000001</v>
      </c>
    </row>
    <row r="75" spans="1:17" ht="14.4" customHeight="1" x14ac:dyDescent="0.3">
      <c r="A75" s="831" t="s">
        <v>577</v>
      </c>
      <c r="B75" s="832" t="s">
        <v>4532</v>
      </c>
      <c r="C75" s="832" t="s">
        <v>4357</v>
      </c>
      <c r="D75" s="832" t="s">
        <v>4541</v>
      </c>
      <c r="E75" s="832" t="s">
        <v>4542</v>
      </c>
      <c r="F75" s="849"/>
      <c r="G75" s="849"/>
      <c r="H75" s="849"/>
      <c r="I75" s="849"/>
      <c r="J75" s="849">
        <v>0.2</v>
      </c>
      <c r="K75" s="849">
        <v>77.319999999999993</v>
      </c>
      <c r="L75" s="849">
        <v>1</v>
      </c>
      <c r="M75" s="849">
        <v>386.59999999999997</v>
      </c>
      <c r="N75" s="849"/>
      <c r="O75" s="849"/>
      <c r="P75" s="837"/>
      <c r="Q75" s="850"/>
    </row>
    <row r="76" spans="1:17" ht="14.4" customHeight="1" x14ac:dyDescent="0.3">
      <c r="A76" s="831" t="s">
        <v>577</v>
      </c>
      <c r="B76" s="832" t="s">
        <v>4532</v>
      </c>
      <c r="C76" s="832" t="s">
        <v>4357</v>
      </c>
      <c r="D76" s="832" t="s">
        <v>4543</v>
      </c>
      <c r="E76" s="832" t="s">
        <v>1589</v>
      </c>
      <c r="F76" s="849">
        <v>2</v>
      </c>
      <c r="G76" s="849">
        <v>16470.3</v>
      </c>
      <c r="H76" s="849">
        <v>0.63543706625554985</v>
      </c>
      <c r="I76" s="849">
        <v>8235.15</v>
      </c>
      <c r="J76" s="849">
        <v>3</v>
      </c>
      <c r="K76" s="849">
        <v>25919.64</v>
      </c>
      <c r="L76" s="849">
        <v>1</v>
      </c>
      <c r="M76" s="849">
        <v>8639.8799999999992</v>
      </c>
      <c r="N76" s="849">
        <v>2</v>
      </c>
      <c r="O76" s="849">
        <v>18316.54</v>
      </c>
      <c r="P76" s="837">
        <v>0.70666645061428324</v>
      </c>
      <c r="Q76" s="850">
        <v>9158.27</v>
      </c>
    </row>
    <row r="77" spans="1:17" ht="14.4" customHeight="1" x14ac:dyDescent="0.3">
      <c r="A77" s="831" t="s">
        <v>577</v>
      </c>
      <c r="B77" s="832" t="s">
        <v>4532</v>
      </c>
      <c r="C77" s="832" t="s">
        <v>4357</v>
      </c>
      <c r="D77" s="832" t="s">
        <v>4544</v>
      </c>
      <c r="E77" s="832" t="s">
        <v>4545</v>
      </c>
      <c r="F77" s="849"/>
      <c r="G77" s="849"/>
      <c r="H77" s="849"/>
      <c r="I77" s="849"/>
      <c r="J77" s="849">
        <v>0.7</v>
      </c>
      <c r="K77" s="849">
        <v>443.6</v>
      </c>
      <c r="L77" s="849">
        <v>1</v>
      </c>
      <c r="M77" s="849">
        <v>633.71428571428578</v>
      </c>
      <c r="N77" s="849">
        <v>54</v>
      </c>
      <c r="O77" s="849">
        <v>29518.630000000005</v>
      </c>
      <c r="P77" s="837">
        <v>66.543349864743021</v>
      </c>
      <c r="Q77" s="850">
        <v>546.64129629629633</v>
      </c>
    </row>
    <row r="78" spans="1:17" ht="14.4" customHeight="1" x14ac:dyDescent="0.3">
      <c r="A78" s="831" t="s">
        <v>577</v>
      </c>
      <c r="B78" s="832" t="s">
        <v>4532</v>
      </c>
      <c r="C78" s="832" t="s">
        <v>4357</v>
      </c>
      <c r="D78" s="832" t="s">
        <v>4546</v>
      </c>
      <c r="E78" s="832" t="s">
        <v>4547</v>
      </c>
      <c r="F78" s="849">
        <v>2</v>
      </c>
      <c r="G78" s="849">
        <v>85.76</v>
      </c>
      <c r="H78" s="849"/>
      <c r="I78" s="849">
        <v>42.88</v>
      </c>
      <c r="J78" s="849"/>
      <c r="K78" s="849"/>
      <c r="L78" s="849"/>
      <c r="M78" s="849"/>
      <c r="N78" s="849">
        <v>1</v>
      </c>
      <c r="O78" s="849">
        <v>42.88</v>
      </c>
      <c r="P78" s="837"/>
      <c r="Q78" s="850">
        <v>42.88</v>
      </c>
    </row>
    <row r="79" spans="1:17" ht="14.4" customHeight="1" x14ac:dyDescent="0.3">
      <c r="A79" s="831" t="s">
        <v>577</v>
      </c>
      <c r="B79" s="832" t="s">
        <v>4532</v>
      </c>
      <c r="C79" s="832" t="s">
        <v>4357</v>
      </c>
      <c r="D79" s="832" t="s">
        <v>4548</v>
      </c>
      <c r="E79" s="832" t="s">
        <v>888</v>
      </c>
      <c r="F79" s="849"/>
      <c r="G79" s="849"/>
      <c r="H79" s="849"/>
      <c r="I79" s="849"/>
      <c r="J79" s="849">
        <v>32</v>
      </c>
      <c r="K79" s="849">
        <v>2471.04</v>
      </c>
      <c r="L79" s="849">
        <v>1</v>
      </c>
      <c r="M79" s="849">
        <v>77.22</v>
      </c>
      <c r="N79" s="849">
        <v>6</v>
      </c>
      <c r="O79" s="849">
        <v>463.32000000000005</v>
      </c>
      <c r="P79" s="837">
        <v>0.18750000000000003</v>
      </c>
      <c r="Q79" s="850">
        <v>77.220000000000013</v>
      </c>
    </row>
    <row r="80" spans="1:17" ht="14.4" customHeight="1" x14ac:dyDescent="0.3">
      <c r="A80" s="831" t="s">
        <v>577</v>
      </c>
      <c r="B80" s="832" t="s">
        <v>4532</v>
      </c>
      <c r="C80" s="832" t="s">
        <v>4357</v>
      </c>
      <c r="D80" s="832" t="s">
        <v>4549</v>
      </c>
      <c r="E80" s="832" t="s">
        <v>4550</v>
      </c>
      <c r="F80" s="849">
        <v>30.200000000000003</v>
      </c>
      <c r="G80" s="849">
        <v>10585.730000000001</v>
      </c>
      <c r="H80" s="849">
        <v>1.1526261404332097</v>
      </c>
      <c r="I80" s="849">
        <v>350.52086092715234</v>
      </c>
      <c r="J80" s="849">
        <v>33.800000000000004</v>
      </c>
      <c r="K80" s="849">
        <v>9184.01</v>
      </c>
      <c r="L80" s="849">
        <v>1</v>
      </c>
      <c r="M80" s="849">
        <v>271.71627218934907</v>
      </c>
      <c r="N80" s="849">
        <v>33.699999999999996</v>
      </c>
      <c r="O80" s="849">
        <v>9156.84</v>
      </c>
      <c r="P80" s="837">
        <v>0.99704159729791231</v>
      </c>
      <c r="Q80" s="850">
        <v>271.71632047477749</v>
      </c>
    </row>
    <row r="81" spans="1:17" ht="14.4" customHeight="1" x14ac:dyDescent="0.3">
      <c r="A81" s="831" t="s">
        <v>577</v>
      </c>
      <c r="B81" s="832" t="s">
        <v>4532</v>
      </c>
      <c r="C81" s="832" t="s">
        <v>4357</v>
      </c>
      <c r="D81" s="832" t="s">
        <v>4551</v>
      </c>
      <c r="E81" s="832" t="s">
        <v>4552</v>
      </c>
      <c r="F81" s="849">
        <v>78</v>
      </c>
      <c r="G81" s="849">
        <v>4823.1500000000005</v>
      </c>
      <c r="H81" s="849">
        <v>44.950139794967384</v>
      </c>
      <c r="I81" s="849">
        <v>61.83525641025642</v>
      </c>
      <c r="J81" s="849">
        <v>2</v>
      </c>
      <c r="K81" s="849">
        <v>107.30000000000001</v>
      </c>
      <c r="L81" s="849">
        <v>1</v>
      </c>
      <c r="M81" s="849">
        <v>53.650000000000006</v>
      </c>
      <c r="N81" s="849">
        <v>2</v>
      </c>
      <c r="O81" s="849">
        <v>134.12</v>
      </c>
      <c r="P81" s="837">
        <v>1.2499534016775395</v>
      </c>
      <c r="Q81" s="850">
        <v>67.06</v>
      </c>
    </row>
    <row r="82" spans="1:17" ht="14.4" customHeight="1" x14ac:dyDescent="0.3">
      <c r="A82" s="831" t="s">
        <v>577</v>
      </c>
      <c r="B82" s="832" t="s">
        <v>4532</v>
      </c>
      <c r="C82" s="832" t="s">
        <v>4357</v>
      </c>
      <c r="D82" s="832" t="s">
        <v>4553</v>
      </c>
      <c r="E82" s="832" t="s">
        <v>4554</v>
      </c>
      <c r="F82" s="849">
        <v>0.3</v>
      </c>
      <c r="G82" s="849">
        <v>979.12</v>
      </c>
      <c r="H82" s="849">
        <v>0.14285714285714285</v>
      </c>
      <c r="I82" s="849">
        <v>3263.7333333333336</v>
      </c>
      <c r="J82" s="849">
        <v>2.1</v>
      </c>
      <c r="K82" s="849">
        <v>6853.84</v>
      </c>
      <c r="L82" s="849">
        <v>1</v>
      </c>
      <c r="M82" s="849">
        <v>3263.7333333333331</v>
      </c>
      <c r="N82" s="849"/>
      <c r="O82" s="849"/>
      <c r="P82" s="837"/>
      <c r="Q82" s="850"/>
    </row>
    <row r="83" spans="1:17" ht="14.4" customHeight="1" x14ac:dyDescent="0.3">
      <c r="A83" s="831" t="s">
        <v>577</v>
      </c>
      <c r="B83" s="832" t="s">
        <v>4532</v>
      </c>
      <c r="C83" s="832" t="s">
        <v>4357</v>
      </c>
      <c r="D83" s="832" t="s">
        <v>4555</v>
      </c>
      <c r="E83" s="832" t="s">
        <v>4554</v>
      </c>
      <c r="F83" s="849"/>
      <c r="G83" s="849"/>
      <c r="H83" s="849"/>
      <c r="I83" s="849"/>
      <c r="J83" s="849"/>
      <c r="K83" s="849"/>
      <c r="L83" s="849"/>
      <c r="M83" s="849"/>
      <c r="N83" s="849">
        <v>0.8</v>
      </c>
      <c r="O83" s="849">
        <v>1305.49</v>
      </c>
      <c r="P83" s="837"/>
      <c r="Q83" s="850">
        <v>1631.8625</v>
      </c>
    </row>
    <row r="84" spans="1:17" ht="14.4" customHeight="1" x14ac:dyDescent="0.3">
      <c r="A84" s="831" t="s">
        <v>577</v>
      </c>
      <c r="B84" s="832" t="s">
        <v>4532</v>
      </c>
      <c r="C84" s="832" t="s">
        <v>4357</v>
      </c>
      <c r="D84" s="832" t="s">
        <v>4556</v>
      </c>
      <c r="E84" s="832" t="s">
        <v>4557</v>
      </c>
      <c r="F84" s="849">
        <v>26</v>
      </c>
      <c r="G84" s="849">
        <v>5699.2</v>
      </c>
      <c r="H84" s="849"/>
      <c r="I84" s="849">
        <v>219.2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577</v>
      </c>
      <c r="B85" s="832" t="s">
        <v>4532</v>
      </c>
      <c r="C85" s="832" t="s">
        <v>4357</v>
      </c>
      <c r="D85" s="832" t="s">
        <v>4558</v>
      </c>
      <c r="E85" s="832" t="s">
        <v>2153</v>
      </c>
      <c r="F85" s="849">
        <v>269</v>
      </c>
      <c r="G85" s="849">
        <v>17686.75</v>
      </c>
      <c r="H85" s="849">
        <v>1.6402439024390243</v>
      </c>
      <c r="I85" s="849">
        <v>65.75</v>
      </c>
      <c r="J85" s="849">
        <v>164</v>
      </c>
      <c r="K85" s="849">
        <v>10783</v>
      </c>
      <c r="L85" s="849">
        <v>1</v>
      </c>
      <c r="M85" s="849">
        <v>65.75</v>
      </c>
      <c r="N85" s="849">
        <v>91</v>
      </c>
      <c r="O85" s="849">
        <v>5976.67</v>
      </c>
      <c r="P85" s="837">
        <v>0.55426782899007698</v>
      </c>
      <c r="Q85" s="850">
        <v>65.677692307692311</v>
      </c>
    </row>
    <row r="86" spans="1:17" ht="14.4" customHeight="1" x14ac:dyDescent="0.3">
      <c r="A86" s="831" t="s">
        <v>577</v>
      </c>
      <c r="B86" s="832" t="s">
        <v>4532</v>
      </c>
      <c r="C86" s="832" t="s">
        <v>4357</v>
      </c>
      <c r="D86" s="832" t="s">
        <v>4559</v>
      </c>
      <c r="E86" s="832" t="s">
        <v>4560</v>
      </c>
      <c r="F86" s="849">
        <v>1.1000000000000001</v>
      </c>
      <c r="G86" s="849">
        <v>51.02</v>
      </c>
      <c r="H86" s="849"/>
      <c r="I86" s="849">
        <v>46.381818181818183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577</v>
      </c>
      <c r="B87" s="832" t="s">
        <v>4532</v>
      </c>
      <c r="C87" s="832" t="s">
        <v>4357</v>
      </c>
      <c r="D87" s="832" t="s">
        <v>4561</v>
      </c>
      <c r="E87" s="832" t="s">
        <v>1143</v>
      </c>
      <c r="F87" s="849">
        <v>7.5</v>
      </c>
      <c r="G87" s="849">
        <v>695.63</v>
      </c>
      <c r="H87" s="849">
        <v>1.2792489609768658</v>
      </c>
      <c r="I87" s="849">
        <v>92.75066666666666</v>
      </c>
      <c r="J87" s="849">
        <v>6.9</v>
      </c>
      <c r="K87" s="849">
        <v>543.78</v>
      </c>
      <c r="L87" s="849">
        <v>1</v>
      </c>
      <c r="M87" s="849">
        <v>78.80869565217391</v>
      </c>
      <c r="N87" s="849">
        <v>5.3</v>
      </c>
      <c r="O87" s="849">
        <v>417.65999999999997</v>
      </c>
      <c r="P87" s="837">
        <v>0.76806796866379778</v>
      </c>
      <c r="Q87" s="850">
        <v>78.803773584905656</v>
      </c>
    </row>
    <row r="88" spans="1:17" ht="14.4" customHeight="1" x14ac:dyDescent="0.3">
      <c r="A88" s="831" t="s">
        <v>577</v>
      </c>
      <c r="B88" s="832" t="s">
        <v>4532</v>
      </c>
      <c r="C88" s="832" t="s">
        <v>4357</v>
      </c>
      <c r="D88" s="832" t="s">
        <v>4561</v>
      </c>
      <c r="E88" s="832" t="s">
        <v>4562</v>
      </c>
      <c r="F88" s="849">
        <v>4.6999999999999993</v>
      </c>
      <c r="G88" s="849">
        <v>419.13</v>
      </c>
      <c r="H88" s="849">
        <v>1.3996660544331274</v>
      </c>
      <c r="I88" s="849">
        <v>89.176595744680867</v>
      </c>
      <c r="J88" s="849">
        <v>3.8</v>
      </c>
      <c r="K88" s="849">
        <v>299.45</v>
      </c>
      <c r="L88" s="849">
        <v>1</v>
      </c>
      <c r="M88" s="849">
        <v>78.80263157894737</v>
      </c>
      <c r="N88" s="849">
        <v>3.8000000000000003</v>
      </c>
      <c r="O88" s="849">
        <v>299.44</v>
      </c>
      <c r="P88" s="837">
        <v>0.99996660544331273</v>
      </c>
      <c r="Q88" s="850">
        <v>78.8</v>
      </c>
    </row>
    <row r="89" spans="1:17" ht="14.4" customHeight="1" x14ac:dyDescent="0.3">
      <c r="A89" s="831" t="s">
        <v>577</v>
      </c>
      <c r="B89" s="832" t="s">
        <v>4532</v>
      </c>
      <c r="C89" s="832" t="s">
        <v>4357</v>
      </c>
      <c r="D89" s="832" t="s">
        <v>4563</v>
      </c>
      <c r="E89" s="832" t="s">
        <v>1856</v>
      </c>
      <c r="F89" s="849">
        <v>119</v>
      </c>
      <c r="G89" s="849">
        <v>8347.85</v>
      </c>
      <c r="H89" s="849">
        <v>2.2037037037037037</v>
      </c>
      <c r="I89" s="849">
        <v>70.150000000000006</v>
      </c>
      <c r="J89" s="849">
        <v>54</v>
      </c>
      <c r="K89" s="849">
        <v>3788.1</v>
      </c>
      <c r="L89" s="849">
        <v>1</v>
      </c>
      <c r="M89" s="849">
        <v>70.149999999999991</v>
      </c>
      <c r="N89" s="849">
        <v>58</v>
      </c>
      <c r="O89" s="849">
        <v>3340.1400000000003</v>
      </c>
      <c r="P89" s="837">
        <v>0.88174546606478188</v>
      </c>
      <c r="Q89" s="850">
        <v>57.58862068965518</v>
      </c>
    </row>
    <row r="90" spans="1:17" ht="14.4" customHeight="1" x14ac:dyDescent="0.3">
      <c r="A90" s="831" t="s">
        <v>577</v>
      </c>
      <c r="B90" s="832" t="s">
        <v>4532</v>
      </c>
      <c r="C90" s="832" t="s">
        <v>4357</v>
      </c>
      <c r="D90" s="832" t="s">
        <v>4564</v>
      </c>
      <c r="E90" s="832" t="s">
        <v>4565</v>
      </c>
      <c r="F90" s="849">
        <v>2.5</v>
      </c>
      <c r="G90" s="849">
        <v>4639.12</v>
      </c>
      <c r="H90" s="849"/>
      <c r="I90" s="849">
        <v>1855.6479999999999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577</v>
      </c>
      <c r="B91" s="832" t="s">
        <v>4532</v>
      </c>
      <c r="C91" s="832" t="s">
        <v>4357</v>
      </c>
      <c r="D91" s="832" t="s">
        <v>4566</v>
      </c>
      <c r="E91" s="832" t="s">
        <v>4567</v>
      </c>
      <c r="F91" s="849">
        <v>0.1</v>
      </c>
      <c r="G91" s="849">
        <v>79.97</v>
      </c>
      <c r="H91" s="849">
        <v>2.4388384334343798E-2</v>
      </c>
      <c r="I91" s="849">
        <v>799.69999999999993</v>
      </c>
      <c r="J91" s="849">
        <v>4.0999999999999996</v>
      </c>
      <c r="K91" s="849">
        <v>3279.02</v>
      </c>
      <c r="L91" s="849">
        <v>1</v>
      </c>
      <c r="M91" s="849">
        <v>799.7609756097562</v>
      </c>
      <c r="N91" s="849"/>
      <c r="O91" s="849"/>
      <c r="P91" s="837"/>
      <c r="Q91" s="850"/>
    </row>
    <row r="92" spans="1:17" ht="14.4" customHeight="1" x14ac:dyDescent="0.3">
      <c r="A92" s="831" t="s">
        <v>577</v>
      </c>
      <c r="B92" s="832" t="s">
        <v>4532</v>
      </c>
      <c r="C92" s="832" t="s">
        <v>4357</v>
      </c>
      <c r="D92" s="832" t="s">
        <v>4568</v>
      </c>
      <c r="E92" s="832" t="s">
        <v>1147</v>
      </c>
      <c r="F92" s="849">
        <v>6</v>
      </c>
      <c r="G92" s="849">
        <v>554.94000000000005</v>
      </c>
      <c r="H92" s="849"/>
      <c r="I92" s="849">
        <v>92.490000000000009</v>
      </c>
      <c r="J92" s="849"/>
      <c r="K92" s="849"/>
      <c r="L92" s="849"/>
      <c r="M92" s="849"/>
      <c r="N92" s="849">
        <v>13</v>
      </c>
      <c r="O92" s="849">
        <v>1202.3699999999999</v>
      </c>
      <c r="P92" s="837"/>
      <c r="Q92" s="850">
        <v>92.49</v>
      </c>
    </row>
    <row r="93" spans="1:17" ht="14.4" customHeight="1" x14ac:dyDescent="0.3">
      <c r="A93" s="831" t="s">
        <v>577</v>
      </c>
      <c r="B93" s="832" t="s">
        <v>4532</v>
      </c>
      <c r="C93" s="832" t="s">
        <v>4357</v>
      </c>
      <c r="D93" s="832" t="s">
        <v>4569</v>
      </c>
      <c r="E93" s="832" t="s">
        <v>4570</v>
      </c>
      <c r="F93" s="849"/>
      <c r="G93" s="849"/>
      <c r="H93" s="849"/>
      <c r="I93" s="849"/>
      <c r="J93" s="849">
        <v>1</v>
      </c>
      <c r="K93" s="849">
        <v>1631.87</v>
      </c>
      <c r="L93" s="849">
        <v>1</v>
      </c>
      <c r="M93" s="849">
        <v>1631.87</v>
      </c>
      <c r="N93" s="849"/>
      <c r="O93" s="849"/>
      <c r="P93" s="837"/>
      <c r="Q93" s="850"/>
    </row>
    <row r="94" spans="1:17" ht="14.4" customHeight="1" x14ac:dyDescent="0.3">
      <c r="A94" s="831" t="s">
        <v>577</v>
      </c>
      <c r="B94" s="832" t="s">
        <v>4532</v>
      </c>
      <c r="C94" s="832" t="s">
        <v>4357</v>
      </c>
      <c r="D94" s="832" t="s">
        <v>4571</v>
      </c>
      <c r="E94" s="832" t="s">
        <v>4572</v>
      </c>
      <c r="F94" s="849">
        <v>117.50000000000003</v>
      </c>
      <c r="G94" s="849">
        <v>46036.499999999985</v>
      </c>
      <c r="H94" s="849">
        <v>0.90663580246913555</v>
      </c>
      <c r="I94" s="849">
        <v>391.79999999999978</v>
      </c>
      <c r="J94" s="849">
        <v>129.6</v>
      </c>
      <c r="K94" s="849">
        <v>50777.279999999999</v>
      </c>
      <c r="L94" s="849">
        <v>1</v>
      </c>
      <c r="M94" s="849">
        <v>391.8</v>
      </c>
      <c r="N94" s="849">
        <v>81.03</v>
      </c>
      <c r="O94" s="849">
        <v>31747.54</v>
      </c>
      <c r="P94" s="837">
        <v>0.62523120576761892</v>
      </c>
      <c r="Q94" s="850">
        <v>391.79982722448477</v>
      </c>
    </row>
    <row r="95" spans="1:17" ht="14.4" customHeight="1" x14ac:dyDescent="0.3">
      <c r="A95" s="831" t="s">
        <v>577</v>
      </c>
      <c r="B95" s="832" t="s">
        <v>4532</v>
      </c>
      <c r="C95" s="832" t="s">
        <v>4357</v>
      </c>
      <c r="D95" s="832" t="s">
        <v>4573</v>
      </c>
      <c r="E95" s="832" t="s">
        <v>4574</v>
      </c>
      <c r="F95" s="849"/>
      <c r="G95" s="849"/>
      <c r="H95" s="849"/>
      <c r="I95" s="849"/>
      <c r="J95" s="849">
        <v>4</v>
      </c>
      <c r="K95" s="849">
        <v>876.8</v>
      </c>
      <c r="L95" s="849">
        <v>1</v>
      </c>
      <c r="M95" s="849">
        <v>219.2</v>
      </c>
      <c r="N95" s="849">
        <v>27</v>
      </c>
      <c r="O95" s="849">
        <v>5918.4</v>
      </c>
      <c r="P95" s="837">
        <v>6.75</v>
      </c>
      <c r="Q95" s="850">
        <v>219.2</v>
      </c>
    </row>
    <row r="96" spans="1:17" ht="14.4" customHeight="1" x14ac:dyDescent="0.3">
      <c r="A96" s="831" t="s">
        <v>577</v>
      </c>
      <c r="B96" s="832" t="s">
        <v>4532</v>
      </c>
      <c r="C96" s="832" t="s">
        <v>4357</v>
      </c>
      <c r="D96" s="832" t="s">
        <v>4575</v>
      </c>
      <c r="E96" s="832" t="s">
        <v>1607</v>
      </c>
      <c r="F96" s="849">
        <v>2.4</v>
      </c>
      <c r="G96" s="849">
        <v>926.58</v>
      </c>
      <c r="H96" s="849">
        <v>6.0003885507058676</v>
      </c>
      <c r="I96" s="849">
        <v>386.07500000000005</v>
      </c>
      <c r="J96" s="849">
        <v>0.4</v>
      </c>
      <c r="K96" s="849">
        <v>154.41999999999999</v>
      </c>
      <c r="L96" s="849">
        <v>1</v>
      </c>
      <c r="M96" s="849">
        <v>386.04999999999995</v>
      </c>
      <c r="N96" s="849">
        <v>2.4</v>
      </c>
      <c r="O96" s="849">
        <v>926.55</v>
      </c>
      <c r="P96" s="837">
        <v>6.0001942753529338</v>
      </c>
      <c r="Q96" s="850">
        <v>386.0625</v>
      </c>
    </row>
    <row r="97" spans="1:17" ht="14.4" customHeight="1" x14ac:dyDescent="0.3">
      <c r="A97" s="831" t="s">
        <v>577</v>
      </c>
      <c r="B97" s="832" t="s">
        <v>4532</v>
      </c>
      <c r="C97" s="832" t="s">
        <v>4357</v>
      </c>
      <c r="D97" s="832" t="s">
        <v>4576</v>
      </c>
      <c r="E97" s="832" t="s">
        <v>872</v>
      </c>
      <c r="F97" s="849">
        <v>3.7</v>
      </c>
      <c r="G97" s="849">
        <v>2857</v>
      </c>
      <c r="H97" s="849">
        <v>0.48684230705657217</v>
      </c>
      <c r="I97" s="849">
        <v>772.16216216216208</v>
      </c>
      <c r="J97" s="849">
        <v>7.6000000000000005</v>
      </c>
      <c r="K97" s="849">
        <v>5868.43</v>
      </c>
      <c r="L97" s="849">
        <v>1</v>
      </c>
      <c r="M97" s="849">
        <v>772.16184210526319</v>
      </c>
      <c r="N97" s="849">
        <v>2.1</v>
      </c>
      <c r="O97" s="849">
        <v>1621.54</v>
      </c>
      <c r="P97" s="837">
        <v>0.27631581189517468</v>
      </c>
      <c r="Q97" s="850">
        <v>772.16190476190468</v>
      </c>
    </row>
    <row r="98" spans="1:17" ht="14.4" customHeight="1" x14ac:dyDescent="0.3">
      <c r="A98" s="831" t="s">
        <v>577</v>
      </c>
      <c r="B98" s="832" t="s">
        <v>4532</v>
      </c>
      <c r="C98" s="832" t="s">
        <v>4357</v>
      </c>
      <c r="D98" s="832" t="s">
        <v>4577</v>
      </c>
      <c r="E98" s="832" t="s">
        <v>4578</v>
      </c>
      <c r="F98" s="849"/>
      <c r="G98" s="849"/>
      <c r="H98" s="849"/>
      <c r="I98" s="849"/>
      <c r="J98" s="849">
        <v>2</v>
      </c>
      <c r="K98" s="849">
        <v>5101.3599999999997</v>
      </c>
      <c r="L98" s="849">
        <v>1</v>
      </c>
      <c r="M98" s="849">
        <v>2550.6799999999998</v>
      </c>
      <c r="N98" s="849"/>
      <c r="O98" s="849"/>
      <c r="P98" s="837"/>
      <c r="Q98" s="850"/>
    </row>
    <row r="99" spans="1:17" ht="14.4" customHeight="1" x14ac:dyDescent="0.3">
      <c r="A99" s="831" t="s">
        <v>577</v>
      </c>
      <c r="B99" s="832" t="s">
        <v>4532</v>
      </c>
      <c r="C99" s="832" t="s">
        <v>4357</v>
      </c>
      <c r="D99" s="832" t="s">
        <v>4577</v>
      </c>
      <c r="E99" s="832"/>
      <c r="F99" s="849"/>
      <c r="G99" s="849"/>
      <c r="H99" s="849"/>
      <c r="I99" s="849"/>
      <c r="J99" s="849">
        <v>1.9100000000000001</v>
      </c>
      <c r="K99" s="849">
        <v>6002.82</v>
      </c>
      <c r="L99" s="849">
        <v>1</v>
      </c>
      <c r="M99" s="849">
        <v>3142.8376963350784</v>
      </c>
      <c r="N99" s="849"/>
      <c r="O99" s="849"/>
      <c r="P99" s="837"/>
      <c r="Q99" s="850"/>
    </row>
    <row r="100" spans="1:17" ht="14.4" customHeight="1" x14ac:dyDescent="0.3">
      <c r="A100" s="831" t="s">
        <v>577</v>
      </c>
      <c r="B100" s="832" t="s">
        <v>4532</v>
      </c>
      <c r="C100" s="832" t="s">
        <v>4357</v>
      </c>
      <c r="D100" s="832" t="s">
        <v>4579</v>
      </c>
      <c r="E100" s="832" t="s">
        <v>2169</v>
      </c>
      <c r="F100" s="849"/>
      <c r="G100" s="849"/>
      <c r="H100" s="849"/>
      <c r="I100" s="849"/>
      <c r="J100" s="849">
        <v>1.6</v>
      </c>
      <c r="K100" s="849">
        <v>686</v>
      </c>
      <c r="L100" s="849">
        <v>1</v>
      </c>
      <c r="M100" s="849">
        <v>428.75</v>
      </c>
      <c r="N100" s="849">
        <v>0.1</v>
      </c>
      <c r="O100" s="849">
        <v>38.26</v>
      </c>
      <c r="P100" s="837">
        <v>5.5772594752186586E-2</v>
      </c>
      <c r="Q100" s="850">
        <v>382.59999999999997</v>
      </c>
    </row>
    <row r="101" spans="1:17" ht="14.4" customHeight="1" x14ac:dyDescent="0.3">
      <c r="A101" s="831" t="s">
        <v>577</v>
      </c>
      <c r="B101" s="832" t="s">
        <v>4532</v>
      </c>
      <c r="C101" s="832" t="s">
        <v>4357</v>
      </c>
      <c r="D101" s="832" t="s">
        <v>4580</v>
      </c>
      <c r="E101" s="832" t="s">
        <v>1852</v>
      </c>
      <c r="F101" s="849"/>
      <c r="G101" s="849"/>
      <c r="H101" s="849"/>
      <c r="I101" s="849"/>
      <c r="J101" s="849"/>
      <c r="K101" s="849"/>
      <c r="L101" s="849"/>
      <c r="M101" s="849"/>
      <c r="N101" s="849">
        <v>16</v>
      </c>
      <c r="O101" s="849">
        <v>3507.2</v>
      </c>
      <c r="P101" s="837"/>
      <c r="Q101" s="850">
        <v>219.2</v>
      </c>
    </row>
    <row r="102" spans="1:17" ht="14.4" customHeight="1" x14ac:dyDescent="0.3">
      <c r="A102" s="831" t="s">
        <v>577</v>
      </c>
      <c r="B102" s="832" t="s">
        <v>4532</v>
      </c>
      <c r="C102" s="832" t="s">
        <v>4357</v>
      </c>
      <c r="D102" s="832" t="s">
        <v>4581</v>
      </c>
      <c r="E102" s="832" t="s">
        <v>2169</v>
      </c>
      <c r="F102" s="849"/>
      <c r="G102" s="849"/>
      <c r="H102" s="849"/>
      <c r="I102" s="849"/>
      <c r="J102" s="849">
        <v>0.4</v>
      </c>
      <c r="K102" s="849">
        <v>343.02</v>
      </c>
      <c r="L102" s="849">
        <v>1</v>
      </c>
      <c r="M102" s="849">
        <v>857.55</v>
      </c>
      <c r="N102" s="849"/>
      <c r="O102" s="849"/>
      <c r="P102" s="837"/>
      <c r="Q102" s="850"/>
    </row>
    <row r="103" spans="1:17" ht="14.4" customHeight="1" x14ac:dyDescent="0.3">
      <c r="A103" s="831" t="s">
        <v>577</v>
      </c>
      <c r="B103" s="832" t="s">
        <v>4532</v>
      </c>
      <c r="C103" s="832" t="s">
        <v>4357</v>
      </c>
      <c r="D103" s="832" t="s">
        <v>4582</v>
      </c>
      <c r="E103" s="832"/>
      <c r="F103" s="849">
        <v>26</v>
      </c>
      <c r="G103" s="849">
        <v>1709.5</v>
      </c>
      <c r="H103" s="849"/>
      <c r="I103" s="849">
        <v>65.75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577</v>
      </c>
      <c r="B104" s="832" t="s">
        <v>4532</v>
      </c>
      <c r="C104" s="832" t="s">
        <v>4357</v>
      </c>
      <c r="D104" s="832" t="s">
        <v>4583</v>
      </c>
      <c r="E104" s="832" t="s">
        <v>1839</v>
      </c>
      <c r="F104" s="849"/>
      <c r="G104" s="849"/>
      <c r="H104" s="849"/>
      <c r="I104" s="849"/>
      <c r="J104" s="849">
        <v>45</v>
      </c>
      <c r="K104" s="849">
        <v>2958.75</v>
      </c>
      <c r="L104" s="849">
        <v>1</v>
      </c>
      <c r="M104" s="849">
        <v>65.75</v>
      </c>
      <c r="N104" s="849">
        <v>131</v>
      </c>
      <c r="O104" s="849">
        <v>8613.25</v>
      </c>
      <c r="P104" s="837">
        <v>2.911111111111111</v>
      </c>
      <c r="Q104" s="850">
        <v>65.75</v>
      </c>
    </row>
    <row r="105" spans="1:17" ht="14.4" customHeight="1" x14ac:dyDescent="0.3">
      <c r="A105" s="831" t="s">
        <v>577</v>
      </c>
      <c r="B105" s="832" t="s">
        <v>4532</v>
      </c>
      <c r="C105" s="832" t="s">
        <v>4357</v>
      </c>
      <c r="D105" s="832" t="s">
        <v>4584</v>
      </c>
      <c r="E105" s="832" t="s">
        <v>4545</v>
      </c>
      <c r="F105" s="849"/>
      <c r="G105" s="849"/>
      <c r="H105" s="849"/>
      <c r="I105" s="849"/>
      <c r="J105" s="849"/>
      <c r="K105" s="849"/>
      <c r="L105" s="849"/>
      <c r="M105" s="849"/>
      <c r="N105" s="849">
        <v>0.3</v>
      </c>
      <c r="O105" s="849">
        <v>100.58</v>
      </c>
      <c r="P105" s="837"/>
      <c r="Q105" s="850">
        <v>335.26666666666665</v>
      </c>
    </row>
    <row r="106" spans="1:17" ht="14.4" customHeight="1" x14ac:dyDescent="0.3">
      <c r="A106" s="831" t="s">
        <v>577</v>
      </c>
      <c r="B106" s="832" t="s">
        <v>4532</v>
      </c>
      <c r="C106" s="832" t="s">
        <v>4357</v>
      </c>
      <c r="D106" s="832" t="s">
        <v>4585</v>
      </c>
      <c r="E106" s="832" t="s">
        <v>1826</v>
      </c>
      <c r="F106" s="849">
        <v>3</v>
      </c>
      <c r="G106" s="849">
        <v>6376.8</v>
      </c>
      <c r="H106" s="849">
        <v>1.1111111111111112</v>
      </c>
      <c r="I106" s="849">
        <v>2125.6</v>
      </c>
      <c r="J106" s="849">
        <v>2.7</v>
      </c>
      <c r="K106" s="849">
        <v>5739.12</v>
      </c>
      <c r="L106" s="849">
        <v>1</v>
      </c>
      <c r="M106" s="849">
        <v>2125.6</v>
      </c>
      <c r="N106" s="849">
        <v>0.2</v>
      </c>
      <c r="O106" s="849">
        <v>425.12</v>
      </c>
      <c r="P106" s="837">
        <v>7.407407407407407E-2</v>
      </c>
      <c r="Q106" s="850">
        <v>2125.6</v>
      </c>
    </row>
    <row r="107" spans="1:17" ht="14.4" customHeight="1" x14ac:dyDescent="0.3">
      <c r="A107" s="831" t="s">
        <v>577</v>
      </c>
      <c r="B107" s="832" t="s">
        <v>4532</v>
      </c>
      <c r="C107" s="832" t="s">
        <v>4357</v>
      </c>
      <c r="D107" s="832" t="s">
        <v>4586</v>
      </c>
      <c r="E107" s="832" t="s">
        <v>1846</v>
      </c>
      <c r="F107" s="849">
        <v>0.99999999999999989</v>
      </c>
      <c r="G107" s="849">
        <v>630</v>
      </c>
      <c r="H107" s="849">
        <v>0.17299707827156699</v>
      </c>
      <c r="I107" s="849">
        <v>630.00000000000011</v>
      </c>
      <c r="J107" s="849">
        <v>6.4</v>
      </c>
      <c r="K107" s="849">
        <v>3641.68</v>
      </c>
      <c r="L107" s="849">
        <v>1</v>
      </c>
      <c r="M107" s="849">
        <v>569.01249999999993</v>
      </c>
      <c r="N107" s="849"/>
      <c r="O107" s="849"/>
      <c r="P107" s="837"/>
      <c r="Q107" s="850"/>
    </row>
    <row r="108" spans="1:17" ht="14.4" customHeight="1" x14ac:dyDescent="0.3">
      <c r="A108" s="831" t="s">
        <v>577</v>
      </c>
      <c r="B108" s="832" t="s">
        <v>4532</v>
      </c>
      <c r="C108" s="832" t="s">
        <v>4357</v>
      </c>
      <c r="D108" s="832" t="s">
        <v>4587</v>
      </c>
      <c r="E108" s="832" t="s">
        <v>1846</v>
      </c>
      <c r="F108" s="849">
        <v>3.2</v>
      </c>
      <c r="G108" s="849">
        <v>3664</v>
      </c>
      <c r="H108" s="849">
        <v>0.22134786593230402</v>
      </c>
      <c r="I108" s="849">
        <v>1145</v>
      </c>
      <c r="J108" s="849">
        <v>19.95</v>
      </c>
      <c r="K108" s="849">
        <v>16553.13</v>
      </c>
      <c r="L108" s="849">
        <v>1</v>
      </c>
      <c r="M108" s="849">
        <v>829.73082706766922</v>
      </c>
      <c r="N108" s="849">
        <v>21.599999999999998</v>
      </c>
      <c r="O108" s="849">
        <v>17297.28</v>
      </c>
      <c r="P108" s="837">
        <v>1.0449552441139529</v>
      </c>
      <c r="Q108" s="850">
        <v>800.80000000000007</v>
      </c>
    </row>
    <row r="109" spans="1:17" ht="14.4" customHeight="1" x14ac:dyDescent="0.3">
      <c r="A109" s="831" t="s">
        <v>577</v>
      </c>
      <c r="B109" s="832" t="s">
        <v>4532</v>
      </c>
      <c r="C109" s="832" t="s">
        <v>4357</v>
      </c>
      <c r="D109" s="832" t="s">
        <v>4588</v>
      </c>
      <c r="E109" s="832" t="s">
        <v>4589</v>
      </c>
      <c r="F109" s="849">
        <v>0.2</v>
      </c>
      <c r="G109" s="849">
        <v>289.36</v>
      </c>
      <c r="H109" s="849">
        <v>0.15055777555777555</v>
      </c>
      <c r="I109" s="849">
        <v>1446.8</v>
      </c>
      <c r="J109" s="849">
        <v>2.4</v>
      </c>
      <c r="K109" s="849">
        <v>1921.92</v>
      </c>
      <c r="L109" s="849">
        <v>1</v>
      </c>
      <c r="M109" s="849">
        <v>800.80000000000007</v>
      </c>
      <c r="N109" s="849"/>
      <c r="O109" s="849"/>
      <c r="P109" s="837"/>
      <c r="Q109" s="850"/>
    </row>
    <row r="110" spans="1:17" ht="14.4" customHeight="1" x14ac:dyDescent="0.3">
      <c r="A110" s="831" t="s">
        <v>577</v>
      </c>
      <c r="B110" s="832" t="s">
        <v>4532</v>
      </c>
      <c r="C110" s="832" t="s">
        <v>4357</v>
      </c>
      <c r="D110" s="832" t="s">
        <v>4590</v>
      </c>
      <c r="E110" s="832" t="s">
        <v>1998</v>
      </c>
      <c r="F110" s="849"/>
      <c r="G110" s="849"/>
      <c r="H110" s="849"/>
      <c r="I110" s="849"/>
      <c r="J110" s="849">
        <v>2</v>
      </c>
      <c r="K110" s="849">
        <v>3263.73</v>
      </c>
      <c r="L110" s="849">
        <v>1</v>
      </c>
      <c r="M110" s="849">
        <v>1631.865</v>
      </c>
      <c r="N110" s="849">
        <v>1.3</v>
      </c>
      <c r="O110" s="849">
        <v>2121.42</v>
      </c>
      <c r="P110" s="837">
        <v>0.64999862120947505</v>
      </c>
      <c r="Q110" s="850">
        <v>1631.8615384615384</v>
      </c>
    </row>
    <row r="111" spans="1:17" ht="14.4" customHeight="1" x14ac:dyDescent="0.3">
      <c r="A111" s="831" t="s">
        <v>577</v>
      </c>
      <c r="B111" s="832" t="s">
        <v>4532</v>
      </c>
      <c r="C111" s="832" t="s">
        <v>4357</v>
      </c>
      <c r="D111" s="832" t="s">
        <v>4591</v>
      </c>
      <c r="E111" s="832" t="s">
        <v>1998</v>
      </c>
      <c r="F111" s="849"/>
      <c r="G111" s="849"/>
      <c r="H111" s="849"/>
      <c r="I111" s="849"/>
      <c r="J111" s="849"/>
      <c r="K111" s="849"/>
      <c r="L111" s="849"/>
      <c r="M111" s="849"/>
      <c r="N111" s="849">
        <v>2.6</v>
      </c>
      <c r="O111" s="849">
        <v>8485.75</v>
      </c>
      <c r="P111" s="837"/>
      <c r="Q111" s="850">
        <v>3263.75</v>
      </c>
    </row>
    <row r="112" spans="1:17" ht="14.4" customHeight="1" x14ac:dyDescent="0.3">
      <c r="A112" s="831" t="s">
        <v>577</v>
      </c>
      <c r="B112" s="832" t="s">
        <v>4532</v>
      </c>
      <c r="C112" s="832" t="s">
        <v>4357</v>
      </c>
      <c r="D112" s="832" t="s">
        <v>4592</v>
      </c>
      <c r="E112" s="832" t="s">
        <v>4593</v>
      </c>
      <c r="F112" s="849"/>
      <c r="G112" s="849"/>
      <c r="H112" s="849"/>
      <c r="I112" s="849"/>
      <c r="J112" s="849">
        <v>1</v>
      </c>
      <c r="K112" s="849">
        <v>29803.54</v>
      </c>
      <c r="L112" s="849">
        <v>1</v>
      </c>
      <c r="M112" s="849">
        <v>29803.54</v>
      </c>
      <c r="N112" s="849">
        <v>20</v>
      </c>
      <c r="O112" s="849">
        <v>566790.16</v>
      </c>
      <c r="P112" s="837">
        <v>19.017544895673467</v>
      </c>
      <c r="Q112" s="850">
        <v>28339.508000000002</v>
      </c>
    </row>
    <row r="113" spans="1:17" ht="14.4" customHeight="1" x14ac:dyDescent="0.3">
      <c r="A113" s="831" t="s">
        <v>577</v>
      </c>
      <c r="B113" s="832" t="s">
        <v>4532</v>
      </c>
      <c r="C113" s="832" t="s">
        <v>4357</v>
      </c>
      <c r="D113" s="832" t="s">
        <v>4594</v>
      </c>
      <c r="E113" s="832"/>
      <c r="F113" s="849">
        <v>1.1000000000000001</v>
      </c>
      <c r="G113" s="849">
        <v>642.33000000000004</v>
      </c>
      <c r="H113" s="849"/>
      <c r="I113" s="849">
        <v>583.93636363636358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577</v>
      </c>
      <c r="B114" s="832" t="s">
        <v>4532</v>
      </c>
      <c r="C114" s="832" t="s">
        <v>4595</v>
      </c>
      <c r="D114" s="832" t="s">
        <v>4596</v>
      </c>
      <c r="E114" s="832" t="s">
        <v>4597</v>
      </c>
      <c r="F114" s="849">
        <v>48</v>
      </c>
      <c r="G114" s="849">
        <v>89547.839999999997</v>
      </c>
      <c r="H114" s="849">
        <v>0.85854178601132758</v>
      </c>
      <c r="I114" s="849">
        <v>1865.58</v>
      </c>
      <c r="J114" s="849">
        <v>52</v>
      </c>
      <c r="K114" s="849">
        <v>104302.25</v>
      </c>
      <c r="L114" s="849">
        <v>1</v>
      </c>
      <c r="M114" s="849">
        <v>2005.8125</v>
      </c>
      <c r="N114" s="849">
        <v>32</v>
      </c>
      <c r="O114" s="849">
        <v>68800.12</v>
      </c>
      <c r="P114" s="837">
        <v>0.65962258724044776</v>
      </c>
      <c r="Q114" s="850">
        <v>2150.0037499999999</v>
      </c>
    </row>
    <row r="115" spans="1:17" ht="14.4" customHeight="1" x14ac:dyDescent="0.3">
      <c r="A115" s="831" t="s">
        <v>577</v>
      </c>
      <c r="B115" s="832" t="s">
        <v>4532</v>
      </c>
      <c r="C115" s="832" t="s">
        <v>4595</v>
      </c>
      <c r="D115" s="832" t="s">
        <v>4598</v>
      </c>
      <c r="E115" s="832" t="s">
        <v>4599</v>
      </c>
      <c r="F115" s="849">
        <v>11</v>
      </c>
      <c r="G115" s="849">
        <v>30015.81</v>
      </c>
      <c r="H115" s="849">
        <v>6.0868686172240656</v>
      </c>
      <c r="I115" s="849">
        <v>2728.71</v>
      </c>
      <c r="J115" s="849">
        <v>2</v>
      </c>
      <c r="K115" s="849">
        <v>4931.24</v>
      </c>
      <c r="L115" s="849">
        <v>1</v>
      </c>
      <c r="M115" s="849">
        <v>2465.62</v>
      </c>
      <c r="N115" s="849">
        <v>18</v>
      </c>
      <c r="O115" s="849">
        <v>47540.700000000004</v>
      </c>
      <c r="P115" s="837">
        <v>9.6407191700262018</v>
      </c>
      <c r="Q115" s="850">
        <v>2641.15</v>
      </c>
    </row>
    <row r="116" spans="1:17" ht="14.4" customHeight="1" x14ac:dyDescent="0.3">
      <c r="A116" s="831" t="s">
        <v>577</v>
      </c>
      <c r="B116" s="832" t="s">
        <v>4532</v>
      </c>
      <c r="C116" s="832" t="s">
        <v>4595</v>
      </c>
      <c r="D116" s="832" t="s">
        <v>4600</v>
      </c>
      <c r="E116" s="832" t="s">
        <v>4601</v>
      </c>
      <c r="F116" s="849">
        <v>2</v>
      </c>
      <c r="G116" s="849">
        <v>3731.16</v>
      </c>
      <c r="H116" s="849">
        <v>0.92976361941879182</v>
      </c>
      <c r="I116" s="849">
        <v>1865.58</v>
      </c>
      <c r="J116" s="849">
        <v>2</v>
      </c>
      <c r="K116" s="849">
        <v>4013.02</v>
      </c>
      <c r="L116" s="849">
        <v>1</v>
      </c>
      <c r="M116" s="849">
        <v>2006.51</v>
      </c>
      <c r="N116" s="849"/>
      <c r="O116" s="849"/>
      <c r="P116" s="837"/>
      <c r="Q116" s="850"/>
    </row>
    <row r="117" spans="1:17" ht="14.4" customHeight="1" x14ac:dyDescent="0.3">
      <c r="A117" s="831" t="s">
        <v>577</v>
      </c>
      <c r="B117" s="832" t="s">
        <v>4532</v>
      </c>
      <c r="C117" s="832" t="s">
        <v>4595</v>
      </c>
      <c r="D117" s="832" t="s">
        <v>4602</v>
      </c>
      <c r="E117" s="832" t="s">
        <v>4603</v>
      </c>
      <c r="F117" s="849">
        <v>5</v>
      </c>
      <c r="G117" s="849">
        <v>40371.800000000003</v>
      </c>
      <c r="H117" s="849">
        <v>4.8687122305715453</v>
      </c>
      <c r="I117" s="849">
        <v>8074.3600000000006</v>
      </c>
      <c r="J117" s="849">
        <v>1</v>
      </c>
      <c r="K117" s="849">
        <v>8292.09</v>
      </c>
      <c r="L117" s="849">
        <v>1</v>
      </c>
      <c r="M117" s="849">
        <v>8292.09</v>
      </c>
      <c r="N117" s="849"/>
      <c r="O117" s="849"/>
      <c r="P117" s="837"/>
      <c r="Q117" s="850"/>
    </row>
    <row r="118" spans="1:17" ht="14.4" customHeight="1" x14ac:dyDescent="0.3">
      <c r="A118" s="831" t="s">
        <v>577</v>
      </c>
      <c r="B118" s="832" t="s">
        <v>4532</v>
      </c>
      <c r="C118" s="832" t="s">
        <v>4595</v>
      </c>
      <c r="D118" s="832" t="s">
        <v>4604</v>
      </c>
      <c r="E118" s="832" t="s">
        <v>4605</v>
      </c>
      <c r="F118" s="849">
        <v>5</v>
      </c>
      <c r="G118" s="849">
        <v>48430.5</v>
      </c>
      <c r="H118" s="849">
        <v>1.2217953116643288</v>
      </c>
      <c r="I118" s="849">
        <v>9686.1</v>
      </c>
      <c r="J118" s="849">
        <v>4</v>
      </c>
      <c r="K118" s="849">
        <v>39638.800000000003</v>
      </c>
      <c r="L118" s="849">
        <v>1</v>
      </c>
      <c r="M118" s="849">
        <v>9909.7000000000007</v>
      </c>
      <c r="N118" s="849">
        <v>3</v>
      </c>
      <c r="O118" s="849">
        <v>30927.45</v>
      </c>
      <c r="P118" s="837">
        <v>0.78023174263600303</v>
      </c>
      <c r="Q118" s="850">
        <v>10309.15</v>
      </c>
    </row>
    <row r="119" spans="1:17" ht="14.4" customHeight="1" x14ac:dyDescent="0.3">
      <c r="A119" s="831" t="s">
        <v>577</v>
      </c>
      <c r="B119" s="832" t="s">
        <v>4532</v>
      </c>
      <c r="C119" s="832" t="s">
        <v>4595</v>
      </c>
      <c r="D119" s="832" t="s">
        <v>4606</v>
      </c>
      <c r="E119" s="832" t="s">
        <v>4607</v>
      </c>
      <c r="F119" s="849">
        <v>43</v>
      </c>
      <c r="G119" s="849">
        <v>39799.51</v>
      </c>
      <c r="H119" s="849">
        <v>1.0401429560808604</v>
      </c>
      <c r="I119" s="849">
        <v>925.57</v>
      </c>
      <c r="J119" s="849">
        <v>36</v>
      </c>
      <c r="K119" s="849">
        <v>38263.5</v>
      </c>
      <c r="L119" s="849">
        <v>1</v>
      </c>
      <c r="M119" s="849">
        <v>1062.875</v>
      </c>
      <c r="N119" s="849">
        <v>32</v>
      </c>
      <c r="O119" s="849">
        <v>38771.520000000004</v>
      </c>
      <c r="P119" s="837">
        <v>1.0132768826688621</v>
      </c>
      <c r="Q119" s="850">
        <v>1211.6100000000001</v>
      </c>
    </row>
    <row r="120" spans="1:17" ht="14.4" customHeight="1" x14ac:dyDescent="0.3">
      <c r="A120" s="831" t="s">
        <v>577</v>
      </c>
      <c r="B120" s="832" t="s">
        <v>4532</v>
      </c>
      <c r="C120" s="832" t="s">
        <v>4595</v>
      </c>
      <c r="D120" s="832" t="s">
        <v>4608</v>
      </c>
      <c r="E120" s="832" t="s">
        <v>4609</v>
      </c>
      <c r="F120" s="849">
        <v>12</v>
      </c>
      <c r="G120" s="849">
        <v>2864.16</v>
      </c>
      <c r="H120" s="849">
        <v>11.844671436251602</v>
      </c>
      <c r="I120" s="849">
        <v>238.67999999999998</v>
      </c>
      <c r="J120" s="849">
        <v>1</v>
      </c>
      <c r="K120" s="849">
        <v>241.81</v>
      </c>
      <c r="L120" s="849">
        <v>1</v>
      </c>
      <c r="M120" s="849">
        <v>241.81</v>
      </c>
      <c r="N120" s="849"/>
      <c r="O120" s="849"/>
      <c r="P120" s="837"/>
      <c r="Q120" s="850"/>
    </row>
    <row r="121" spans="1:17" ht="14.4" customHeight="1" x14ac:dyDescent="0.3">
      <c r="A121" s="831" t="s">
        <v>577</v>
      </c>
      <c r="B121" s="832" t="s">
        <v>4532</v>
      </c>
      <c r="C121" s="832" t="s">
        <v>4610</v>
      </c>
      <c r="D121" s="832" t="s">
        <v>4611</v>
      </c>
      <c r="E121" s="832" t="s">
        <v>4612</v>
      </c>
      <c r="F121" s="849">
        <v>607</v>
      </c>
      <c r="G121" s="849">
        <v>417009</v>
      </c>
      <c r="H121" s="849">
        <v>1.0150501672240804</v>
      </c>
      <c r="I121" s="849">
        <v>687</v>
      </c>
      <c r="J121" s="849">
        <v>598</v>
      </c>
      <c r="K121" s="849">
        <v>410826</v>
      </c>
      <c r="L121" s="849">
        <v>1</v>
      </c>
      <c r="M121" s="849">
        <v>687</v>
      </c>
      <c r="N121" s="849">
        <v>657</v>
      </c>
      <c r="O121" s="849">
        <v>451359</v>
      </c>
      <c r="P121" s="837">
        <v>1.0986622073578596</v>
      </c>
      <c r="Q121" s="850">
        <v>687</v>
      </c>
    </row>
    <row r="122" spans="1:17" ht="14.4" customHeight="1" x14ac:dyDescent="0.3">
      <c r="A122" s="831" t="s">
        <v>577</v>
      </c>
      <c r="B122" s="832" t="s">
        <v>4532</v>
      </c>
      <c r="C122" s="832" t="s">
        <v>4610</v>
      </c>
      <c r="D122" s="832" t="s">
        <v>4613</v>
      </c>
      <c r="E122" s="832" t="s">
        <v>4614</v>
      </c>
      <c r="F122" s="849">
        <v>941.38</v>
      </c>
      <c r="G122" s="849">
        <v>225931.2</v>
      </c>
      <c r="H122" s="849">
        <v>0.83655913978494623</v>
      </c>
      <c r="I122" s="849">
        <v>240</v>
      </c>
      <c r="J122" s="849">
        <v>1125.3</v>
      </c>
      <c r="K122" s="849">
        <v>270072</v>
      </c>
      <c r="L122" s="849">
        <v>1</v>
      </c>
      <c r="M122" s="849">
        <v>240</v>
      </c>
      <c r="N122" s="849">
        <v>868</v>
      </c>
      <c r="O122" s="849">
        <v>208320</v>
      </c>
      <c r="P122" s="837">
        <v>0.77134986225895319</v>
      </c>
      <c r="Q122" s="850">
        <v>240</v>
      </c>
    </row>
    <row r="123" spans="1:17" ht="14.4" customHeight="1" x14ac:dyDescent="0.3">
      <c r="A123" s="831" t="s">
        <v>577</v>
      </c>
      <c r="B123" s="832" t="s">
        <v>4532</v>
      </c>
      <c r="C123" s="832" t="s">
        <v>4610</v>
      </c>
      <c r="D123" s="832" t="s">
        <v>4615</v>
      </c>
      <c r="E123" s="832" t="s">
        <v>4614</v>
      </c>
      <c r="F123" s="849">
        <v>40</v>
      </c>
      <c r="G123" s="849">
        <v>9880</v>
      </c>
      <c r="H123" s="849">
        <v>20</v>
      </c>
      <c r="I123" s="849">
        <v>247</v>
      </c>
      <c r="J123" s="849">
        <v>2</v>
      </c>
      <c r="K123" s="849">
        <v>494</v>
      </c>
      <c r="L123" s="849">
        <v>1</v>
      </c>
      <c r="M123" s="849">
        <v>247</v>
      </c>
      <c r="N123" s="849">
        <v>14</v>
      </c>
      <c r="O123" s="849">
        <v>3458</v>
      </c>
      <c r="P123" s="837">
        <v>7</v>
      </c>
      <c r="Q123" s="850">
        <v>247</v>
      </c>
    </row>
    <row r="124" spans="1:17" ht="14.4" customHeight="1" x14ac:dyDescent="0.3">
      <c r="A124" s="831" t="s">
        <v>577</v>
      </c>
      <c r="B124" s="832" t="s">
        <v>4532</v>
      </c>
      <c r="C124" s="832" t="s">
        <v>4610</v>
      </c>
      <c r="D124" s="832" t="s">
        <v>4616</v>
      </c>
      <c r="E124" s="832" t="s">
        <v>4614</v>
      </c>
      <c r="F124" s="849">
        <v>53.83</v>
      </c>
      <c r="G124" s="849">
        <v>65453.619999999995</v>
      </c>
      <c r="H124" s="849">
        <v>0.90556897577442963</v>
      </c>
      <c r="I124" s="849">
        <v>1215.9320081738806</v>
      </c>
      <c r="J124" s="849">
        <v>59.459999999999994</v>
      </c>
      <c r="K124" s="849">
        <v>72279</v>
      </c>
      <c r="L124" s="849">
        <v>1</v>
      </c>
      <c r="M124" s="849">
        <v>1215.5903128153382</v>
      </c>
      <c r="N124" s="849">
        <v>46.889999999999993</v>
      </c>
      <c r="O124" s="849">
        <v>57013.37000000001</v>
      </c>
      <c r="P124" s="837">
        <v>0.78879577747340179</v>
      </c>
      <c r="Q124" s="850">
        <v>1215.8961399018986</v>
      </c>
    </row>
    <row r="125" spans="1:17" ht="14.4" customHeight="1" x14ac:dyDescent="0.3">
      <c r="A125" s="831" t="s">
        <v>577</v>
      </c>
      <c r="B125" s="832" t="s">
        <v>4532</v>
      </c>
      <c r="C125" s="832" t="s">
        <v>4610</v>
      </c>
      <c r="D125" s="832" t="s">
        <v>4617</v>
      </c>
      <c r="E125" s="832" t="s">
        <v>4618</v>
      </c>
      <c r="F125" s="849">
        <v>17.5</v>
      </c>
      <c r="G125" s="849">
        <v>77911.05</v>
      </c>
      <c r="H125" s="849">
        <v>1.6666666666666665</v>
      </c>
      <c r="I125" s="849">
        <v>4452.0600000000004</v>
      </c>
      <c r="J125" s="849">
        <v>10.5</v>
      </c>
      <c r="K125" s="849">
        <v>46746.630000000005</v>
      </c>
      <c r="L125" s="849">
        <v>1</v>
      </c>
      <c r="M125" s="849">
        <v>4452.0600000000004</v>
      </c>
      <c r="N125" s="849">
        <v>12</v>
      </c>
      <c r="O125" s="849">
        <v>53424.720000000008</v>
      </c>
      <c r="P125" s="837">
        <v>1.142857142857143</v>
      </c>
      <c r="Q125" s="850">
        <v>4452.0600000000004</v>
      </c>
    </row>
    <row r="126" spans="1:17" ht="14.4" customHeight="1" x14ac:dyDescent="0.3">
      <c r="A126" s="831" t="s">
        <v>577</v>
      </c>
      <c r="B126" s="832" t="s">
        <v>4532</v>
      </c>
      <c r="C126" s="832" t="s">
        <v>4610</v>
      </c>
      <c r="D126" s="832" t="s">
        <v>4619</v>
      </c>
      <c r="E126" s="832" t="s">
        <v>4620</v>
      </c>
      <c r="F126" s="849">
        <v>1</v>
      </c>
      <c r="G126" s="849">
        <v>518.70000000000005</v>
      </c>
      <c r="H126" s="849"/>
      <c r="I126" s="849">
        <v>518.70000000000005</v>
      </c>
      <c r="J126" s="849"/>
      <c r="K126" s="849"/>
      <c r="L126" s="849"/>
      <c r="M126" s="849"/>
      <c r="N126" s="849">
        <v>1</v>
      </c>
      <c r="O126" s="849">
        <v>518.70000000000005</v>
      </c>
      <c r="P126" s="837"/>
      <c r="Q126" s="850">
        <v>518.70000000000005</v>
      </c>
    </row>
    <row r="127" spans="1:17" ht="14.4" customHeight="1" x14ac:dyDescent="0.3">
      <c r="A127" s="831" t="s">
        <v>577</v>
      </c>
      <c r="B127" s="832" t="s">
        <v>4532</v>
      </c>
      <c r="C127" s="832" t="s">
        <v>4610</v>
      </c>
      <c r="D127" s="832" t="s">
        <v>4621</v>
      </c>
      <c r="E127" s="832" t="s">
        <v>4622</v>
      </c>
      <c r="F127" s="849">
        <v>468</v>
      </c>
      <c r="G127" s="849">
        <v>104761.8</v>
      </c>
      <c r="H127" s="849">
        <v>0.85090909090909084</v>
      </c>
      <c r="I127" s="849">
        <v>223.85</v>
      </c>
      <c r="J127" s="849">
        <v>550</v>
      </c>
      <c r="K127" s="849">
        <v>123117.50000000001</v>
      </c>
      <c r="L127" s="849">
        <v>1</v>
      </c>
      <c r="M127" s="849">
        <v>223.85000000000002</v>
      </c>
      <c r="N127" s="849">
        <v>483</v>
      </c>
      <c r="O127" s="849">
        <v>108119.55000000002</v>
      </c>
      <c r="P127" s="837">
        <v>0.87818181818181817</v>
      </c>
      <c r="Q127" s="850">
        <v>223.85000000000002</v>
      </c>
    </row>
    <row r="128" spans="1:17" ht="14.4" customHeight="1" x14ac:dyDescent="0.3">
      <c r="A128" s="831" t="s">
        <v>577</v>
      </c>
      <c r="B128" s="832" t="s">
        <v>4532</v>
      </c>
      <c r="C128" s="832" t="s">
        <v>4610</v>
      </c>
      <c r="D128" s="832" t="s">
        <v>4623</v>
      </c>
      <c r="E128" s="832" t="s">
        <v>4624</v>
      </c>
      <c r="F128" s="849">
        <v>1</v>
      </c>
      <c r="G128" s="849">
        <v>9375.98</v>
      </c>
      <c r="H128" s="849"/>
      <c r="I128" s="849">
        <v>9375.98</v>
      </c>
      <c r="J128" s="849"/>
      <c r="K128" s="849"/>
      <c r="L128" s="849"/>
      <c r="M128" s="849"/>
      <c r="N128" s="849">
        <v>1</v>
      </c>
      <c r="O128" s="849">
        <v>9375.98</v>
      </c>
      <c r="P128" s="837"/>
      <c r="Q128" s="850">
        <v>9375.98</v>
      </c>
    </row>
    <row r="129" spans="1:17" ht="14.4" customHeight="1" x14ac:dyDescent="0.3">
      <c r="A129" s="831" t="s">
        <v>577</v>
      </c>
      <c r="B129" s="832" t="s">
        <v>4532</v>
      </c>
      <c r="C129" s="832" t="s">
        <v>4610</v>
      </c>
      <c r="D129" s="832" t="s">
        <v>4625</v>
      </c>
      <c r="E129" s="832" t="s">
        <v>4626</v>
      </c>
      <c r="F129" s="849">
        <v>2</v>
      </c>
      <c r="G129" s="849">
        <v>13194.16</v>
      </c>
      <c r="H129" s="849"/>
      <c r="I129" s="849">
        <v>6597.08</v>
      </c>
      <c r="J129" s="849"/>
      <c r="K129" s="849"/>
      <c r="L129" s="849"/>
      <c r="M129" s="849"/>
      <c r="N129" s="849">
        <v>1</v>
      </c>
      <c r="O129" s="849">
        <v>6597.08</v>
      </c>
      <c r="P129" s="837"/>
      <c r="Q129" s="850">
        <v>6597.08</v>
      </c>
    </row>
    <row r="130" spans="1:17" ht="14.4" customHeight="1" x14ac:dyDescent="0.3">
      <c r="A130" s="831" t="s">
        <v>577</v>
      </c>
      <c r="B130" s="832" t="s">
        <v>4532</v>
      </c>
      <c r="C130" s="832" t="s">
        <v>4610</v>
      </c>
      <c r="D130" s="832" t="s">
        <v>4627</v>
      </c>
      <c r="E130" s="832" t="s">
        <v>4628</v>
      </c>
      <c r="F130" s="849">
        <v>1</v>
      </c>
      <c r="G130" s="849">
        <v>20061</v>
      </c>
      <c r="H130" s="849"/>
      <c r="I130" s="849">
        <v>20061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577</v>
      </c>
      <c r="B131" s="832" t="s">
        <v>4532</v>
      </c>
      <c r="C131" s="832" t="s">
        <v>4610</v>
      </c>
      <c r="D131" s="832" t="s">
        <v>4629</v>
      </c>
      <c r="E131" s="832" t="s">
        <v>4630</v>
      </c>
      <c r="F131" s="849">
        <v>1</v>
      </c>
      <c r="G131" s="849">
        <v>4101.82</v>
      </c>
      <c r="H131" s="849"/>
      <c r="I131" s="849">
        <v>4101.82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577</v>
      </c>
      <c r="B132" s="832" t="s">
        <v>4532</v>
      </c>
      <c r="C132" s="832" t="s">
        <v>4610</v>
      </c>
      <c r="D132" s="832" t="s">
        <v>4631</v>
      </c>
      <c r="E132" s="832" t="s">
        <v>4632</v>
      </c>
      <c r="F132" s="849">
        <v>4</v>
      </c>
      <c r="G132" s="849">
        <v>8626.68</v>
      </c>
      <c r="H132" s="849">
        <v>0.44444444444444448</v>
      </c>
      <c r="I132" s="849">
        <v>2156.67</v>
      </c>
      <c r="J132" s="849">
        <v>9</v>
      </c>
      <c r="K132" s="849">
        <v>19410.03</v>
      </c>
      <c r="L132" s="849">
        <v>1</v>
      </c>
      <c r="M132" s="849">
        <v>2156.67</v>
      </c>
      <c r="N132" s="849">
        <v>10</v>
      </c>
      <c r="O132" s="849">
        <v>21566.7</v>
      </c>
      <c r="P132" s="837">
        <v>1.1111111111111112</v>
      </c>
      <c r="Q132" s="850">
        <v>2156.67</v>
      </c>
    </row>
    <row r="133" spans="1:17" ht="14.4" customHeight="1" x14ac:dyDescent="0.3">
      <c r="A133" s="831" t="s">
        <v>577</v>
      </c>
      <c r="B133" s="832" t="s">
        <v>4532</v>
      </c>
      <c r="C133" s="832" t="s">
        <v>4610</v>
      </c>
      <c r="D133" s="832" t="s">
        <v>4633</v>
      </c>
      <c r="E133" s="832" t="s">
        <v>4632</v>
      </c>
      <c r="F133" s="849">
        <v>4</v>
      </c>
      <c r="G133" s="849">
        <v>22833.16</v>
      </c>
      <c r="H133" s="849">
        <v>0.44444444444444442</v>
      </c>
      <c r="I133" s="849">
        <v>5708.29</v>
      </c>
      <c r="J133" s="849">
        <v>9</v>
      </c>
      <c r="K133" s="849">
        <v>51374.61</v>
      </c>
      <c r="L133" s="849">
        <v>1</v>
      </c>
      <c r="M133" s="849">
        <v>5708.29</v>
      </c>
      <c r="N133" s="849">
        <v>5</v>
      </c>
      <c r="O133" s="849">
        <v>28541.45</v>
      </c>
      <c r="P133" s="837">
        <v>0.55555555555555558</v>
      </c>
      <c r="Q133" s="850">
        <v>5708.29</v>
      </c>
    </row>
    <row r="134" spans="1:17" ht="14.4" customHeight="1" x14ac:dyDescent="0.3">
      <c r="A134" s="831" t="s">
        <v>577</v>
      </c>
      <c r="B134" s="832" t="s">
        <v>4532</v>
      </c>
      <c r="C134" s="832" t="s">
        <v>4610</v>
      </c>
      <c r="D134" s="832" t="s">
        <v>4634</v>
      </c>
      <c r="E134" s="832" t="s">
        <v>4635</v>
      </c>
      <c r="F134" s="849">
        <v>3</v>
      </c>
      <c r="G134" s="849">
        <v>11814.539999999999</v>
      </c>
      <c r="H134" s="849">
        <v>0.33333333333333337</v>
      </c>
      <c r="I134" s="849">
        <v>3938.18</v>
      </c>
      <c r="J134" s="849">
        <v>9</v>
      </c>
      <c r="K134" s="849">
        <v>35443.619999999995</v>
      </c>
      <c r="L134" s="849">
        <v>1</v>
      </c>
      <c r="M134" s="849">
        <v>3938.1799999999994</v>
      </c>
      <c r="N134" s="849">
        <v>10</v>
      </c>
      <c r="O134" s="849">
        <v>39381.799999999996</v>
      </c>
      <c r="P134" s="837">
        <v>1.1111111111111112</v>
      </c>
      <c r="Q134" s="850">
        <v>3938.1799999999994</v>
      </c>
    </row>
    <row r="135" spans="1:17" ht="14.4" customHeight="1" x14ac:dyDescent="0.3">
      <c r="A135" s="831" t="s">
        <v>577</v>
      </c>
      <c r="B135" s="832" t="s">
        <v>4532</v>
      </c>
      <c r="C135" s="832" t="s">
        <v>4610</v>
      </c>
      <c r="D135" s="832" t="s">
        <v>4636</v>
      </c>
      <c r="E135" s="832" t="s">
        <v>4637</v>
      </c>
      <c r="F135" s="849">
        <v>4</v>
      </c>
      <c r="G135" s="849">
        <v>15713.36</v>
      </c>
      <c r="H135" s="849">
        <v>0.5714285714285714</v>
      </c>
      <c r="I135" s="849">
        <v>3928.34</v>
      </c>
      <c r="J135" s="849">
        <v>7</v>
      </c>
      <c r="K135" s="849">
        <v>27498.38</v>
      </c>
      <c r="L135" s="849">
        <v>1</v>
      </c>
      <c r="M135" s="849">
        <v>3928.34</v>
      </c>
      <c r="N135" s="849">
        <v>7</v>
      </c>
      <c r="O135" s="849">
        <v>27498.38</v>
      </c>
      <c r="P135" s="837">
        <v>1</v>
      </c>
      <c r="Q135" s="850">
        <v>3928.34</v>
      </c>
    </row>
    <row r="136" spans="1:17" ht="14.4" customHeight="1" x14ac:dyDescent="0.3">
      <c r="A136" s="831" t="s">
        <v>577</v>
      </c>
      <c r="B136" s="832" t="s">
        <v>4532</v>
      </c>
      <c r="C136" s="832" t="s">
        <v>4610</v>
      </c>
      <c r="D136" s="832" t="s">
        <v>4638</v>
      </c>
      <c r="E136" s="832" t="s">
        <v>4639</v>
      </c>
      <c r="F136" s="849">
        <v>2</v>
      </c>
      <c r="G136" s="849">
        <v>7878.44</v>
      </c>
      <c r="H136" s="849"/>
      <c r="I136" s="849">
        <v>3939.22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577</v>
      </c>
      <c r="B137" s="832" t="s">
        <v>4532</v>
      </c>
      <c r="C137" s="832" t="s">
        <v>4610</v>
      </c>
      <c r="D137" s="832" t="s">
        <v>4640</v>
      </c>
      <c r="E137" s="832" t="s">
        <v>4641</v>
      </c>
      <c r="F137" s="849">
        <v>3</v>
      </c>
      <c r="G137" s="849">
        <v>13156.11</v>
      </c>
      <c r="H137" s="849">
        <v>1</v>
      </c>
      <c r="I137" s="849">
        <v>4385.37</v>
      </c>
      <c r="J137" s="849">
        <v>3</v>
      </c>
      <c r="K137" s="849">
        <v>13156.11</v>
      </c>
      <c r="L137" s="849">
        <v>1</v>
      </c>
      <c r="M137" s="849">
        <v>4385.37</v>
      </c>
      <c r="N137" s="849">
        <v>3</v>
      </c>
      <c r="O137" s="849">
        <v>13156.11</v>
      </c>
      <c r="P137" s="837">
        <v>1</v>
      </c>
      <c r="Q137" s="850">
        <v>4385.37</v>
      </c>
    </row>
    <row r="138" spans="1:17" ht="14.4" customHeight="1" x14ac:dyDescent="0.3">
      <c r="A138" s="831" t="s">
        <v>577</v>
      </c>
      <c r="B138" s="832" t="s">
        <v>4532</v>
      </c>
      <c r="C138" s="832" t="s">
        <v>4610</v>
      </c>
      <c r="D138" s="832" t="s">
        <v>4642</v>
      </c>
      <c r="E138" s="832" t="s">
        <v>4643</v>
      </c>
      <c r="F138" s="849">
        <v>1</v>
      </c>
      <c r="G138" s="849">
        <v>5255.92</v>
      </c>
      <c r="H138" s="849"/>
      <c r="I138" s="849">
        <v>5255.92</v>
      </c>
      <c r="J138" s="849"/>
      <c r="K138" s="849"/>
      <c r="L138" s="849"/>
      <c r="M138" s="849"/>
      <c r="N138" s="849">
        <v>1</v>
      </c>
      <c r="O138" s="849">
        <v>5255.92</v>
      </c>
      <c r="P138" s="837"/>
      <c r="Q138" s="850">
        <v>5255.92</v>
      </c>
    </row>
    <row r="139" spans="1:17" ht="14.4" customHeight="1" x14ac:dyDescent="0.3">
      <c r="A139" s="831" t="s">
        <v>577</v>
      </c>
      <c r="B139" s="832" t="s">
        <v>4532</v>
      </c>
      <c r="C139" s="832" t="s">
        <v>4610</v>
      </c>
      <c r="D139" s="832" t="s">
        <v>4644</v>
      </c>
      <c r="E139" s="832" t="s">
        <v>4645</v>
      </c>
      <c r="F139" s="849">
        <v>6</v>
      </c>
      <c r="G139" s="849">
        <v>23570.04</v>
      </c>
      <c r="H139" s="849">
        <v>0.46153846153846156</v>
      </c>
      <c r="I139" s="849">
        <v>3928.34</v>
      </c>
      <c r="J139" s="849">
        <v>13</v>
      </c>
      <c r="K139" s="849">
        <v>51068.42</v>
      </c>
      <c r="L139" s="849">
        <v>1</v>
      </c>
      <c r="M139" s="849">
        <v>3928.3399999999997</v>
      </c>
      <c r="N139" s="849">
        <v>2</v>
      </c>
      <c r="O139" s="849">
        <v>7856.68</v>
      </c>
      <c r="P139" s="837">
        <v>0.15384615384615385</v>
      </c>
      <c r="Q139" s="850">
        <v>3928.34</v>
      </c>
    </row>
    <row r="140" spans="1:17" ht="14.4" customHeight="1" x14ac:dyDescent="0.3">
      <c r="A140" s="831" t="s">
        <v>577</v>
      </c>
      <c r="B140" s="832" t="s">
        <v>4532</v>
      </c>
      <c r="C140" s="832" t="s">
        <v>4610</v>
      </c>
      <c r="D140" s="832" t="s">
        <v>4646</v>
      </c>
      <c r="E140" s="832" t="s">
        <v>4647</v>
      </c>
      <c r="F140" s="849">
        <v>1</v>
      </c>
      <c r="G140" s="849">
        <v>17259</v>
      </c>
      <c r="H140" s="849">
        <v>0.25</v>
      </c>
      <c r="I140" s="849">
        <v>17259</v>
      </c>
      <c r="J140" s="849">
        <v>4</v>
      </c>
      <c r="K140" s="849">
        <v>69036</v>
      </c>
      <c r="L140" s="849">
        <v>1</v>
      </c>
      <c r="M140" s="849">
        <v>17259</v>
      </c>
      <c r="N140" s="849"/>
      <c r="O140" s="849"/>
      <c r="P140" s="837"/>
      <c r="Q140" s="850"/>
    </row>
    <row r="141" spans="1:17" ht="14.4" customHeight="1" x14ac:dyDescent="0.3">
      <c r="A141" s="831" t="s">
        <v>577</v>
      </c>
      <c r="B141" s="832" t="s">
        <v>4532</v>
      </c>
      <c r="C141" s="832" t="s">
        <v>4610</v>
      </c>
      <c r="D141" s="832" t="s">
        <v>4648</v>
      </c>
      <c r="E141" s="832" t="s">
        <v>4649</v>
      </c>
      <c r="F141" s="849">
        <v>29</v>
      </c>
      <c r="G141" s="849">
        <v>406965.7</v>
      </c>
      <c r="H141" s="849">
        <v>7.2500000000000009</v>
      </c>
      <c r="I141" s="849">
        <v>14033.300000000001</v>
      </c>
      <c r="J141" s="849">
        <v>4</v>
      </c>
      <c r="K141" s="849">
        <v>56133.2</v>
      </c>
      <c r="L141" s="849">
        <v>1</v>
      </c>
      <c r="M141" s="849">
        <v>14033.3</v>
      </c>
      <c r="N141" s="849"/>
      <c r="O141" s="849"/>
      <c r="P141" s="837"/>
      <c r="Q141" s="850"/>
    </row>
    <row r="142" spans="1:17" ht="14.4" customHeight="1" x14ac:dyDescent="0.3">
      <c r="A142" s="831" t="s">
        <v>577</v>
      </c>
      <c r="B142" s="832" t="s">
        <v>4532</v>
      </c>
      <c r="C142" s="832" t="s">
        <v>4610</v>
      </c>
      <c r="D142" s="832" t="s">
        <v>4650</v>
      </c>
      <c r="E142" s="832" t="s">
        <v>4649</v>
      </c>
      <c r="F142" s="849">
        <v>14</v>
      </c>
      <c r="G142" s="849">
        <v>37491.439999999995</v>
      </c>
      <c r="H142" s="849">
        <v>6.9999999999999991</v>
      </c>
      <c r="I142" s="849">
        <v>2677.9599999999996</v>
      </c>
      <c r="J142" s="849">
        <v>2</v>
      </c>
      <c r="K142" s="849">
        <v>5355.92</v>
      </c>
      <c r="L142" s="849">
        <v>1</v>
      </c>
      <c r="M142" s="849">
        <v>2677.96</v>
      </c>
      <c r="N142" s="849"/>
      <c r="O142" s="849"/>
      <c r="P142" s="837"/>
      <c r="Q142" s="850"/>
    </row>
    <row r="143" spans="1:17" ht="14.4" customHeight="1" x14ac:dyDescent="0.3">
      <c r="A143" s="831" t="s">
        <v>577</v>
      </c>
      <c r="B143" s="832" t="s">
        <v>4532</v>
      </c>
      <c r="C143" s="832" t="s">
        <v>4610</v>
      </c>
      <c r="D143" s="832" t="s">
        <v>4651</v>
      </c>
      <c r="E143" s="832" t="s">
        <v>4652</v>
      </c>
      <c r="F143" s="849">
        <v>7</v>
      </c>
      <c r="G143" s="849">
        <v>23475.69</v>
      </c>
      <c r="H143" s="849">
        <v>1.7499999999999998</v>
      </c>
      <c r="I143" s="849">
        <v>3353.6699999999996</v>
      </c>
      <c r="J143" s="849">
        <v>4</v>
      </c>
      <c r="K143" s="849">
        <v>13414.68</v>
      </c>
      <c r="L143" s="849">
        <v>1</v>
      </c>
      <c r="M143" s="849">
        <v>3353.67</v>
      </c>
      <c r="N143" s="849">
        <v>6</v>
      </c>
      <c r="O143" s="849">
        <v>20122.02</v>
      </c>
      <c r="P143" s="837">
        <v>1.5</v>
      </c>
      <c r="Q143" s="850">
        <v>3353.67</v>
      </c>
    </row>
    <row r="144" spans="1:17" ht="14.4" customHeight="1" x14ac:dyDescent="0.3">
      <c r="A144" s="831" t="s">
        <v>577</v>
      </c>
      <c r="B144" s="832" t="s">
        <v>4532</v>
      </c>
      <c r="C144" s="832" t="s">
        <v>4610</v>
      </c>
      <c r="D144" s="832" t="s">
        <v>4653</v>
      </c>
      <c r="E144" s="832" t="s">
        <v>4654</v>
      </c>
      <c r="F144" s="849"/>
      <c r="G144" s="849"/>
      <c r="H144" s="849"/>
      <c r="I144" s="849"/>
      <c r="J144" s="849">
        <v>0.5</v>
      </c>
      <c r="K144" s="849">
        <v>2150.4499999999998</v>
      </c>
      <c r="L144" s="849">
        <v>1</v>
      </c>
      <c r="M144" s="849">
        <v>4300.8999999999996</v>
      </c>
      <c r="N144" s="849"/>
      <c r="O144" s="849"/>
      <c r="P144" s="837"/>
      <c r="Q144" s="850"/>
    </row>
    <row r="145" spans="1:17" ht="14.4" customHeight="1" x14ac:dyDescent="0.3">
      <c r="A145" s="831" t="s">
        <v>577</v>
      </c>
      <c r="B145" s="832" t="s">
        <v>4532</v>
      </c>
      <c r="C145" s="832" t="s">
        <v>4610</v>
      </c>
      <c r="D145" s="832" t="s">
        <v>4655</v>
      </c>
      <c r="E145" s="832" t="s">
        <v>4656</v>
      </c>
      <c r="F145" s="849">
        <v>6</v>
      </c>
      <c r="G145" s="849">
        <v>257109.36</v>
      </c>
      <c r="H145" s="849"/>
      <c r="I145" s="849">
        <v>42851.56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577</v>
      </c>
      <c r="B146" s="832" t="s">
        <v>4532</v>
      </c>
      <c r="C146" s="832" t="s">
        <v>4610</v>
      </c>
      <c r="D146" s="832" t="s">
        <v>4657</v>
      </c>
      <c r="E146" s="832" t="s">
        <v>4658</v>
      </c>
      <c r="F146" s="849">
        <v>6</v>
      </c>
      <c r="G146" s="849">
        <v>28056</v>
      </c>
      <c r="H146" s="849">
        <v>0.75</v>
      </c>
      <c r="I146" s="849">
        <v>4676</v>
      </c>
      <c r="J146" s="849">
        <v>8</v>
      </c>
      <c r="K146" s="849">
        <v>37408</v>
      </c>
      <c r="L146" s="849">
        <v>1</v>
      </c>
      <c r="M146" s="849">
        <v>4676</v>
      </c>
      <c r="N146" s="849">
        <v>9</v>
      </c>
      <c r="O146" s="849">
        <v>42084</v>
      </c>
      <c r="P146" s="837">
        <v>1.125</v>
      </c>
      <c r="Q146" s="850">
        <v>4676</v>
      </c>
    </row>
    <row r="147" spans="1:17" ht="14.4" customHeight="1" x14ac:dyDescent="0.3">
      <c r="A147" s="831" t="s">
        <v>577</v>
      </c>
      <c r="B147" s="832" t="s">
        <v>4532</v>
      </c>
      <c r="C147" s="832" t="s">
        <v>4610</v>
      </c>
      <c r="D147" s="832" t="s">
        <v>4659</v>
      </c>
      <c r="E147" s="832" t="s">
        <v>4658</v>
      </c>
      <c r="F147" s="849">
        <v>5</v>
      </c>
      <c r="G147" s="849">
        <v>26195</v>
      </c>
      <c r="H147" s="849">
        <v>2.5</v>
      </c>
      <c r="I147" s="849">
        <v>5239</v>
      </c>
      <c r="J147" s="849">
        <v>2</v>
      </c>
      <c r="K147" s="849">
        <v>10478</v>
      </c>
      <c r="L147" s="849">
        <v>1</v>
      </c>
      <c r="M147" s="849">
        <v>5239</v>
      </c>
      <c r="N147" s="849">
        <v>1</v>
      </c>
      <c r="O147" s="849">
        <v>5239</v>
      </c>
      <c r="P147" s="837">
        <v>0.5</v>
      </c>
      <c r="Q147" s="850">
        <v>5239</v>
      </c>
    </row>
    <row r="148" spans="1:17" ht="14.4" customHeight="1" x14ac:dyDescent="0.3">
      <c r="A148" s="831" t="s">
        <v>577</v>
      </c>
      <c r="B148" s="832" t="s">
        <v>4532</v>
      </c>
      <c r="C148" s="832" t="s">
        <v>4610</v>
      </c>
      <c r="D148" s="832" t="s">
        <v>4660</v>
      </c>
      <c r="E148" s="832" t="s">
        <v>4658</v>
      </c>
      <c r="F148" s="849">
        <v>4</v>
      </c>
      <c r="G148" s="849">
        <v>23292</v>
      </c>
      <c r="H148" s="849">
        <v>4</v>
      </c>
      <c r="I148" s="849">
        <v>5823</v>
      </c>
      <c r="J148" s="849">
        <v>1</v>
      </c>
      <c r="K148" s="849">
        <v>5823</v>
      </c>
      <c r="L148" s="849">
        <v>1</v>
      </c>
      <c r="M148" s="849">
        <v>5823</v>
      </c>
      <c r="N148" s="849">
        <v>2</v>
      </c>
      <c r="O148" s="849">
        <v>11646</v>
      </c>
      <c r="P148" s="837">
        <v>2</v>
      </c>
      <c r="Q148" s="850">
        <v>5823</v>
      </c>
    </row>
    <row r="149" spans="1:17" ht="14.4" customHeight="1" x14ac:dyDescent="0.3">
      <c r="A149" s="831" t="s">
        <v>577</v>
      </c>
      <c r="B149" s="832" t="s">
        <v>4532</v>
      </c>
      <c r="C149" s="832" t="s">
        <v>4610</v>
      </c>
      <c r="D149" s="832" t="s">
        <v>4661</v>
      </c>
      <c r="E149" s="832" t="s">
        <v>4658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12752</v>
      </c>
      <c r="P149" s="837"/>
      <c r="Q149" s="850">
        <v>6376</v>
      </c>
    </row>
    <row r="150" spans="1:17" ht="14.4" customHeight="1" x14ac:dyDescent="0.3">
      <c r="A150" s="831" t="s">
        <v>577</v>
      </c>
      <c r="B150" s="832" t="s">
        <v>4532</v>
      </c>
      <c r="C150" s="832" t="s">
        <v>4610</v>
      </c>
      <c r="D150" s="832" t="s">
        <v>4662</v>
      </c>
      <c r="E150" s="832" t="s">
        <v>4663</v>
      </c>
      <c r="F150" s="849">
        <v>63</v>
      </c>
      <c r="G150" s="849">
        <v>37296</v>
      </c>
      <c r="H150" s="849">
        <v>1.3404255319148937</v>
      </c>
      <c r="I150" s="849">
        <v>592</v>
      </c>
      <c r="J150" s="849">
        <v>47</v>
      </c>
      <c r="K150" s="849">
        <v>27824</v>
      </c>
      <c r="L150" s="849">
        <v>1</v>
      </c>
      <c r="M150" s="849">
        <v>592</v>
      </c>
      <c r="N150" s="849">
        <v>59</v>
      </c>
      <c r="O150" s="849">
        <v>34928</v>
      </c>
      <c r="P150" s="837">
        <v>1.2553191489361701</v>
      </c>
      <c r="Q150" s="850">
        <v>592</v>
      </c>
    </row>
    <row r="151" spans="1:17" ht="14.4" customHeight="1" x14ac:dyDescent="0.3">
      <c r="A151" s="831" t="s">
        <v>577</v>
      </c>
      <c r="B151" s="832" t="s">
        <v>4532</v>
      </c>
      <c r="C151" s="832" t="s">
        <v>4610</v>
      </c>
      <c r="D151" s="832" t="s">
        <v>4664</v>
      </c>
      <c r="E151" s="832" t="s">
        <v>4665</v>
      </c>
      <c r="F151" s="849">
        <v>3</v>
      </c>
      <c r="G151" s="849">
        <v>19780.050000000003</v>
      </c>
      <c r="H151" s="849">
        <v>3.0000000000000004</v>
      </c>
      <c r="I151" s="849">
        <v>6593.3500000000013</v>
      </c>
      <c r="J151" s="849">
        <v>1</v>
      </c>
      <c r="K151" s="849">
        <v>6593.35</v>
      </c>
      <c r="L151" s="849">
        <v>1</v>
      </c>
      <c r="M151" s="849">
        <v>6593.35</v>
      </c>
      <c r="N151" s="849">
        <v>1</v>
      </c>
      <c r="O151" s="849">
        <v>6593.35</v>
      </c>
      <c r="P151" s="837">
        <v>1</v>
      </c>
      <c r="Q151" s="850">
        <v>6593.35</v>
      </c>
    </row>
    <row r="152" spans="1:17" ht="14.4" customHeight="1" x14ac:dyDescent="0.3">
      <c r="A152" s="831" t="s">
        <v>577</v>
      </c>
      <c r="B152" s="832" t="s">
        <v>4532</v>
      </c>
      <c r="C152" s="832" t="s">
        <v>4610</v>
      </c>
      <c r="D152" s="832" t="s">
        <v>4666</v>
      </c>
      <c r="E152" s="832" t="s">
        <v>4665</v>
      </c>
      <c r="F152" s="849">
        <v>10</v>
      </c>
      <c r="G152" s="849">
        <v>19789.400000000001</v>
      </c>
      <c r="H152" s="849">
        <v>1.4285714285714286</v>
      </c>
      <c r="I152" s="849">
        <v>1978.94</v>
      </c>
      <c r="J152" s="849">
        <v>7</v>
      </c>
      <c r="K152" s="849">
        <v>13852.580000000002</v>
      </c>
      <c r="L152" s="849">
        <v>1</v>
      </c>
      <c r="M152" s="849">
        <v>1978.9400000000003</v>
      </c>
      <c r="N152" s="849">
        <v>5</v>
      </c>
      <c r="O152" s="849">
        <v>9894.7000000000007</v>
      </c>
      <c r="P152" s="837">
        <v>0.7142857142857143</v>
      </c>
      <c r="Q152" s="850">
        <v>1978.94</v>
      </c>
    </row>
    <row r="153" spans="1:17" ht="14.4" customHeight="1" x14ac:dyDescent="0.3">
      <c r="A153" s="831" t="s">
        <v>577</v>
      </c>
      <c r="B153" s="832" t="s">
        <v>4532</v>
      </c>
      <c r="C153" s="832" t="s">
        <v>4610</v>
      </c>
      <c r="D153" s="832" t="s">
        <v>4667</v>
      </c>
      <c r="E153" s="832" t="s">
        <v>4668</v>
      </c>
      <c r="F153" s="849">
        <v>123</v>
      </c>
      <c r="G153" s="849">
        <v>1610193</v>
      </c>
      <c r="H153" s="849">
        <v>2.0499999999999998</v>
      </c>
      <c r="I153" s="849">
        <v>13091</v>
      </c>
      <c r="J153" s="849">
        <v>60</v>
      </c>
      <c r="K153" s="849">
        <v>785460</v>
      </c>
      <c r="L153" s="849">
        <v>1</v>
      </c>
      <c r="M153" s="849">
        <v>13091</v>
      </c>
      <c r="N153" s="849">
        <v>3</v>
      </c>
      <c r="O153" s="849">
        <v>39273</v>
      </c>
      <c r="P153" s="837">
        <v>0.05</v>
      </c>
      <c r="Q153" s="850">
        <v>13091</v>
      </c>
    </row>
    <row r="154" spans="1:17" ht="14.4" customHeight="1" x14ac:dyDescent="0.3">
      <c r="A154" s="831" t="s">
        <v>577</v>
      </c>
      <c r="B154" s="832" t="s">
        <v>4532</v>
      </c>
      <c r="C154" s="832" t="s">
        <v>4610</v>
      </c>
      <c r="D154" s="832" t="s">
        <v>4669</v>
      </c>
      <c r="E154" s="832" t="s">
        <v>4670</v>
      </c>
      <c r="F154" s="849">
        <v>20</v>
      </c>
      <c r="G154" s="849">
        <v>51465.8</v>
      </c>
      <c r="H154" s="849">
        <v>10</v>
      </c>
      <c r="I154" s="849">
        <v>2573.29</v>
      </c>
      <c r="J154" s="849">
        <v>2</v>
      </c>
      <c r="K154" s="849">
        <v>5146.58</v>
      </c>
      <c r="L154" s="849">
        <v>1</v>
      </c>
      <c r="M154" s="849">
        <v>2573.29</v>
      </c>
      <c r="N154" s="849"/>
      <c r="O154" s="849"/>
      <c r="P154" s="837"/>
      <c r="Q154" s="850"/>
    </row>
    <row r="155" spans="1:17" ht="14.4" customHeight="1" x14ac:dyDescent="0.3">
      <c r="A155" s="831" t="s">
        <v>577</v>
      </c>
      <c r="B155" s="832" t="s">
        <v>4532</v>
      </c>
      <c r="C155" s="832" t="s">
        <v>4610</v>
      </c>
      <c r="D155" s="832" t="s">
        <v>4671</v>
      </c>
      <c r="E155" s="832" t="s">
        <v>4672</v>
      </c>
      <c r="F155" s="849">
        <v>1</v>
      </c>
      <c r="G155" s="849">
        <v>10478</v>
      </c>
      <c r="H155" s="849"/>
      <c r="I155" s="849">
        <v>10478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577</v>
      </c>
      <c r="B156" s="832" t="s">
        <v>4532</v>
      </c>
      <c r="C156" s="832" t="s">
        <v>4610</v>
      </c>
      <c r="D156" s="832" t="s">
        <v>4673</v>
      </c>
      <c r="E156" s="832" t="s">
        <v>4649</v>
      </c>
      <c r="F156" s="849">
        <v>8</v>
      </c>
      <c r="G156" s="849">
        <v>32890</v>
      </c>
      <c r="H156" s="849">
        <v>4</v>
      </c>
      <c r="I156" s="849">
        <v>4111.25</v>
      </c>
      <c r="J156" s="849">
        <v>2</v>
      </c>
      <c r="K156" s="849">
        <v>8222.5</v>
      </c>
      <c r="L156" s="849">
        <v>1</v>
      </c>
      <c r="M156" s="849">
        <v>4111.25</v>
      </c>
      <c r="N156" s="849"/>
      <c r="O156" s="849"/>
      <c r="P156" s="837"/>
      <c r="Q156" s="850"/>
    </row>
    <row r="157" spans="1:17" ht="14.4" customHeight="1" x14ac:dyDescent="0.3">
      <c r="A157" s="831" t="s">
        <v>577</v>
      </c>
      <c r="B157" s="832" t="s">
        <v>4532</v>
      </c>
      <c r="C157" s="832" t="s">
        <v>4610</v>
      </c>
      <c r="D157" s="832" t="s">
        <v>4674</v>
      </c>
      <c r="E157" s="832" t="s">
        <v>4675</v>
      </c>
      <c r="F157" s="849">
        <v>12</v>
      </c>
      <c r="G157" s="849">
        <v>22099.439999999999</v>
      </c>
      <c r="H157" s="849">
        <v>3</v>
      </c>
      <c r="I157" s="849">
        <v>1841.62</v>
      </c>
      <c r="J157" s="849">
        <v>4</v>
      </c>
      <c r="K157" s="849">
        <v>7366.48</v>
      </c>
      <c r="L157" s="849">
        <v>1</v>
      </c>
      <c r="M157" s="849">
        <v>1841.62</v>
      </c>
      <c r="N157" s="849">
        <v>8</v>
      </c>
      <c r="O157" s="849">
        <v>14732.96</v>
      </c>
      <c r="P157" s="837">
        <v>2</v>
      </c>
      <c r="Q157" s="850">
        <v>1841.62</v>
      </c>
    </row>
    <row r="158" spans="1:17" ht="14.4" customHeight="1" x14ac:dyDescent="0.3">
      <c r="A158" s="831" t="s">
        <v>577</v>
      </c>
      <c r="B158" s="832" t="s">
        <v>4532</v>
      </c>
      <c r="C158" s="832" t="s">
        <v>4610</v>
      </c>
      <c r="D158" s="832" t="s">
        <v>4676</v>
      </c>
      <c r="E158" s="832" t="s">
        <v>4675</v>
      </c>
      <c r="F158" s="849">
        <v>1</v>
      </c>
      <c r="G158" s="849">
        <v>16286.45</v>
      </c>
      <c r="H158" s="849">
        <v>1</v>
      </c>
      <c r="I158" s="849">
        <v>16286.45</v>
      </c>
      <c r="J158" s="849">
        <v>1</v>
      </c>
      <c r="K158" s="849">
        <v>16286.45</v>
      </c>
      <c r="L158" s="849">
        <v>1</v>
      </c>
      <c r="M158" s="849">
        <v>16286.45</v>
      </c>
      <c r="N158" s="849">
        <v>1</v>
      </c>
      <c r="O158" s="849">
        <v>16286.45</v>
      </c>
      <c r="P158" s="837">
        <v>1</v>
      </c>
      <c r="Q158" s="850">
        <v>16286.45</v>
      </c>
    </row>
    <row r="159" spans="1:17" ht="14.4" customHeight="1" x14ac:dyDescent="0.3">
      <c r="A159" s="831" t="s">
        <v>577</v>
      </c>
      <c r="B159" s="832" t="s">
        <v>4532</v>
      </c>
      <c r="C159" s="832" t="s">
        <v>4610</v>
      </c>
      <c r="D159" s="832" t="s">
        <v>4677</v>
      </c>
      <c r="E159" s="832" t="s">
        <v>4675</v>
      </c>
      <c r="F159" s="849">
        <v>2</v>
      </c>
      <c r="G159" s="849">
        <v>62258.5</v>
      </c>
      <c r="H159" s="849"/>
      <c r="I159" s="849">
        <v>31129.25</v>
      </c>
      <c r="J159" s="849"/>
      <c r="K159" s="849"/>
      <c r="L159" s="849"/>
      <c r="M159" s="849"/>
      <c r="N159" s="849">
        <v>1</v>
      </c>
      <c r="O159" s="849">
        <v>31129.25</v>
      </c>
      <c r="P159" s="837"/>
      <c r="Q159" s="850">
        <v>31129.25</v>
      </c>
    </row>
    <row r="160" spans="1:17" ht="14.4" customHeight="1" x14ac:dyDescent="0.3">
      <c r="A160" s="831" t="s">
        <v>577</v>
      </c>
      <c r="B160" s="832" t="s">
        <v>4532</v>
      </c>
      <c r="C160" s="832" t="s">
        <v>4610</v>
      </c>
      <c r="D160" s="832" t="s">
        <v>4678</v>
      </c>
      <c r="E160" s="832" t="s">
        <v>4679</v>
      </c>
      <c r="F160" s="849">
        <v>17</v>
      </c>
      <c r="G160" s="849">
        <v>100617.38999999998</v>
      </c>
      <c r="H160" s="849">
        <v>1.214285714285714</v>
      </c>
      <c r="I160" s="849">
        <v>5918.6699999999992</v>
      </c>
      <c r="J160" s="849">
        <v>14</v>
      </c>
      <c r="K160" s="849">
        <v>82861.38</v>
      </c>
      <c r="L160" s="849">
        <v>1</v>
      </c>
      <c r="M160" s="849">
        <v>5918.67</v>
      </c>
      <c r="N160" s="849">
        <v>3</v>
      </c>
      <c r="O160" s="849">
        <v>17756.010000000002</v>
      </c>
      <c r="P160" s="837">
        <v>0.2142857142857143</v>
      </c>
      <c r="Q160" s="850">
        <v>5918.670000000001</v>
      </c>
    </row>
    <row r="161" spans="1:17" ht="14.4" customHeight="1" x14ac:dyDescent="0.3">
      <c r="A161" s="831" t="s">
        <v>577</v>
      </c>
      <c r="B161" s="832" t="s">
        <v>4532</v>
      </c>
      <c r="C161" s="832" t="s">
        <v>4610</v>
      </c>
      <c r="D161" s="832" t="s">
        <v>4680</v>
      </c>
      <c r="E161" s="832" t="s">
        <v>4679</v>
      </c>
      <c r="F161" s="849">
        <v>4</v>
      </c>
      <c r="G161" s="849">
        <v>33147.040000000001</v>
      </c>
      <c r="H161" s="849">
        <v>0.66666666666666674</v>
      </c>
      <c r="I161" s="849">
        <v>8286.76</v>
      </c>
      <c r="J161" s="849">
        <v>6</v>
      </c>
      <c r="K161" s="849">
        <v>49720.56</v>
      </c>
      <c r="L161" s="849">
        <v>1</v>
      </c>
      <c r="M161" s="849">
        <v>8286.76</v>
      </c>
      <c r="N161" s="849">
        <v>2</v>
      </c>
      <c r="O161" s="849">
        <v>16573.52</v>
      </c>
      <c r="P161" s="837">
        <v>0.33333333333333337</v>
      </c>
      <c r="Q161" s="850">
        <v>8286.76</v>
      </c>
    </row>
    <row r="162" spans="1:17" ht="14.4" customHeight="1" x14ac:dyDescent="0.3">
      <c r="A162" s="831" t="s">
        <v>577</v>
      </c>
      <c r="B162" s="832" t="s">
        <v>4532</v>
      </c>
      <c r="C162" s="832" t="s">
        <v>4610</v>
      </c>
      <c r="D162" s="832" t="s">
        <v>4681</v>
      </c>
      <c r="E162" s="832" t="s">
        <v>4679</v>
      </c>
      <c r="F162" s="849">
        <v>90</v>
      </c>
      <c r="G162" s="849">
        <v>259857.89999999997</v>
      </c>
      <c r="H162" s="849">
        <v>1.0112359550561796</v>
      </c>
      <c r="I162" s="849">
        <v>2887.3099999999995</v>
      </c>
      <c r="J162" s="849">
        <v>89</v>
      </c>
      <c r="K162" s="849">
        <v>256970.59</v>
      </c>
      <c r="L162" s="849">
        <v>1</v>
      </c>
      <c r="M162" s="849">
        <v>2887.31</v>
      </c>
      <c r="N162" s="849">
        <v>36</v>
      </c>
      <c r="O162" s="849">
        <v>103943.16</v>
      </c>
      <c r="P162" s="837">
        <v>0.40449438202247195</v>
      </c>
      <c r="Q162" s="850">
        <v>2887.31</v>
      </c>
    </row>
    <row r="163" spans="1:17" ht="14.4" customHeight="1" x14ac:dyDescent="0.3">
      <c r="A163" s="831" t="s">
        <v>577</v>
      </c>
      <c r="B163" s="832" t="s">
        <v>4532</v>
      </c>
      <c r="C163" s="832" t="s">
        <v>4610</v>
      </c>
      <c r="D163" s="832" t="s">
        <v>4682</v>
      </c>
      <c r="E163" s="832" t="s">
        <v>4683</v>
      </c>
      <c r="F163" s="849">
        <v>11</v>
      </c>
      <c r="G163" s="849">
        <v>75353.959999999992</v>
      </c>
      <c r="H163" s="849"/>
      <c r="I163" s="849">
        <v>6850.36</v>
      </c>
      <c r="J163" s="849"/>
      <c r="K163" s="849"/>
      <c r="L163" s="849"/>
      <c r="M163" s="849"/>
      <c r="N163" s="849">
        <v>7</v>
      </c>
      <c r="O163" s="849">
        <v>47952.520000000004</v>
      </c>
      <c r="P163" s="837"/>
      <c r="Q163" s="850">
        <v>6850.3600000000006</v>
      </c>
    </row>
    <row r="164" spans="1:17" ht="14.4" customHeight="1" x14ac:dyDescent="0.3">
      <c r="A164" s="831" t="s">
        <v>577</v>
      </c>
      <c r="B164" s="832" t="s">
        <v>4532</v>
      </c>
      <c r="C164" s="832" t="s">
        <v>4610</v>
      </c>
      <c r="D164" s="832" t="s">
        <v>4684</v>
      </c>
      <c r="E164" s="832" t="s">
        <v>4685</v>
      </c>
      <c r="F164" s="849">
        <v>285</v>
      </c>
      <c r="G164" s="849">
        <v>2317905</v>
      </c>
      <c r="H164" s="849">
        <v>2.0357142857142856</v>
      </c>
      <c r="I164" s="849">
        <v>8133</v>
      </c>
      <c r="J164" s="849">
        <v>140</v>
      </c>
      <c r="K164" s="849">
        <v>1138620</v>
      </c>
      <c r="L164" s="849">
        <v>1</v>
      </c>
      <c r="M164" s="849">
        <v>8133</v>
      </c>
      <c r="N164" s="849">
        <v>38</v>
      </c>
      <c r="O164" s="849">
        <v>309054</v>
      </c>
      <c r="P164" s="837">
        <v>0.27142857142857141</v>
      </c>
      <c r="Q164" s="850">
        <v>8133</v>
      </c>
    </row>
    <row r="165" spans="1:17" ht="14.4" customHeight="1" x14ac:dyDescent="0.3">
      <c r="A165" s="831" t="s">
        <v>577</v>
      </c>
      <c r="B165" s="832" t="s">
        <v>4532</v>
      </c>
      <c r="C165" s="832" t="s">
        <v>4610</v>
      </c>
      <c r="D165" s="832" t="s">
        <v>4686</v>
      </c>
      <c r="E165" s="832" t="s">
        <v>4687</v>
      </c>
      <c r="F165" s="849"/>
      <c r="G165" s="849"/>
      <c r="H165" s="849"/>
      <c r="I165" s="849"/>
      <c r="J165" s="849">
        <v>1</v>
      </c>
      <c r="K165" s="849">
        <v>6246</v>
      </c>
      <c r="L165" s="849">
        <v>1</v>
      </c>
      <c r="M165" s="849">
        <v>6246</v>
      </c>
      <c r="N165" s="849"/>
      <c r="O165" s="849"/>
      <c r="P165" s="837"/>
      <c r="Q165" s="850"/>
    </row>
    <row r="166" spans="1:17" ht="14.4" customHeight="1" x14ac:dyDescent="0.3">
      <c r="A166" s="831" t="s">
        <v>577</v>
      </c>
      <c r="B166" s="832" t="s">
        <v>4532</v>
      </c>
      <c r="C166" s="832" t="s">
        <v>4610</v>
      </c>
      <c r="D166" s="832" t="s">
        <v>4688</v>
      </c>
      <c r="E166" s="832" t="s">
        <v>4685</v>
      </c>
      <c r="F166" s="849">
        <v>131</v>
      </c>
      <c r="G166" s="849">
        <v>753119</v>
      </c>
      <c r="H166" s="849">
        <v>1.9848484848484849</v>
      </c>
      <c r="I166" s="849">
        <v>5749</v>
      </c>
      <c r="J166" s="849">
        <v>66</v>
      </c>
      <c r="K166" s="849">
        <v>379434</v>
      </c>
      <c r="L166" s="849">
        <v>1</v>
      </c>
      <c r="M166" s="849">
        <v>5749</v>
      </c>
      <c r="N166" s="849">
        <v>18</v>
      </c>
      <c r="O166" s="849">
        <v>103482</v>
      </c>
      <c r="P166" s="837">
        <v>0.27272727272727271</v>
      </c>
      <c r="Q166" s="850">
        <v>5749</v>
      </c>
    </row>
    <row r="167" spans="1:17" ht="14.4" customHeight="1" x14ac:dyDescent="0.3">
      <c r="A167" s="831" t="s">
        <v>577</v>
      </c>
      <c r="B167" s="832" t="s">
        <v>4532</v>
      </c>
      <c r="C167" s="832" t="s">
        <v>4610</v>
      </c>
      <c r="D167" s="832" t="s">
        <v>4689</v>
      </c>
      <c r="E167" s="832" t="s">
        <v>4687</v>
      </c>
      <c r="F167" s="849">
        <v>289</v>
      </c>
      <c r="G167" s="849">
        <v>786658</v>
      </c>
      <c r="H167" s="849">
        <v>1.9794520547945205</v>
      </c>
      <c r="I167" s="849">
        <v>2722</v>
      </c>
      <c r="J167" s="849">
        <v>146</v>
      </c>
      <c r="K167" s="849">
        <v>397412</v>
      </c>
      <c r="L167" s="849">
        <v>1</v>
      </c>
      <c r="M167" s="849">
        <v>2722</v>
      </c>
      <c r="N167" s="849">
        <v>38</v>
      </c>
      <c r="O167" s="849">
        <v>103436</v>
      </c>
      <c r="P167" s="837">
        <v>0.26027397260273971</v>
      </c>
      <c r="Q167" s="850">
        <v>2722</v>
      </c>
    </row>
    <row r="168" spans="1:17" ht="14.4" customHeight="1" x14ac:dyDescent="0.3">
      <c r="A168" s="831" t="s">
        <v>577</v>
      </c>
      <c r="B168" s="832" t="s">
        <v>4532</v>
      </c>
      <c r="C168" s="832" t="s">
        <v>4610</v>
      </c>
      <c r="D168" s="832" t="s">
        <v>4690</v>
      </c>
      <c r="E168" s="832" t="s">
        <v>4691</v>
      </c>
      <c r="F168" s="849">
        <v>1</v>
      </c>
      <c r="G168" s="849">
        <v>6373.64</v>
      </c>
      <c r="H168" s="849">
        <v>0.25</v>
      </c>
      <c r="I168" s="849">
        <v>6373.64</v>
      </c>
      <c r="J168" s="849">
        <v>4</v>
      </c>
      <c r="K168" s="849">
        <v>25494.560000000001</v>
      </c>
      <c r="L168" s="849">
        <v>1</v>
      </c>
      <c r="M168" s="849">
        <v>6373.64</v>
      </c>
      <c r="N168" s="849">
        <v>6</v>
      </c>
      <c r="O168" s="849">
        <v>38241.839999999997</v>
      </c>
      <c r="P168" s="837">
        <v>1.4999999999999998</v>
      </c>
      <c r="Q168" s="850">
        <v>6373.6399999999994</v>
      </c>
    </row>
    <row r="169" spans="1:17" ht="14.4" customHeight="1" x14ac:dyDescent="0.3">
      <c r="A169" s="831" t="s">
        <v>577</v>
      </c>
      <c r="B169" s="832" t="s">
        <v>4532</v>
      </c>
      <c r="C169" s="832" t="s">
        <v>4610</v>
      </c>
      <c r="D169" s="832" t="s">
        <v>4692</v>
      </c>
      <c r="E169" s="832" t="s">
        <v>4691</v>
      </c>
      <c r="F169" s="849">
        <v>16</v>
      </c>
      <c r="G169" s="849">
        <v>98612</v>
      </c>
      <c r="H169" s="849">
        <v>2</v>
      </c>
      <c r="I169" s="849">
        <v>6163.25</v>
      </c>
      <c r="J169" s="849">
        <v>8</v>
      </c>
      <c r="K169" s="849">
        <v>49306</v>
      </c>
      <c r="L169" s="849">
        <v>1</v>
      </c>
      <c r="M169" s="849">
        <v>6163.25</v>
      </c>
      <c r="N169" s="849">
        <v>11</v>
      </c>
      <c r="O169" s="849">
        <v>67795.75</v>
      </c>
      <c r="P169" s="837">
        <v>1.375</v>
      </c>
      <c r="Q169" s="850">
        <v>6163.25</v>
      </c>
    </row>
    <row r="170" spans="1:17" ht="14.4" customHeight="1" x14ac:dyDescent="0.3">
      <c r="A170" s="831" t="s">
        <v>577</v>
      </c>
      <c r="B170" s="832" t="s">
        <v>4532</v>
      </c>
      <c r="C170" s="832" t="s">
        <v>4610</v>
      </c>
      <c r="D170" s="832" t="s">
        <v>4693</v>
      </c>
      <c r="E170" s="832" t="s">
        <v>4691</v>
      </c>
      <c r="F170" s="849">
        <v>19</v>
      </c>
      <c r="G170" s="849">
        <v>20360.400000000001</v>
      </c>
      <c r="H170" s="849">
        <v>1.5833333333333335</v>
      </c>
      <c r="I170" s="849">
        <v>1071.6000000000001</v>
      </c>
      <c r="J170" s="849">
        <v>12</v>
      </c>
      <c r="K170" s="849">
        <v>12859.199999999999</v>
      </c>
      <c r="L170" s="849">
        <v>1</v>
      </c>
      <c r="M170" s="849">
        <v>1071.5999999999999</v>
      </c>
      <c r="N170" s="849">
        <v>22</v>
      </c>
      <c r="O170" s="849">
        <v>23575.199999999997</v>
      </c>
      <c r="P170" s="837">
        <v>1.8333333333333333</v>
      </c>
      <c r="Q170" s="850">
        <v>1071.5999999999999</v>
      </c>
    </row>
    <row r="171" spans="1:17" ht="14.4" customHeight="1" x14ac:dyDescent="0.3">
      <c r="A171" s="831" t="s">
        <v>577</v>
      </c>
      <c r="B171" s="832" t="s">
        <v>4532</v>
      </c>
      <c r="C171" s="832" t="s">
        <v>4610</v>
      </c>
      <c r="D171" s="832" t="s">
        <v>4694</v>
      </c>
      <c r="E171" s="832" t="s">
        <v>4695</v>
      </c>
      <c r="F171" s="849">
        <v>6</v>
      </c>
      <c r="G171" s="849">
        <v>375948</v>
      </c>
      <c r="H171" s="849">
        <v>0.8571428571428571</v>
      </c>
      <c r="I171" s="849">
        <v>62658</v>
      </c>
      <c r="J171" s="849">
        <v>7</v>
      </c>
      <c r="K171" s="849">
        <v>438606</v>
      </c>
      <c r="L171" s="849">
        <v>1</v>
      </c>
      <c r="M171" s="849">
        <v>62658</v>
      </c>
      <c r="N171" s="849">
        <v>10</v>
      </c>
      <c r="O171" s="849">
        <v>626580</v>
      </c>
      <c r="P171" s="837">
        <v>1.4285714285714286</v>
      </c>
      <c r="Q171" s="850">
        <v>62658</v>
      </c>
    </row>
    <row r="172" spans="1:17" ht="14.4" customHeight="1" x14ac:dyDescent="0.3">
      <c r="A172" s="831" t="s">
        <v>577</v>
      </c>
      <c r="B172" s="832" t="s">
        <v>4532</v>
      </c>
      <c r="C172" s="832" t="s">
        <v>4610</v>
      </c>
      <c r="D172" s="832" t="s">
        <v>4696</v>
      </c>
      <c r="E172" s="832" t="s">
        <v>4695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61920</v>
      </c>
      <c r="P172" s="837"/>
      <c r="Q172" s="850">
        <v>61920</v>
      </c>
    </row>
    <row r="173" spans="1:17" ht="14.4" customHeight="1" x14ac:dyDescent="0.3">
      <c r="A173" s="831" t="s">
        <v>577</v>
      </c>
      <c r="B173" s="832" t="s">
        <v>4532</v>
      </c>
      <c r="C173" s="832" t="s">
        <v>4610</v>
      </c>
      <c r="D173" s="832" t="s">
        <v>4697</v>
      </c>
      <c r="E173" s="832" t="s">
        <v>4698</v>
      </c>
      <c r="F173" s="849">
        <v>2</v>
      </c>
      <c r="G173" s="849">
        <v>39120</v>
      </c>
      <c r="H173" s="849"/>
      <c r="I173" s="849">
        <v>19560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577</v>
      </c>
      <c r="B174" s="832" t="s">
        <v>4532</v>
      </c>
      <c r="C174" s="832" t="s">
        <v>4610</v>
      </c>
      <c r="D174" s="832" t="s">
        <v>4699</v>
      </c>
      <c r="E174" s="832" t="s">
        <v>4700</v>
      </c>
      <c r="F174" s="849"/>
      <c r="G174" s="849"/>
      <c r="H174" s="849"/>
      <c r="I174" s="849"/>
      <c r="J174" s="849"/>
      <c r="K174" s="849"/>
      <c r="L174" s="849"/>
      <c r="M174" s="849"/>
      <c r="N174" s="849">
        <v>4</v>
      </c>
      <c r="O174" s="849">
        <v>23343.040000000001</v>
      </c>
      <c r="P174" s="837"/>
      <c r="Q174" s="850">
        <v>5835.76</v>
      </c>
    </row>
    <row r="175" spans="1:17" ht="14.4" customHeight="1" x14ac:dyDescent="0.3">
      <c r="A175" s="831" t="s">
        <v>577</v>
      </c>
      <c r="B175" s="832" t="s">
        <v>4532</v>
      </c>
      <c r="C175" s="832" t="s">
        <v>4610</v>
      </c>
      <c r="D175" s="832" t="s">
        <v>4549</v>
      </c>
      <c r="E175" s="832" t="s">
        <v>4701</v>
      </c>
      <c r="F175" s="849"/>
      <c r="G175" s="849"/>
      <c r="H175" s="849"/>
      <c r="I175" s="849"/>
      <c r="J175" s="849"/>
      <c r="K175" s="849"/>
      <c r="L175" s="849"/>
      <c r="M175" s="849"/>
      <c r="N175" s="849">
        <v>0.6</v>
      </c>
      <c r="O175" s="849">
        <v>2874.37</v>
      </c>
      <c r="P175" s="837"/>
      <c r="Q175" s="850">
        <v>4790.6166666666668</v>
      </c>
    </row>
    <row r="176" spans="1:17" ht="14.4" customHeight="1" x14ac:dyDescent="0.3">
      <c r="A176" s="831" t="s">
        <v>577</v>
      </c>
      <c r="B176" s="832" t="s">
        <v>4532</v>
      </c>
      <c r="C176" s="832" t="s">
        <v>4610</v>
      </c>
      <c r="D176" s="832" t="s">
        <v>4702</v>
      </c>
      <c r="E176" s="832" t="s">
        <v>4703</v>
      </c>
      <c r="F176" s="849">
        <v>2</v>
      </c>
      <c r="G176" s="849">
        <v>11047.64</v>
      </c>
      <c r="H176" s="849"/>
      <c r="I176" s="849">
        <v>5523.82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577</v>
      </c>
      <c r="B177" s="832" t="s">
        <v>4532</v>
      </c>
      <c r="C177" s="832" t="s">
        <v>4610</v>
      </c>
      <c r="D177" s="832" t="s">
        <v>4704</v>
      </c>
      <c r="E177" s="832" t="s">
        <v>4705</v>
      </c>
      <c r="F177" s="849"/>
      <c r="G177" s="849"/>
      <c r="H177" s="849"/>
      <c r="I177" s="849"/>
      <c r="J177" s="849">
        <v>1</v>
      </c>
      <c r="K177" s="849">
        <v>8073</v>
      </c>
      <c r="L177" s="849">
        <v>1</v>
      </c>
      <c r="M177" s="849">
        <v>8073</v>
      </c>
      <c r="N177" s="849"/>
      <c r="O177" s="849"/>
      <c r="P177" s="837"/>
      <c r="Q177" s="850"/>
    </row>
    <row r="178" spans="1:17" ht="14.4" customHeight="1" x14ac:dyDescent="0.3">
      <c r="A178" s="831" t="s">
        <v>577</v>
      </c>
      <c r="B178" s="832" t="s">
        <v>4532</v>
      </c>
      <c r="C178" s="832" t="s">
        <v>4610</v>
      </c>
      <c r="D178" s="832" t="s">
        <v>4706</v>
      </c>
      <c r="E178" s="832" t="s">
        <v>4707</v>
      </c>
      <c r="F178" s="849">
        <v>3</v>
      </c>
      <c r="G178" s="849">
        <v>26241</v>
      </c>
      <c r="H178" s="849">
        <v>3</v>
      </c>
      <c r="I178" s="849">
        <v>8747</v>
      </c>
      <c r="J178" s="849">
        <v>1</v>
      </c>
      <c r="K178" s="849">
        <v>8747</v>
      </c>
      <c r="L178" s="849">
        <v>1</v>
      </c>
      <c r="M178" s="849">
        <v>8747</v>
      </c>
      <c r="N178" s="849"/>
      <c r="O178" s="849"/>
      <c r="P178" s="837"/>
      <c r="Q178" s="850"/>
    </row>
    <row r="179" spans="1:17" ht="14.4" customHeight="1" x14ac:dyDescent="0.3">
      <c r="A179" s="831" t="s">
        <v>577</v>
      </c>
      <c r="B179" s="832" t="s">
        <v>4532</v>
      </c>
      <c r="C179" s="832" t="s">
        <v>4610</v>
      </c>
      <c r="D179" s="832" t="s">
        <v>4708</v>
      </c>
      <c r="E179" s="832" t="s">
        <v>4707</v>
      </c>
      <c r="F179" s="849">
        <v>4</v>
      </c>
      <c r="G179" s="849">
        <v>22440</v>
      </c>
      <c r="H179" s="849"/>
      <c r="I179" s="849">
        <v>5610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577</v>
      </c>
      <c r="B180" s="832" t="s">
        <v>4532</v>
      </c>
      <c r="C180" s="832" t="s">
        <v>4610</v>
      </c>
      <c r="D180" s="832" t="s">
        <v>4709</v>
      </c>
      <c r="E180" s="832" t="s">
        <v>4707</v>
      </c>
      <c r="F180" s="849">
        <v>5</v>
      </c>
      <c r="G180" s="849">
        <v>30770</v>
      </c>
      <c r="H180" s="849"/>
      <c r="I180" s="849">
        <v>6154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577</v>
      </c>
      <c r="B181" s="832" t="s">
        <v>4532</v>
      </c>
      <c r="C181" s="832" t="s">
        <v>4610</v>
      </c>
      <c r="D181" s="832" t="s">
        <v>4710</v>
      </c>
      <c r="E181" s="832" t="s">
        <v>4711</v>
      </c>
      <c r="F181" s="849">
        <v>6</v>
      </c>
      <c r="G181" s="849">
        <v>87906.420000000013</v>
      </c>
      <c r="H181" s="849">
        <v>3.0000000000000004</v>
      </c>
      <c r="I181" s="849">
        <v>14651.070000000002</v>
      </c>
      <c r="J181" s="849">
        <v>2</v>
      </c>
      <c r="K181" s="849">
        <v>29302.14</v>
      </c>
      <c r="L181" s="849">
        <v>1</v>
      </c>
      <c r="M181" s="849">
        <v>14651.07</v>
      </c>
      <c r="N181" s="849"/>
      <c r="O181" s="849"/>
      <c r="P181" s="837"/>
      <c r="Q181" s="850"/>
    </row>
    <row r="182" spans="1:17" ht="14.4" customHeight="1" x14ac:dyDescent="0.3">
      <c r="A182" s="831" t="s">
        <v>577</v>
      </c>
      <c r="B182" s="832" t="s">
        <v>4532</v>
      </c>
      <c r="C182" s="832" t="s">
        <v>4610</v>
      </c>
      <c r="D182" s="832" t="s">
        <v>4712</v>
      </c>
      <c r="E182" s="832" t="s">
        <v>4711</v>
      </c>
      <c r="F182" s="849">
        <v>8</v>
      </c>
      <c r="G182" s="849">
        <v>32027.759999999998</v>
      </c>
      <c r="H182" s="849"/>
      <c r="I182" s="849">
        <v>4003.47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577</v>
      </c>
      <c r="B183" s="832" t="s">
        <v>4532</v>
      </c>
      <c r="C183" s="832" t="s">
        <v>4610</v>
      </c>
      <c r="D183" s="832" t="s">
        <v>4713</v>
      </c>
      <c r="E183" s="832" t="s">
        <v>4714</v>
      </c>
      <c r="F183" s="849"/>
      <c r="G183" s="849"/>
      <c r="H183" s="849"/>
      <c r="I183" s="849"/>
      <c r="J183" s="849">
        <v>5</v>
      </c>
      <c r="K183" s="849">
        <v>188104.5</v>
      </c>
      <c r="L183" s="849">
        <v>1</v>
      </c>
      <c r="M183" s="849">
        <v>37620.9</v>
      </c>
      <c r="N183" s="849">
        <v>1</v>
      </c>
      <c r="O183" s="849">
        <v>37620.9</v>
      </c>
      <c r="P183" s="837">
        <v>0.2</v>
      </c>
      <c r="Q183" s="850">
        <v>37620.9</v>
      </c>
    </row>
    <row r="184" spans="1:17" ht="14.4" customHeight="1" x14ac:dyDescent="0.3">
      <c r="A184" s="831" t="s">
        <v>577</v>
      </c>
      <c r="B184" s="832" t="s">
        <v>4532</v>
      </c>
      <c r="C184" s="832" t="s">
        <v>4610</v>
      </c>
      <c r="D184" s="832" t="s">
        <v>4715</v>
      </c>
      <c r="E184" s="832" t="s">
        <v>4716</v>
      </c>
      <c r="F184" s="849">
        <v>1</v>
      </c>
      <c r="G184" s="849">
        <v>15980.73</v>
      </c>
      <c r="H184" s="849"/>
      <c r="I184" s="849">
        <v>15980.73</v>
      </c>
      <c r="J184" s="849"/>
      <c r="K184" s="849"/>
      <c r="L184" s="849"/>
      <c r="M184" s="849"/>
      <c r="N184" s="849">
        <v>2</v>
      </c>
      <c r="O184" s="849">
        <v>31961.46</v>
      </c>
      <c r="P184" s="837"/>
      <c r="Q184" s="850">
        <v>15980.73</v>
      </c>
    </row>
    <row r="185" spans="1:17" ht="14.4" customHeight="1" x14ac:dyDescent="0.3">
      <c r="A185" s="831" t="s">
        <v>577</v>
      </c>
      <c r="B185" s="832" t="s">
        <v>4532</v>
      </c>
      <c r="C185" s="832" t="s">
        <v>4610</v>
      </c>
      <c r="D185" s="832" t="s">
        <v>4717</v>
      </c>
      <c r="E185" s="832" t="s">
        <v>4716</v>
      </c>
      <c r="F185" s="849">
        <v>4</v>
      </c>
      <c r="G185" s="849">
        <v>3283.2</v>
      </c>
      <c r="H185" s="849"/>
      <c r="I185" s="849">
        <v>820.8</v>
      </c>
      <c r="J185" s="849"/>
      <c r="K185" s="849"/>
      <c r="L185" s="849"/>
      <c r="M185" s="849"/>
      <c r="N185" s="849">
        <v>5</v>
      </c>
      <c r="O185" s="849">
        <v>4104</v>
      </c>
      <c r="P185" s="837"/>
      <c r="Q185" s="850">
        <v>820.8</v>
      </c>
    </row>
    <row r="186" spans="1:17" ht="14.4" customHeight="1" x14ac:dyDescent="0.3">
      <c r="A186" s="831" t="s">
        <v>577</v>
      </c>
      <c r="B186" s="832" t="s">
        <v>4532</v>
      </c>
      <c r="C186" s="832" t="s">
        <v>4610</v>
      </c>
      <c r="D186" s="832" t="s">
        <v>4718</v>
      </c>
      <c r="E186" s="832" t="s">
        <v>4716</v>
      </c>
      <c r="F186" s="849">
        <v>2</v>
      </c>
      <c r="G186" s="849">
        <v>13630.26</v>
      </c>
      <c r="H186" s="849"/>
      <c r="I186" s="849">
        <v>6815.13</v>
      </c>
      <c r="J186" s="849"/>
      <c r="K186" s="849"/>
      <c r="L186" s="849"/>
      <c r="M186" s="849"/>
      <c r="N186" s="849">
        <v>4</v>
      </c>
      <c r="O186" s="849">
        <v>27260.52</v>
      </c>
      <c r="P186" s="837"/>
      <c r="Q186" s="850">
        <v>6815.13</v>
      </c>
    </row>
    <row r="187" spans="1:17" ht="14.4" customHeight="1" x14ac:dyDescent="0.3">
      <c r="A187" s="831" t="s">
        <v>577</v>
      </c>
      <c r="B187" s="832" t="s">
        <v>4532</v>
      </c>
      <c r="C187" s="832" t="s">
        <v>4610</v>
      </c>
      <c r="D187" s="832" t="s">
        <v>4719</v>
      </c>
      <c r="E187" s="832" t="s">
        <v>4720</v>
      </c>
      <c r="F187" s="849">
        <v>2</v>
      </c>
      <c r="G187" s="849">
        <v>44014</v>
      </c>
      <c r="H187" s="849">
        <v>0.5</v>
      </c>
      <c r="I187" s="849">
        <v>22007</v>
      </c>
      <c r="J187" s="849">
        <v>4</v>
      </c>
      <c r="K187" s="849">
        <v>88028</v>
      </c>
      <c r="L187" s="849">
        <v>1</v>
      </c>
      <c r="M187" s="849">
        <v>22007</v>
      </c>
      <c r="N187" s="849"/>
      <c r="O187" s="849"/>
      <c r="P187" s="837"/>
      <c r="Q187" s="850"/>
    </row>
    <row r="188" spans="1:17" ht="14.4" customHeight="1" x14ac:dyDescent="0.3">
      <c r="A188" s="831" t="s">
        <v>577</v>
      </c>
      <c r="B188" s="832" t="s">
        <v>4532</v>
      </c>
      <c r="C188" s="832" t="s">
        <v>4610</v>
      </c>
      <c r="D188" s="832" t="s">
        <v>4721</v>
      </c>
      <c r="E188" s="832" t="s">
        <v>4722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5983</v>
      </c>
      <c r="P188" s="837"/>
      <c r="Q188" s="850">
        <v>5983</v>
      </c>
    </row>
    <row r="189" spans="1:17" ht="14.4" customHeight="1" x14ac:dyDescent="0.3">
      <c r="A189" s="831" t="s">
        <v>577</v>
      </c>
      <c r="B189" s="832" t="s">
        <v>4532</v>
      </c>
      <c r="C189" s="832" t="s">
        <v>4610</v>
      </c>
      <c r="D189" s="832" t="s">
        <v>4723</v>
      </c>
      <c r="E189" s="832" t="s">
        <v>4722</v>
      </c>
      <c r="F189" s="849">
        <v>10</v>
      </c>
      <c r="G189" s="849">
        <v>65170</v>
      </c>
      <c r="H189" s="849">
        <v>1.4285714285714286</v>
      </c>
      <c r="I189" s="849">
        <v>6517</v>
      </c>
      <c r="J189" s="849">
        <v>7</v>
      </c>
      <c r="K189" s="849">
        <v>45619</v>
      </c>
      <c r="L189" s="849">
        <v>1</v>
      </c>
      <c r="M189" s="849">
        <v>6517</v>
      </c>
      <c r="N189" s="849">
        <v>8</v>
      </c>
      <c r="O189" s="849">
        <v>52136</v>
      </c>
      <c r="P189" s="837">
        <v>1.1428571428571428</v>
      </c>
      <c r="Q189" s="850">
        <v>6517</v>
      </c>
    </row>
    <row r="190" spans="1:17" ht="14.4" customHeight="1" x14ac:dyDescent="0.3">
      <c r="A190" s="831" t="s">
        <v>577</v>
      </c>
      <c r="B190" s="832" t="s">
        <v>4532</v>
      </c>
      <c r="C190" s="832" t="s">
        <v>4610</v>
      </c>
      <c r="D190" s="832" t="s">
        <v>4724</v>
      </c>
      <c r="E190" s="832" t="s">
        <v>4725</v>
      </c>
      <c r="F190" s="849">
        <v>1</v>
      </c>
      <c r="G190" s="849">
        <v>366628.15</v>
      </c>
      <c r="H190" s="849">
        <v>0.33333333333333331</v>
      </c>
      <c r="I190" s="849">
        <v>366628.15</v>
      </c>
      <c r="J190" s="849">
        <v>3</v>
      </c>
      <c r="K190" s="849">
        <v>1099884.4500000002</v>
      </c>
      <c r="L190" s="849">
        <v>1</v>
      </c>
      <c r="M190" s="849">
        <v>366628.15000000008</v>
      </c>
      <c r="N190" s="849">
        <v>2</v>
      </c>
      <c r="O190" s="849">
        <v>733256.3</v>
      </c>
      <c r="P190" s="837">
        <v>0.66666666666666663</v>
      </c>
      <c r="Q190" s="850">
        <v>366628.15</v>
      </c>
    </row>
    <row r="191" spans="1:17" ht="14.4" customHeight="1" x14ac:dyDescent="0.3">
      <c r="A191" s="831" t="s">
        <v>577</v>
      </c>
      <c r="B191" s="832" t="s">
        <v>4532</v>
      </c>
      <c r="C191" s="832" t="s">
        <v>4610</v>
      </c>
      <c r="D191" s="832" t="s">
        <v>4726</v>
      </c>
      <c r="E191" s="832" t="s">
        <v>4727</v>
      </c>
      <c r="F191" s="849">
        <v>66.5</v>
      </c>
      <c r="G191" s="849">
        <v>1124714.5</v>
      </c>
      <c r="H191" s="849">
        <v>3.9117647058823528</v>
      </c>
      <c r="I191" s="849">
        <v>16913</v>
      </c>
      <c r="J191" s="849">
        <v>17</v>
      </c>
      <c r="K191" s="849">
        <v>287521</v>
      </c>
      <c r="L191" s="849">
        <v>1</v>
      </c>
      <c r="M191" s="849">
        <v>16913</v>
      </c>
      <c r="N191" s="849">
        <v>47</v>
      </c>
      <c r="O191" s="849">
        <v>794911</v>
      </c>
      <c r="P191" s="837">
        <v>2.7647058823529411</v>
      </c>
      <c r="Q191" s="850">
        <v>16913</v>
      </c>
    </row>
    <row r="192" spans="1:17" ht="14.4" customHeight="1" x14ac:dyDescent="0.3">
      <c r="A192" s="831" t="s">
        <v>577</v>
      </c>
      <c r="B192" s="832" t="s">
        <v>4532</v>
      </c>
      <c r="C192" s="832" t="s">
        <v>4610</v>
      </c>
      <c r="D192" s="832" t="s">
        <v>4604</v>
      </c>
      <c r="E192" s="832" t="s">
        <v>4728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31465.87</v>
      </c>
      <c r="P192" s="837"/>
      <c r="Q192" s="850">
        <v>31465.87</v>
      </c>
    </row>
    <row r="193" spans="1:17" ht="14.4" customHeight="1" x14ac:dyDescent="0.3">
      <c r="A193" s="831" t="s">
        <v>577</v>
      </c>
      <c r="B193" s="832" t="s">
        <v>4532</v>
      </c>
      <c r="C193" s="832" t="s">
        <v>4610</v>
      </c>
      <c r="D193" s="832" t="s">
        <v>4571</v>
      </c>
      <c r="E193" s="832" t="s">
        <v>4729</v>
      </c>
      <c r="F193" s="849">
        <v>0.4</v>
      </c>
      <c r="G193" s="849">
        <v>632.4</v>
      </c>
      <c r="H193" s="849">
        <v>2</v>
      </c>
      <c r="I193" s="849">
        <v>1580.9999999999998</v>
      </c>
      <c r="J193" s="849">
        <v>0.2</v>
      </c>
      <c r="K193" s="849">
        <v>316.2</v>
      </c>
      <c r="L193" s="849">
        <v>1</v>
      </c>
      <c r="M193" s="849">
        <v>1580.9999999999998</v>
      </c>
      <c r="N193" s="849">
        <v>0.60000000000000009</v>
      </c>
      <c r="O193" s="849">
        <v>948.59999999999991</v>
      </c>
      <c r="P193" s="837">
        <v>3</v>
      </c>
      <c r="Q193" s="850">
        <v>1580.9999999999995</v>
      </c>
    </row>
    <row r="194" spans="1:17" ht="14.4" customHeight="1" x14ac:dyDescent="0.3">
      <c r="A194" s="831" t="s">
        <v>577</v>
      </c>
      <c r="B194" s="832" t="s">
        <v>4532</v>
      </c>
      <c r="C194" s="832" t="s">
        <v>4610</v>
      </c>
      <c r="D194" s="832" t="s">
        <v>4730</v>
      </c>
      <c r="E194" s="832" t="s">
        <v>4731</v>
      </c>
      <c r="F194" s="849">
        <v>2</v>
      </c>
      <c r="G194" s="849">
        <v>31266</v>
      </c>
      <c r="H194" s="849">
        <v>0.5</v>
      </c>
      <c r="I194" s="849">
        <v>15633</v>
      </c>
      <c r="J194" s="849">
        <v>4</v>
      </c>
      <c r="K194" s="849">
        <v>62532</v>
      </c>
      <c r="L194" s="849">
        <v>1</v>
      </c>
      <c r="M194" s="849">
        <v>15633</v>
      </c>
      <c r="N194" s="849"/>
      <c r="O194" s="849"/>
      <c r="P194" s="837"/>
      <c r="Q194" s="850"/>
    </row>
    <row r="195" spans="1:17" ht="14.4" customHeight="1" x14ac:dyDescent="0.3">
      <c r="A195" s="831" t="s">
        <v>577</v>
      </c>
      <c r="B195" s="832" t="s">
        <v>4532</v>
      </c>
      <c r="C195" s="832" t="s">
        <v>4610</v>
      </c>
      <c r="D195" s="832" t="s">
        <v>4732</v>
      </c>
      <c r="E195" s="832" t="s">
        <v>4733</v>
      </c>
      <c r="F195" s="849">
        <v>8</v>
      </c>
      <c r="G195" s="849">
        <v>113320.16</v>
      </c>
      <c r="H195" s="849">
        <v>1.3333333333333335</v>
      </c>
      <c r="I195" s="849">
        <v>14165.02</v>
      </c>
      <c r="J195" s="849">
        <v>6</v>
      </c>
      <c r="K195" s="849">
        <v>84990.12</v>
      </c>
      <c r="L195" s="849">
        <v>1</v>
      </c>
      <c r="M195" s="849">
        <v>14165.019999999999</v>
      </c>
      <c r="N195" s="849"/>
      <c r="O195" s="849"/>
      <c r="P195" s="837"/>
      <c r="Q195" s="850"/>
    </row>
    <row r="196" spans="1:17" ht="14.4" customHeight="1" x14ac:dyDescent="0.3">
      <c r="A196" s="831" t="s">
        <v>577</v>
      </c>
      <c r="B196" s="832" t="s">
        <v>4532</v>
      </c>
      <c r="C196" s="832" t="s">
        <v>4610</v>
      </c>
      <c r="D196" s="832" t="s">
        <v>4734</v>
      </c>
      <c r="E196" s="832" t="s">
        <v>4733</v>
      </c>
      <c r="F196" s="849">
        <v>40</v>
      </c>
      <c r="G196" s="849">
        <v>546720</v>
      </c>
      <c r="H196" s="849">
        <v>2</v>
      </c>
      <c r="I196" s="849">
        <v>13668</v>
      </c>
      <c r="J196" s="849">
        <v>20</v>
      </c>
      <c r="K196" s="849">
        <v>273360</v>
      </c>
      <c r="L196" s="849">
        <v>1</v>
      </c>
      <c r="M196" s="849">
        <v>13668</v>
      </c>
      <c r="N196" s="849"/>
      <c r="O196" s="849"/>
      <c r="P196" s="837"/>
      <c r="Q196" s="850"/>
    </row>
    <row r="197" spans="1:17" ht="14.4" customHeight="1" x14ac:dyDescent="0.3">
      <c r="A197" s="831" t="s">
        <v>577</v>
      </c>
      <c r="B197" s="832" t="s">
        <v>4532</v>
      </c>
      <c r="C197" s="832" t="s">
        <v>4610</v>
      </c>
      <c r="D197" s="832" t="s">
        <v>4735</v>
      </c>
      <c r="E197" s="832" t="s">
        <v>4733</v>
      </c>
      <c r="F197" s="849">
        <v>44</v>
      </c>
      <c r="G197" s="849">
        <v>147516.16</v>
      </c>
      <c r="H197" s="849">
        <v>1.8333333333333333</v>
      </c>
      <c r="I197" s="849">
        <v>3352.64</v>
      </c>
      <c r="J197" s="849">
        <v>24</v>
      </c>
      <c r="K197" s="849">
        <v>80463.360000000001</v>
      </c>
      <c r="L197" s="849">
        <v>1</v>
      </c>
      <c r="M197" s="849">
        <v>3352.64</v>
      </c>
      <c r="N197" s="849"/>
      <c r="O197" s="849"/>
      <c r="P197" s="837"/>
      <c r="Q197" s="850"/>
    </row>
    <row r="198" spans="1:17" ht="14.4" customHeight="1" x14ac:dyDescent="0.3">
      <c r="A198" s="831" t="s">
        <v>577</v>
      </c>
      <c r="B198" s="832" t="s">
        <v>4532</v>
      </c>
      <c r="C198" s="832" t="s">
        <v>4610</v>
      </c>
      <c r="D198" s="832" t="s">
        <v>4736</v>
      </c>
      <c r="E198" s="832" t="s">
        <v>4733</v>
      </c>
      <c r="F198" s="849">
        <v>50</v>
      </c>
      <c r="G198" s="849">
        <v>160688.00000000003</v>
      </c>
      <c r="H198" s="849">
        <v>1.7857142857142858</v>
      </c>
      <c r="I198" s="849">
        <v>3213.7600000000007</v>
      </c>
      <c r="J198" s="849">
        <v>28</v>
      </c>
      <c r="K198" s="849">
        <v>89985.280000000013</v>
      </c>
      <c r="L198" s="849">
        <v>1</v>
      </c>
      <c r="M198" s="849">
        <v>3213.7600000000007</v>
      </c>
      <c r="N198" s="849"/>
      <c r="O198" s="849"/>
      <c r="P198" s="837"/>
      <c r="Q198" s="850"/>
    </row>
    <row r="199" spans="1:17" ht="14.4" customHeight="1" x14ac:dyDescent="0.3">
      <c r="A199" s="831" t="s">
        <v>577</v>
      </c>
      <c r="B199" s="832" t="s">
        <v>4532</v>
      </c>
      <c r="C199" s="832" t="s">
        <v>4610</v>
      </c>
      <c r="D199" s="832" t="s">
        <v>4737</v>
      </c>
      <c r="E199" s="832" t="s">
        <v>4733</v>
      </c>
      <c r="F199" s="849">
        <v>15</v>
      </c>
      <c r="G199" s="849">
        <v>64280.4</v>
      </c>
      <c r="H199" s="849">
        <v>1.153846153846154</v>
      </c>
      <c r="I199" s="849">
        <v>4285.3599999999997</v>
      </c>
      <c r="J199" s="849">
        <v>13</v>
      </c>
      <c r="K199" s="849">
        <v>55709.679999999993</v>
      </c>
      <c r="L199" s="849">
        <v>1</v>
      </c>
      <c r="M199" s="849">
        <v>4285.3599999999997</v>
      </c>
      <c r="N199" s="849"/>
      <c r="O199" s="849"/>
      <c r="P199" s="837"/>
      <c r="Q199" s="850"/>
    </row>
    <row r="200" spans="1:17" ht="14.4" customHeight="1" x14ac:dyDescent="0.3">
      <c r="A200" s="831" t="s">
        <v>577</v>
      </c>
      <c r="B200" s="832" t="s">
        <v>4532</v>
      </c>
      <c r="C200" s="832" t="s">
        <v>4610</v>
      </c>
      <c r="D200" s="832" t="s">
        <v>4738</v>
      </c>
      <c r="E200" s="832" t="s">
        <v>4739</v>
      </c>
      <c r="F200" s="849">
        <v>2</v>
      </c>
      <c r="G200" s="849">
        <v>6145.64</v>
      </c>
      <c r="H200" s="849"/>
      <c r="I200" s="849">
        <v>3072.82</v>
      </c>
      <c r="J200" s="849"/>
      <c r="K200" s="849"/>
      <c r="L200" s="849"/>
      <c r="M200" s="849"/>
      <c r="N200" s="849">
        <v>1</v>
      </c>
      <c r="O200" s="849">
        <v>3072.82</v>
      </c>
      <c r="P200" s="837"/>
      <c r="Q200" s="850">
        <v>3072.82</v>
      </c>
    </row>
    <row r="201" spans="1:17" ht="14.4" customHeight="1" x14ac:dyDescent="0.3">
      <c r="A201" s="831" t="s">
        <v>577</v>
      </c>
      <c r="B201" s="832" t="s">
        <v>4532</v>
      </c>
      <c r="C201" s="832" t="s">
        <v>4610</v>
      </c>
      <c r="D201" s="832" t="s">
        <v>4740</v>
      </c>
      <c r="E201" s="832" t="s">
        <v>4739</v>
      </c>
      <c r="F201" s="849">
        <v>26</v>
      </c>
      <c r="G201" s="849">
        <v>12340.900000000001</v>
      </c>
      <c r="H201" s="849"/>
      <c r="I201" s="849">
        <v>474.65000000000003</v>
      </c>
      <c r="J201" s="849"/>
      <c r="K201" s="849"/>
      <c r="L201" s="849"/>
      <c r="M201" s="849"/>
      <c r="N201" s="849">
        <v>14</v>
      </c>
      <c r="O201" s="849">
        <v>6645.1</v>
      </c>
      <c r="P201" s="837"/>
      <c r="Q201" s="850">
        <v>474.65000000000003</v>
      </c>
    </row>
    <row r="202" spans="1:17" ht="14.4" customHeight="1" x14ac:dyDescent="0.3">
      <c r="A202" s="831" t="s">
        <v>577</v>
      </c>
      <c r="B202" s="832" t="s">
        <v>4532</v>
      </c>
      <c r="C202" s="832" t="s">
        <v>4610</v>
      </c>
      <c r="D202" s="832" t="s">
        <v>4741</v>
      </c>
      <c r="E202" s="832" t="s">
        <v>4742</v>
      </c>
      <c r="F202" s="849">
        <v>63</v>
      </c>
      <c r="G202" s="849">
        <v>206010</v>
      </c>
      <c r="H202" s="849"/>
      <c r="I202" s="849">
        <v>3270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577</v>
      </c>
      <c r="B203" s="832" t="s">
        <v>4532</v>
      </c>
      <c r="C203" s="832" t="s">
        <v>4610</v>
      </c>
      <c r="D203" s="832" t="s">
        <v>4743</v>
      </c>
      <c r="E203" s="832" t="s">
        <v>4742</v>
      </c>
      <c r="F203" s="849">
        <v>30</v>
      </c>
      <c r="G203" s="849">
        <v>189330</v>
      </c>
      <c r="H203" s="849"/>
      <c r="I203" s="849">
        <v>6311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577</v>
      </c>
      <c r="B204" s="832" t="s">
        <v>4532</v>
      </c>
      <c r="C204" s="832" t="s">
        <v>4610</v>
      </c>
      <c r="D204" s="832" t="s">
        <v>4744</v>
      </c>
      <c r="E204" s="832" t="s">
        <v>4742</v>
      </c>
      <c r="F204" s="849">
        <v>64</v>
      </c>
      <c r="G204" s="849">
        <v>647680</v>
      </c>
      <c r="H204" s="849"/>
      <c r="I204" s="849">
        <v>10120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577</v>
      </c>
      <c r="B205" s="832" t="s">
        <v>4532</v>
      </c>
      <c r="C205" s="832" t="s">
        <v>4610</v>
      </c>
      <c r="D205" s="832" t="s">
        <v>4745</v>
      </c>
      <c r="E205" s="832" t="s">
        <v>4746</v>
      </c>
      <c r="F205" s="849">
        <v>26</v>
      </c>
      <c r="G205" s="849">
        <v>739986</v>
      </c>
      <c r="H205" s="849">
        <v>5.2</v>
      </c>
      <c r="I205" s="849">
        <v>28461</v>
      </c>
      <c r="J205" s="849">
        <v>5</v>
      </c>
      <c r="K205" s="849">
        <v>142305</v>
      </c>
      <c r="L205" s="849">
        <v>1</v>
      </c>
      <c r="M205" s="849">
        <v>28461</v>
      </c>
      <c r="N205" s="849"/>
      <c r="O205" s="849"/>
      <c r="P205" s="837"/>
      <c r="Q205" s="850"/>
    </row>
    <row r="206" spans="1:17" ht="14.4" customHeight="1" x14ac:dyDescent="0.3">
      <c r="A206" s="831" t="s">
        <v>577</v>
      </c>
      <c r="B206" s="832" t="s">
        <v>4532</v>
      </c>
      <c r="C206" s="832" t="s">
        <v>4610</v>
      </c>
      <c r="D206" s="832" t="s">
        <v>4747</v>
      </c>
      <c r="E206" s="832" t="s">
        <v>4748</v>
      </c>
      <c r="F206" s="849"/>
      <c r="G206" s="849"/>
      <c r="H206" s="849"/>
      <c r="I206" s="849"/>
      <c r="J206" s="849">
        <v>1</v>
      </c>
      <c r="K206" s="849">
        <v>78391</v>
      </c>
      <c r="L206" s="849">
        <v>1</v>
      </c>
      <c r="M206" s="849">
        <v>78391</v>
      </c>
      <c r="N206" s="849"/>
      <c r="O206" s="849"/>
      <c r="P206" s="837"/>
      <c r="Q206" s="850"/>
    </row>
    <row r="207" spans="1:17" ht="14.4" customHeight="1" x14ac:dyDescent="0.3">
      <c r="A207" s="831" t="s">
        <v>577</v>
      </c>
      <c r="B207" s="832" t="s">
        <v>4532</v>
      </c>
      <c r="C207" s="832" t="s">
        <v>4610</v>
      </c>
      <c r="D207" s="832" t="s">
        <v>4749</v>
      </c>
      <c r="E207" s="832" t="s">
        <v>4679</v>
      </c>
      <c r="F207" s="849">
        <v>1</v>
      </c>
      <c r="G207" s="849">
        <v>10655.89</v>
      </c>
      <c r="H207" s="849"/>
      <c r="I207" s="849">
        <v>10655.89</v>
      </c>
      <c r="J207" s="849"/>
      <c r="K207" s="849"/>
      <c r="L207" s="849"/>
      <c r="M207" s="849"/>
      <c r="N207" s="849">
        <v>2</v>
      </c>
      <c r="O207" s="849">
        <v>21311.78</v>
      </c>
      <c r="P207" s="837"/>
      <c r="Q207" s="850">
        <v>10655.89</v>
      </c>
    </row>
    <row r="208" spans="1:17" ht="14.4" customHeight="1" x14ac:dyDescent="0.3">
      <c r="A208" s="831" t="s">
        <v>577</v>
      </c>
      <c r="B208" s="832" t="s">
        <v>4532</v>
      </c>
      <c r="C208" s="832" t="s">
        <v>4610</v>
      </c>
      <c r="D208" s="832" t="s">
        <v>4750</v>
      </c>
      <c r="E208" s="832" t="s">
        <v>4751</v>
      </c>
      <c r="F208" s="849">
        <v>6</v>
      </c>
      <c r="G208" s="849">
        <v>359346</v>
      </c>
      <c r="H208" s="849"/>
      <c r="I208" s="849">
        <v>59891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577</v>
      </c>
      <c r="B209" s="832" t="s">
        <v>4532</v>
      </c>
      <c r="C209" s="832" t="s">
        <v>4610</v>
      </c>
      <c r="D209" s="832" t="s">
        <v>4752</v>
      </c>
      <c r="E209" s="832" t="s">
        <v>4751</v>
      </c>
      <c r="F209" s="849">
        <v>14</v>
      </c>
      <c r="G209" s="849">
        <v>60494</v>
      </c>
      <c r="H209" s="849"/>
      <c r="I209" s="849">
        <v>4321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577</v>
      </c>
      <c r="B210" s="832" t="s">
        <v>4532</v>
      </c>
      <c r="C210" s="832" t="s">
        <v>4610</v>
      </c>
      <c r="D210" s="832" t="s">
        <v>4753</v>
      </c>
      <c r="E210" s="832" t="s">
        <v>4754</v>
      </c>
      <c r="F210" s="849">
        <v>8</v>
      </c>
      <c r="G210" s="849">
        <v>12942.08</v>
      </c>
      <c r="H210" s="849">
        <v>1.3333333333333335</v>
      </c>
      <c r="I210" s="849">
        <v>1617.76</v>
      </c>
      <c r="J210" s="849">
        <v>6</v>
      </c>
      <c r="K210" s="849">
        <v>9706.56</v>
      </c>
      <c r="L210" s="849">
        <v>1</v>
      </c>
      <c r="M210" s="849">
        <v>1617.76</v>
      </c>
      <c r="N210" s="849">
        <v>3</v>
      </c>
      <c r="O210" s="849">
        <v>4853.28</v>
      </c>
      <c r="P210" s="837">
        <v>0.5</v>
      </c>
      <c r="Q210" s="850">
        <v>1617.76</v>
      </c>
    </row>
    <row r="211" spans="1:17" ht="14.4" customHeight="1" x14ac:dyDescent="0.3">
      <c r="A211" s="831" t="s">
        <v>577</v>
      </c>
      <c r="B211" s="832" t="s">
        <v>4532</v>
      </c>
      <c r="C211" s="832" t="s">
        <v>4610</v>
      </c>
      <c r="D211" s="832" t="s">
        <v>4755</v>
      </c>
      <c r="E211" s="832" t="s">
        <v>4756</v>
      </c>
      <c r="F211" s="849"/>
      <c r="G211" s="849"/>
      <c r="H211" s="849"/>
      <c r="I211" s="849"/>
      <c r="J211" s="849">
        <v>1</v>
      </c>
      <c r="K211" s="849">
        <v>563</v>
      </c>
      <c r="L211" s="849">
        <v>1</v>
      </c>
      <c r="M211" s="849">
        <v>563</v>
      </c>
      <c r="N211" s="849"/>
      <c r="O211" s="849"/>
      <c r="P211" s="837"/>
      <c r="Q211" s="850"/>
    </row>
    <row r="212" spans="1:17" ht="14.4" customHeight="1" x14ac:dyDescent="0.3">
      <c r="A212" s="831" t="s">
        <v>577</v>
      </c>
      <c r="B212" s="832" t="s">
        <v>4532</v>
      </c>
      <c r="C212" s="832" t="s">
        <v>4610</v>
      </c>
      <c r="D212" s="832" t="s">
        <v>4757</v>
      </c>
      <c r="E212" s="832" t="s">
        <v>4758</v>
      </c>
      <c r="F212" s="849">
        <v>12</v>
      </c>
      <c r="G212" s="849">
        <v>124239.24000000002</v>
      </c>
      <c r="H212" s="849"/>
      <c r="I212" s="849">
        <v>10353.270000000002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577</v>
      </c>
      <c r="B213" s="832" t="s">
        <v>4532</v>
      </c>
      <c r="C213" s="832" t="s">
        <v>4610</v>
      </c>
      <c r="D213" s="832" t="s">
        <v>4759</v>
      </c>
      <c r="E213" s="832" t="s">
        <v>4760</v>
      </c>
      <c r="F213" s="849">
        <v>13</v>
      </c>
      <c r="G213" s="849">
        <v>775889.65999999992</v>
      </c>
      <c r="H213" s="849">
        <v>1.1818181818181817</v>
      </c>
      <c r="I213" s="849">
        <v>59683.819999999992</v>
      </c>
      <c r="J213" s="849">
        <v>11</v>
      </c>
      <c r="K213" s="849">
        <v>656522.02</v>
      </c>
      <c r="L213" s="849">
        <v>1</v>
      </c>
      <c r="M213" s="849">
        <v>59683.82</v>
      </c>
      <c r="N213" s="849">
        <v>16</v>
      </c>
      <c r="O213" s="849">
        <v>954941.12</v>
      </c>
      <c r="P213" s="837">
        <v>1.4545454545454546</v>
      </c>
      <c r="Q213" s="850">
        <v>59683.82</v>
      </c>
    </row>
    <row r="214" spans="1:17" ht="14.4" customHeight="1" x14ac:dyDescent="0.3">
      <c r="A214" s="831" t="s">
        <v>577</v>
      </c>
      <c r="B214" s="832" t="s">
        <v>4532</v>
      </c>
      <c r="C214" s="832" t="s">
        <v>4610</v>
      </c>
      <c r="D214" s="832" t="s">
        <v>4761</v>
      </c>
      <c r="E214" s="832" t="s">
        <v>4762</v>
      </c>
      <c r="F214" s="849">
        <v>10</v>
      </c>
      <c r="G214" s="849">
        <v>3618013.2</v>
      </c>
      <c r="H214" s="849">
        <v>1.0000000000000002</v>
      </c>
      <c r="I214" s="849">
        <v>361801.32</v>
      </c>
      <c r="J214" s="849">
        <v>10</v>
      </c>
      <c r="K214" s="849">
        <v>3618013.1999999997</v>
      </c>
      <c r="L214" s="849">
        <v>1</v>
      </c>
      <c r="M214" s="849">
        <v>361801.31999999995</v>
      </c>
      <c r="N214" s="849">
        <v>8</v>
      </c>
      <c r="O214" s="849">
        <v>2894410.56</v>
      </c>
      <c r="P214" s="837">
        <v>0.8</v>
      </c>
      <c r="Q214" s="850">
        <v>361801.32</v>
      </c>
    </row>
    <row r="215" spans="1:17" ht="14.4" customHeight="1" x14ac:dyDescent="0.3">
      <c r="A215" s="831" t="s">
        <v>577</v>
      </c>
      <c r="B215" s="832" t="s">
        <v>4532</v>
      </c>
      <c r="C215" s="832" t="s">
        <v>4610</v>
      </c>
      <c r="D215" s="832" t="s">
        <v>4763</v>
      </c>
      <c r="E215" s="832" t="s">
        <v>4764</v>
      </c>
      <c r="F215" s="849">
        <v>30</v>
      </c>
      <c r="G215" s="849">
        <v>997740</v>
      </c>
      <c r="H215" s="849">
        <v>30</v>
      </c>
      <c r="I215" s="849">
        <v>33258</v>
      </c>
      <c r="J215" s="849">
        <v>1</v>
      </c>
      <c r="K215" s="849">
        <v>33258</v>
      </c>
      <c r="L215" s="849">
        <v>1</v>
      </c>
      <c r="M215" s="849">
        <v>33258</v>
      </c>
      <c r="N215" s="849"/>
      <c r="O215" s="849"/>
      <c r="P215" s="837"/>
      <c r="Q215" s="850"/>
    </row>
    <row r="216" spans="1:17" ht="14.4" customHeight="1" x14ac:dyDescent="0.3">
      <c r="A216" s="831" t="s">
        <v>577</v>
      </c>
      <c r="B216" s="832" t="s">
        <v>4532</v>
      </c>
      <c r="C216" s="832" t="s">
        <v>4610</v>
      </c>
      <c r="D216" s="832" t="s">
        <v>4765</v>
      </c>
      <c r="E216" s="832" t="s">
        <v>4766</v>
      </c>
      <c r="F216" s="849">
        <v>12</v>
      </c>
      <c r="G216" s="849">
        <v>831000</v>
      </c>
      <c r="H216" s="849"/>
      <c r="I216" s="849">
        <v>69250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577</v>
      </c>
      <c r="B217" s="832" t="s">
        <v>4532</v>
      </c>
      <c r="C217" s="832" t="s">
        <v>4610</v>
      </c>
      <c r="D217" s="832" t="s">
        <v>4767</v>
      </c>
      <c r="E217" s="832" t="s">
        <v>4768</v>
      </c>
      <c r="F217" s="849">
        <v>6</v>
      </c>
      <c r="G217" s="849">
        <v>167867.28</v>
      </c>
      <c r="H217" s="849">
        <v>3</v>
      </c>
      <c r="I217" s="849">
        <v>27977.88</v>
      </c>
      <c r="J217" s="849">
        <v>2</v>
      </c>
      <c r="K217" s="849">
        <v>55955.76</v>
      </c>
      <c r="L217" s="849">
        <v>1</v>
      </c>
      <c r="M217" s="849">
        <v>27977.88</v>
      </c>
      <c r="N217" s="849">
        <v>2</v>
      </c>
      <c r="O217" s="849">
        <v>55955.76</v>
      </c>
      <c r="P217" s="837">
        <v>1</v>
      </c>
      <c r="Q217" s="850">
        <v>27977.88</v>
      </c>
    </row>
    <row r="218" spans="1:17" ht="14.4" customHeight="1" x14ac:dyDescent="0.3">
      <c r="A218" s="831" t="s">
        <v>577</v>
      </c>
      <c r="B218" s="832" t="s">
        <v>4532</v>
      </c>
      <c r="C218" s="832" t="s">
        <v>4610</v>
      </c>
      <c r="D218" s="832" t="s">
        <v>4769</v>
      </c>
      <c r="E218" s="832" t="s">
        <v>4711</v>
      </c>
      <c r="F218" s="849">
        <v>20</v>
      </c>
      <c r="G218" s="849">
        <v>82909</v>
      </c>
      <c r="H218" s="849">
        <v>2.5</v>
      </c>
      <c r="I218" s="849">
        <v>4145.45</v>
      </c>
      <c r="J218" s="849">
        <v>8</v>
      </c>
      <c r="K218" s="849">
        <v>33163.599999999999</v>
      </c>
      <c r="L218" s="849">
        <v>1</v>
      </c>
      <c r="M218" s="849">
        <v>4145.45</v>
      </c>
      <c r="N218" s="849"/>
      <c r="O218" s="849"/>
      <c r="P218" s="837"/>
      <c r="Q218" s="850"/>
    </row>
    <row r="219" spans="1:17" ht="14.4" customHeight="1" x14ac:dyDescent="0.3">
      <c r="A219" s="831" t="s">
        <v>577</v>
      </c>
      <c r="B219" s="832" t="s">
        <v>4532</v>
      </c>
      <c r="C219" s="832" t="s">
        <v>4610</v>
      </c>
      <c r="D219" s="832" t="s">
        <v>4770</v>
      </c>
      <c r="E219" s="832" t="s">
        <v>4771</v>
      </c>
      <c r="F219" s="849">
        <v>1</v>
      </c>
      <c r="G219" s="849">
        <v>53686</v>
      </c>
      <c r="H219" s="849">
        <v>1</v>
      </c>
      <c r="I219" s="849">
        <v>53686</v>
      </c>
      <c r="J219" s="849">
        <v>1</v>
      </c>
      <c r="K219" s="849">
        <v>53686</v>
      </c>
      <c r="L219" s="849">
        <v>1</v>
      </c>
      <c r="M219" s="849">
        <v>53686</v>
      </c>
      <c r="N219" s="849">
        <v>2.5</v>
      </c>
      <c r="O219" s="849">
        <v>134215</v>
      </c>
      <c r="P219" s="837">
        <v>2.5</v>
      </c>
      <c r="Q219" s="850">
        <v>53686</v>
      </c>
    </row>
    <row r="220" spans="1:17" ht="14.4" customHeight="1" x14ac:dyDescent="0.3">
      <c r="A220" s="831" t="s">
        <v>577</v>
      </c>
      <c r="B220" s="832" t="s">
        <v>4532</v>
      </c>
      <c r="C220" s="832" t="s">
        <v>4610</v>
      </c>
      <c r="D220" s="832" t="s">
        <v>4772</v>
      </c>
      <c r="E220" s="832" t="s">
        <v>4672</v>
      </c>
      <c r="F220" s="849">
        <v>1</v>
      </c>
      <c r="G220" s="849">
        <v>3480</v>
      </c>
      <c r="H220" s="849">
        <v>0.5</v>
      </c>
      <c r="I220" s="849">
        <v>3480</v>
      </c>
      <c r="J220" s="849">
        <v>2</v>
      </c>
      <c r="K220" s="849">
        <v>6960</v>
      </c>
      <c r="L220" s="849">
        <v>1</v>
      </c>
      <c r="M220" s="849">
        <v>3480</v>
      </c>
      <c r="N220" s="849"/>
      <c r="O220" s="849"/>
      <c r="P220" s="837"/>
      <c r="Q220" s="850"/>
    </row>
    <row r="221" spans="1:17" ht="14.4" customHeight="1" x14ac:dyDescent="0.3">
      <c r="A221" s="831" t="s">
        <v>577</v>
      </c>
      <c r="B221" s="832" t="s">
        <v>4532</v>
      </c>
      <c r="C221" s="832" t="s">
        <v>4610</v>
      </c>
      <c r="D221" s="832" t="s">
        <v>4773</v>
      </c>
      <c r="E221" s="832" t="s">
        <v>4665</v>
      </c>
      <c r="F221" s="849">
        <v>7</v>
      </c>
      <c r="G221" s="849">
        <v>29591.310000000005</v>
      </c>
      <c r="H221" s="849">
        <v>0.87500000000000011</v>
      </c>
      <c r="I221" s="849">
        <v>4227.3300000000008</v>
      </c>
      <c r="J221" s="849">
        <v>8</v>
      </c>
      <c r="K221" s="849">
        <v>33818.639999999999</v>
      </c>
      <c r="L221" s="849">
        <v>1</v>
      </c>
      <c r="M221" s="849">
        <v>4227.33</v>
      </c>
      <c r="N221" s="849">
        <v>7</v>
      </c>
      <c r="O221" s="849">
        <v>29591.309999999998</v>
      </c>
      <c r="P221" s="837">
        <v>0.875</v>
      </c>
      <c r="Q221" s="850">
        <v>4227.33</v>
      </c>
    </row>
    <row r="222" spans="1:17" ht="14.4" customHeight="1" x14ac:dyDescent="0.3">
      <c r="A222" s="831" t="s">
        <v>577</v>
      </c>
      <c r="B222" s="832" t="s">
        <v>4532</v>
      </c>
      <c r="C222" s="832" t="s">
        <v>4610</v>
      </c>
      <c r="D222" s="832" t="s">
        <v>4774</v>
      </c>
      <c r="E222" s="832" t="s">
        <v>4775</v>
      </c>
      <c r="F222" s="849">
        <v>9</v>
      </c>
      <c r="G222" s="849">
        <v>246402</v>
      </c>
      <c r="H222" s="849">
        <v>5</v>
      </c>
      <c r="I222" s="849">
        <v>27378</v>
      </c>
      <c r="J222" s="849">
        <v>2</v>
      </c>
      <c r="K222" s="849">
        <v>49280.4</v>
      </c>
      <c r="L222" s="849">
        <v>1</v>
      </c>
      <c r="M222" s="849">
        <v>24640.2</v>
      </c>
      <c r="N222" s="849">
        <v>1</v>
      </c>
      <c r="O222" s="849">
        <v>24640.2</v>
      </c>
      <c r="P222" s="837">
        <v>0.5</v>
      </c>
      <c r="Q222" s="850">
        <v>24640.2</v>
      </c>
    </row>
    <row r="223" spans="1:17" ht="14.4" customHeight="1" x14ac:dyDescent="0.3">
      <c r="A223" s="831" t="s">
        <v>577</v>
      </c>
      <c r="B223" s="832" t="s">
        <v>4532</v>
      </c>
      <c r="C223" s="832" t="s">
        <v>4610</v>
      </c>
      <c r="D223" s="832" t="s">
        <v>4776</v>
      </c>
      <c r="E223" s="832" t="s">
        <v>4777</v>
      </c>
      <c r="F223" s="849">
        <v>2</v>
      </c>
      <c r="G223" s="849">
        <v>8770.74</v>
      </c>
      <c r="H223" s="849">
        <v>1</v>
      </c>
      <c r="I223" s="849">
        <v>4385.37</v>
      </c>
      <c r="J223" s="849">
        <v>2</v>
      </c>
      <c r="K223" s="849">
        <v>8770.74</v>
      </c>
      <c r="L223" s="849">
        <v>1</v>
      </c>
      <c r="M223" s="849">
        <v>4385.37</v>
      </c>
      <c r="N223" s="849"/>
      <c r="O223" s="849"/>
      <c r="P223" s="837"/>
      <c r="Q223" s="850"/>
    </row>
    <row r="224" spans="1:17" ht="14.4" customHeight="1" x14ac:dyDescent="0.3">
      <c r="A224" s="831" t="s">
        <v>577</v>
      </c>
      <c r="B224" s="832" t="s">
        <v>4532</v>
      </c>
      <c r="C224" s="832" t="s">
        <v>4610</v>
      </c>
      <c r="D224" s="832" t="s">
        <v>4778</v>
      </c>
      <c r="E224" s="832" t="s">
        <v>4649</v>
      </c>
      <c r="F224" s="849">
        <v>1</v>
      </c>
      <c r="G224" s="849">
        <v>4577.62</v>
      </c>
      <c r="H224" s="849"/>
      <c r="I224" s="849">
        <v>4577.62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577</v>
      </c>
      <c r="B225" s="832" t="s">
        <v>4532</v>
      </c>
      <c r="C225" s="832" t="s">
        <v>4610</v>
      </c>
      <c r="D225" s="832" t="s">
        <v>4779</v>
      </c>
      <c r="E225" s="832" t="s">
        <v>4780</v>
      </c>
      <c r="F225" s="849">
        <v>1</v>
      </c>
      <c r="G225" s="849">
        <v>14750.56</v>
      </c>
      <c r="H225" s="849"/>
      <c r="I225" s="849">
        <v>14750.56</v>
      </c>
      <c r="J225" s="849"/>
      <c r="K225" s="849"/>
      <c r="L225" s="849"/>
      <c r="M225" s="849"/>
      <c r="N225" s="849">
        <v>2</v>
      </c>
      <c r="O225" s="849">
        <v>29501.119999999999</v>
      </c>
      <c r="P225" s="837"/>
      <c r="Q225" s="850">
        <v>14750.56</v>
      </c>
    </row>
    <row r="226" spans="1:17" ht="14.4" customHeight="1" x14ac:dyDescent="0.3">
      <c r="A226" s="831" t="s">
        <v>577</v>
      </c>
      <c r="B226" s="832" t="s">
        <v>4532</v>
      </c>
      <c r="C226" s="832" t="s">
        <v>4610</v>
      </c>
      <c r="D226" s="832" t="s">
        <v>4781</v>
      </c>
      <c r="E226" s="832" t="s">
        <v>4782</v>
      </c>
      <c r="F226" s="849"/>
      <c r="G226" s="849"/>
      <c r="H226" s="849"/>
      <c r="I226" s="849"/>
      <c r="J226" s="849">
        <v>1</v>
      </c>
      <c r="K226" s="849">
        <v>4385.37</v>
      </c>
      <c r="L226" s="849">
        <v>1</v>
      </c>
      <c r="M226" s="849">
        <v>4385.37</v>
      </c>
      <c r="N226" s="849"/>
      <c r="O226" s="849"/>
      <c r="P226" s="837"/>
      <c r="Q226" s="850"/>
    </row>
    <row r="227" spans="1:17" ht="14.4" customHeight="1" x14ac:dyDescent="0.3">
      <c r="A227" s="831" t="s">
        <v>577</v>
      </c>
      <c r="B227" s="832" t="s">
        <v>4532</v>
      </c>
      <c r="C227" s="832" t="s">
        <v>4610</v>
      </c>
      <c r="D227" s="832" t="s">
        <v>4783</v>
      </c>
      <c r="E227" s="832" t="s">
        <v>4695</v>
      </c>
      <c r="F227" s="849">
        <v>1</v>
      </c>
      <c r="G227" s="849">
        <v>57042</v>
      </c>
      <c r="H227" s="849"/>
      <c r="I227" s="849">
        <v>57042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577</v>
      </c>
      <c r="B228" s="832" t="s">
        <v>4532</v>
      </c>
      <c r="C228" s="832" t="s">
        <v>4610</v>
      </c>
      <c r="D228" s="832" t="s">
        <v>4784</v>
      </c>
      <c r="E228" s="832" t="s">
        <v>4785</v>
      </c>
      <c r="F228" s="849"/>
      <c r="G228" s="849"/>
      <c r="H228" s="849"/>
      <c r="I228" s="849"/>
      <c r="J228" s="849">
        <v>1</v>
      </c>
      <c r="K228" s="849">
        <v>248.73</v>
      </c>
      <c r="L228" s="849">
        <v>1</v>
      </c>
      <c r="M228" s="849">
        <v>248.73</v>
      </c>
      <c r="N228" s="849"/>
      <c r="O228" s="849"/>
      <c r="P228" s="837"/>
      <c r="Q228" s="850"/>
    </row>
    <row r="229" spans="1:17" ht="14.4" customHeight="1" x14ac:dyDescent="0.3">
      <c r="A229" s="831" t="s">
        <v>577</v>
      </c>
      <c r="B229" s="832" t="s">
        <v>4532</v>
      </c>
      <c r="C229" s="832" t="s">
        <v>4610</v>
      </c>
      <c r="D229" s="832" t="s">
        <v>4786</v>
      </c>
      <c r="E229" s="832" t="s">
        <v>4787</v>
      </c>
      <c r="F229" s="849">
        <v>1</v>
      </c>
      <c r="G229" s="849">
        <v>5255.92</v>
      </c>
      <c r="H229" s="849"/>
      <c r="I229" s="849">
        <v>5255.92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577</v>
      </c>
      <c r="B230" s="832" t="s">
        <v>4532</v>
      </c>
      <c r="C230" s="832" t="s">
        <v>4610</v>
      </c>
      <c r="D230" s="832" t="s">
        <v>4788</v>
      </c>
      <c r="E230" s="832" t="s">
        <v>4789</v>
      </c>
      <c r="F230" s="849">
        <v>1</v>
      </c>
      <c r="G230" s="849">
        <v>15262.84</v>
      </c>
      <c r="H230" s="849"/>
      <c r="I230" s="849">
        <v>15262.84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577</v>
      </c>
      <c r="B231" s="832" t="s">
        <v>4532</v>
      </c>
      <c r="C231" s="832" t="s">
        <v>4610</v>
      </c>
      <c r="D231" s="832" t="s">
        <v>4790</v>
      </c>
      <c r="E231" s="832" t="s">
        <v>4791</v>
      </c>
      <c r="F231" s="849">
        <v>23</v>
      </c>
      <c r="G231" s="849">
        <v>220619.91</v>
      </c>
      <c r="H231" s="849">
        <v>0.92</v>
      </c>
      <c r="I231" s="849">
        <v>9592.17</v>
      </c>
      <c r="J231" s="849">
        <v>25</v>
      </c>
      <c r="K231" s="849">
        <v>239804.25</v>
      </c>
      <c r="L231" s="849">
        <v>1</v>
      </c>
      <c r="M231" s="849">
        <v>9592.17</v>
      </c>
      <c r="N231" s="849">
        <v>52</v>
      </c>
      <c r="O231" s="849">
        <v>498792.83999999997</v>
      </c>
      <c r="P231" s="837">
        <v>2.08</v>
      </c>
      <c r="Q231" s="850">
        <v>9592.17</v>
      </c>
    </row>
    <row r="232" spans="1:17" ht="14.4" customHeight="1" x14ac:dyDescent="0.3">
      <c r="A232" s="831" t="s">
        <v>577</v>
      </c>
      <c r="B232" s="832" t="s">
        <v>4532</v>
      </c>
      <c r="C232" s="832" t="s">
        <v>4610</v>
      </c>
      <c r="D232" s="832" t="s">
        <v>4792</v>
      </c>
      <c r="E232" s="832" t="s">
        <v>4793</v>
      </c>
      <c r="F232" s="849">
        <v>12</v>
      </c>
      <c r="G232" s="849">
        <v>731817.84</v>
      </c>
      <c r="H232" s="849">
        <v>1.3333333333333333</v>
      </c>
      <c r="I232" s="849">
        <v>60984.82</v>
      </c>
      <c r="J232" s="849">
        <v>9</v>
      </c>
      <c r="K232" s="849">
        <v>548863.38</v>
      </c>
      <c r="L232" s="849">
        <v>1</v>
      </c>
      <c r="M232" s="849">
        <v>60984.82</v>
      </c>
      <c r="N232" s="849">
        <v>6</v>
      </c>
      <c r="O232" s="849">
        <v>365908.92</v>
      </c>
      <c r="P232" s="837">
        <v>0.66666666666666663</v>
      </c>
      <c r="Q232" s="850">
        <v>60984.82</v>
      </c>
    </row>
    <row r="233" spans="1:17" ht="14.4" customHeight="1" x14ac:dyDescent="0.3">
      <c r="A233" s="831" t="s">
        <v>577</v>
      </c>
      <c r="B233" s="832" t="s">
        <v>4532</v>
      </c>
      <c r="C233" s="832" t="s">
        <v>4610</v>
      </c>
      <c r="D233" s="832" t="s">
        <v>4794</v>
      </c>
      <c r="E233" s="832" t="s">
        <v>4795</v>
      </c>
      <c r="F233" s="849">
        <v>2</v>
      </c>
      <c r="G233" s="849">
        <v>40304.18</v>
      </c>
      <c r="H233" s="849"/>
      <c r="I233" s="849">
        <v>20152.09</v>
      </c>
      <c r="J233" s="849"/>
      <c r="K233" s="849"/>
      <c r="L233" s="849"/>
      <c r="M233" s="849"/>
      <c r="N233" s="849">
        <v>1</v>
      </c>
      <c r="O233" s="849">
        <v>20152.09</v>
      </c>
      <c r="P233" s="837"/>
      <c r="Q233" s="850">
        <v>20152.09</v>
      </c>
    </row>
    <row r="234" spans="1:17" ht="14.4" customHeight="1" x14ac:dyDescent="0.3">
      <c r="A234" s="831" t="s">
        <v>577</v>
      </c>
      <c r="B234" s="832" t="s">
        <v>4532</v>
      </c>
      <c r="C234" s="832" t="s">
        <v>4610</v>
      </c>
      <c r="D234" s="832" t="s">
        <v>4796</v>
      </c>
      <c r="E234" s="832" t="s">
        <v>4672</v>
      </c>
      <c r="F234" s="849">
        <v>1</v>
      </c>
      <c r="G234" s="849">
        <v>5239</v>
      </c>
      <c r="H234" s="849"/>
      <c r="I234" s="849">
        <v>5239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577</v>
      </c>
      <c r="B235" s="832" t="s">
        <v>4532</v>
      </c>
      <c r="C235" s="832" t="s">
        <v>4610</v>
      </c>
      <c r="D235" s="832" t="s">
        <v>4797</v>
      </c>
      <c r="E235" s="832" t="s">
        <v>4798</v>
      </c>
      <c r="F235" s="849">
        <v>4</v>
      </c>
      <c r="G235" s="849">
        <v>33113.879999999997</v>
      </c>
      <c r="H235" s="849"/>
      <c r="I235" s="849">
        <v>8278.4699999999993</v>
      </c>
      <c r="J235" s="849"/>
      <c r="K235" s="849"/>
      <c r="L235" s="849"/>
      <c r="M235" s="849"/>
      <c r="N235" s="849">
        <v>2</v>
      </c>
      <c r="O235" s="849">
        <v>16556.939999999999</v>
      </c>
      <c r="P235" s="837"/>
      <c r="Q235" s="850">
        <v>8278.4699999999993</v>
      </c>
    </row>
    <row r="236" spans="1:17" ht="14.4" customHeight="1" x14ac:dyDescent="0.3">
      <c r="A236" s="831" t="s">
        <v>577</v>
      </c>
      <c r="B236" s="832" t="s">
        <v>4532</v>
      </c>
      <c r="C236" s="832" t="s">
        <v>4610</v>
      </c>
      <c r="D236" s="832" t="s">
        <v>4799</v>
      </c>
      <c r="E236" s="832" t="s">
        <v>4798</v>
      </c>
      <c r="F236" s="849">
        <v>8</v>
      </c>
      <c r="G236" s="849">
        <v>124504.56</v>
      </c>
      <c r="H236" s="849"/>
      <c r="I236" s="849">
        <v>15563.07</v>
      </c>
      <c r="J236" s="849"/>
      <c r="K236" s="849"/>
      <c r="L236" s="849"/>
      <c r="M236" s="849"/>
      <c r="N236" s="849">
        <v>4</v>
      </c>
      <c r="O236" s="849">
        <v>62252.28</v>
      </c>
      <c r="P236" s="837"/>
      <c r="Q236" s="850">
        <v>15563.07</v>
      </c>
    </row>
    <row r="237" spans="1:17" ht="14.4" customHeight="1" x14ac:dyDescent="0.3">
      <c r="A237" s="831" t="s">
        <v>577</v>
      </c>
      <c r="B237" s="832" t="s">
        <v>4532</v>
      </c>
      <c r="C237" s="832" t="s">
        <v>4610</v>
      </c>
      <c r="D237" s="832" t="s">
        <v>4800</v>
      </c>
      <c r="E237" s="832" t="s">
        <v>4801</v>
      </c>
      <c r="F237" s="849">
        <v>6</v>
      </c>
      <c r="G237" s="849">
        <v>111909.24000000002</v>
      </c>
      <c r="H237" s="849">
        <v>2.0000000000000004</v>
      </c>
      <c r="I237" s="849">
        <v>18651.540000000005</v>
      </c>
      <c r="J237" s="849">
        <v>3</v>
      </c>
      <c r="K237" s="849">
        <v>55954.62</v>
      </c>
      <c r="L237" s="849">
        <v>1</v>
      </c>
      <c r="M237" s="849">
        <v>18651.54</v>
      </c>
      <c r="N237" s="849">
        <v>2</v>
      </c>
      <c r="O237" s="849">
        <v>37303.08</v>
      </c>
      <c r="P237" s="837">
        <v>0.66666666666666663</v>
      </c>
      <c r="Q237" s="850">
        <v>18651.54</v>
      </c>
    </row>
    <row r="238" spans="1:17" ht="14.4" customHeight="1" x14ac:dyDescent="0.3">
      <c r="A238" s="831" t="s">
        <v>577</v>
      </c>
      <c r="B238" s="832" t="s">
        <v>4532</v>
      </c>
      <c r="C238" s="832" t="s">
        <v>4610</v>
      </c>
      <c r="D238" s="832" t="s">
        <v>4802</v>
      </c>
      <c r="E238" s="832" t="s">
        <v>4798</v>
      </c>
      <c r="F238" s="849">
        <v>8</v>
      </c>
      <c r="G238" s="849">
        <v>19251.52</v>
      </c>
      <c r="H238" s="849"/>
      <c r="I238" s="849">
        <v>2406.44</v>
      </c>
      <c r="J238" s="849"/>
      <c r="K238" s="849"/>
      <c r="L238" s="849"/>
      <c r="M238" s="849"/>
      <c r="N238" s="849">
        <v>4</v>
      </c>
      <c r="O238" s="849">
        <v>9625.76</v>
      </c>
      <c r="P238" s="837"/>
      <c r="Q238" s="850">
        <v>2406.44</v>
      </c>
    </row>
    <row r="239" spans="1:17" ht="14.4" customHeight="1" x14ac:dyDescent="0.3">
      <c r="A239" s="831" t="s">
        <v>577</v>
      </c>
      <c r="B239" s="832" t="s">
        <v>4532</v>
      </c>
      <c r="C239" s="832" t="s">
        <v>4610</v>
      </c>
      <c r="D239" s="832" t="s">
        <v>4803</v>
      </c>
      <c r="E239" s="832" t="s">
        <v>4804</v>
      </c>
      <c r="F239" s="849">
        <v>9</v>
      </c>
      <c r="G239" s="849">
        <v>291933</v>
      </c>
      <c r="H239" s="849">
        <v>0.6428571428571429</v>
      </c>
      <c r="I239" s="849">
        <v>32437</v>
      </c>
      <c r="J239" s="849">
        <v>14</v>
      </c>
      <c r="K239" s="849">
        <v>454118</v>
      </c>
      <c r="L239" s="849">
        <v>1</v>
      </c>
      <c r="M239" s="849">
        <v>32437</v>
      </c>
      <c r="N239" s="849">
        <v>10</v>
      </c>
      <c r="O239" s="849">
        <v>324370</v>
      </c>
      <c r="P239" s="837">
        <v>0.7142857142857143</v>
      </c>
      <c r="Q239" s="850">
        <v>32437</v>
      </c>
    </row>
    <row r="240" spans="1:17" ht="14.4" customHeight="1" x14ac:dyDescent="0.3">
      <c r="A240" s="831" t="s">
        <v>577</v>
      </c>
      <c r="B240" s="832" t="s">
        <v>4532</v>
      </c>
      <c r="C240" s="832" t="s">
        <v>4610</v>
      </c>
      <c r="D240" s="832" t="s">
        <v>4805</v>
      </c>
      <c r="E240" s="832" t="s">
        <v>4806</v>
      </c>
      <c r="F240" s="849">
        <v>71</v>
      </c>
      <c r="G240" s="849">
        <v>628350</v>
      </c>
      <c r="H240" s="849">
        <v>0.1710843373493976</v>
      </c>
      <c r="I240" s="849">
        <v>8850</v>
      </c>
      <c r="J240" s="849">
        <v>415</v>
      </c>
      <c r="K240" s="849">
        <v>3672750</v>
      </c>
      <c r="L240" s="849">
        <v>1</v>
      </c>
      <c r="M240" s="849">
        <v>8850</v>
      </c>
      <c r="N240" s="849">
        <v>366</v>
      </c>
      <c r="O240" s="849">
        <v>3239100</v>
      </c>
      <c r="P240" s="837">
        <v>0.88192771084337351</v>
      </c>
      <c r="Q240" s="850">
        <v>8850</v>
      </c>
    </row>
    <row r="241" spans="1:17" ht="14.4" customHeight="1" x14ac:dyDescent="0.3">
      <c r="A241" s="831" t="s">
        <v>577</v>
      </c>
      <c r="B241" s="832" t="s">
        <v>4532</v>
      </c>
      <c r="C241" s="832" t="s">
        <v>4610</v>
      </c>
      <c r="D241" s="832" t="s">
        <v>4807</v>
      </c>
      <c r="E241" s="832" t="s">
        <v>4806</v>
      </c>
      <c r="F241" s="849">
        <v>29</v>
      </c>
      <c r="G241" s="849">
        <v>131399</v>
      </c>
      <c r="H241" s="849">
        <v>0.32222222222222224</v>
      </c>
      <c r="I241" s="849">
        <v>4531</v>
      </c>
      <c r="J241" s="849">
        <v>90</v>
      </c>
      <c r="K241" s="849">
        <v>407790</v>
      </c>
      <c r="L241" s="849">
        <v>1</v>
      </c>
      <c r="M241" s="849">
        <v>4531</v>
      </c>
      <c r="N241" s="849">
        <v>87</v>
      </c>
      <c r="O241" s="849">
        <v>394197</v>
      </c>
      <c r="P241" s="837">
        <v>0.96666666666666667</v>
      </c>
      <c r="Q241" s="850">
        <v>4531</v>
      </c>
    </row>
    <row r="242" spans="1:17" ht="14.4" customHeight="1" x14ac:dyDescent="0.3">
      <c r="A242" s="831" t="s">
        <v>577</v>
      </c>
      <c r="B242" s="832" t="s">
        <v>4532</v>
      </c>
      <c r="C242" s="832" t="s">
        <v>4610</v>
      </c>
      <c r="D242" s="832" t="s">
        <v>4808</v>
      </c>
      <c r="E242" s="832" t="s">
        <v>4809</v>
      </c>
      <c r="F242" s="849">
        <v>47</v>
      </c>
      <c r="G242" s="849">
        <v>859395</v>
      </c>
      <c r="H242" s="849">
        <v>0.35074626865671643</v>
      </c>
      <c r="I242" s="849">
        <v>18285</v>
      </c>
      <c r="J242" s="849">
        <v>134</v>
      </c>
      <c r="K242" s="849">
        <v>2450190</v>
      </c>
      <c r="L242" s="849">
        <v>1</v>
      </c>
      <c r="M242" s="849">
        <v>18285</v>
      </c>
      <c r="N242" s="849">
        <v>268</v>
      </c>
      <c r="O242" s="849">
        <v>4900380</v>
      </c>
      <c r="P242" s="837">
        <v>2</v>
      </c>
      <c r="Q242" s="850">
        <v>18285</v>
      </c>
    </row>
    <row r="243" spans="1:17" ht="14.4" customHeight="1" x14ac:dyDescent="0.3">
      <c r="A243" s="831" t="s">
        <v>577</v>
      </c>
      <c r="B243" s="832" t="s">
        <v>4532</v>
      </c>
      <c r="C243" s="832" t="s">
        <v>4610</v>
      </c>
      <c r="D243" s="832" t="s">
        <v>4810</v>
      </c>
      <c r="E243" s="832" t="s">
        <v>4806</v>
      </c>
      <c r="F243" s="849">
        <v>71</v>
      </c>
      <c r="G243" s="849">
        <v>141716</v>
      </c>
      <c r="H243" s="849">
        <v>0.1710843373493976</v>
      </c>
      <c r="I243" s="849">
        <v>1996</v>
      </c>
      <c r="J243" s="849">
        <v>415</v>
      </c>
      <c r="K243" s="849">
        <v>828340</v>
      </c>
      <c r="L243" s="849">
        <v>1</v>
      </c>
      <c r="M243" s="849">
        <v>1996</v>
      </c>
      <c r="N243" s="849">
        <v>390</v>
      </c>
      <c r="O243" s="849">
        <v>778440</v>
      </c>
      <c r="P243" s="837">
        <v>0.93975903614457834</v>
      </c>
      <c r="Q243" s="850">
        <v>1996</v>
      </c>
    </row>
    <row r="244" spans="1:17" ht="14.4" customHeight="1" x14ac:dyDescent="0.3">
      <c r="A244" s="831" t="s">
        <v>577</v>
      </c>
      <c r="B244" s="832" t="s">
        <v>4532</v>
      </c>
      <c r="C244" s="832" t="s">
        <v>4610</v>
      </c>
      <c r="D244" s="832" t="s">
        <v>4811</v>
      </c>
      <c r="E244" s="832" t="s">
        <v>4806</v>
      </c>
      <c r="F244" s="849">
        <v>1</v>
      </c>
      <c r="G244" s="849">
        <v>10110</v>
      </c>
      <c r="H244" s="849">
        <v>1</v>
      </c>
      <c r="I244" s="849">
        <v>10110</v>
      </c>
      <c r="J244" s="849">
        <v>1</v>
      </c>
      <c r="K244" s="849">
        <v>10110</v>
      </c>
      <c r="L244" s="849">
        <v>1</v>
      </c>
      <c r="M244" s="849">
        <v>10110</v>
      </c>
      <c r="N244" s="849">
        <v>2</v>
      </c>
      <c r="O244" s="849">
        <v>20220</v>
      </c>
      <c r="P244" s="837">
        <v>2</v>
      </c>
      <c r="Q244" s="850">
        <v>10110</v>
      </c>
    </row>
    <row r="245" spans="1:17" ht="14.4" customHeight="1" x14ac:dyDescent="0.3">
      <c r="A245" s="831" t="s">
        <v>577</v>
      </c>
      <c r="B245" s="832" t="s">
        <v>4532</v>
      </c>
      <c r="C245" s="832" t="s">
        <v>4610</v>
      </c>
      <c r="D245" s="832" t="s">
        <v>4812</v>
      </c>
      <c r="E245" s="832" t="s">
        <v>4813</v>
      </c>
      <c r="F245" s="849">
        <v>48</v>
      </c>
      <c r="G245" s="849">
        <v>123120</v>
      </c>
      <c r="H245" s="849">
        <v>1.2</v>
      </c>
      <c r="I245" s="849">
        <v>2565</v>
      </c>
      <c r="J245" s="849">
        <v>40</v>
      </c>
      <c r="K245" s="849">
        <v>102600</v>
      </c>
      <c r="L245" s="849">
        <v>1</v>
      </c>
      <c r="M245" s="849">
        <v>2565</v>
      </c>
      <c r="N245" s="849">
        <v>14</v>
      </c>
      <c r="O245" s="849">
        <v>35910</v>
      </c>
      <c r="P245" s="837">
        <v>0.35</v>
      </c>
      <c r="Q245" s="850">
        <v>2565</v>
      </c>
    </row>
    <row r="246" spans="1:17" ht="14.4" customHeight="1" x14ac:dyDescent="0.3">
      <c r="A246" s="831" t="s">
        <v>577</v>
      </c>
      <c r="B246" s="832" t="s">
        <v>4532</v>
      </c>
      <c r="C246" s="832" t="s">
        <v>4610</v>
      </c>
      <c r="D246" s="832" t="s">
        <v>4814</v>
      </c>
      <c r="E246" s="832" t="s">
        <v>4813</v>
      </c>
      <c r="F246" s="849">
        <v>48</v>
      </c>
      <c r="G246" s="849">
        <v>557520</v>
      </c>
      <c r="H246" s="849">
        <v>1.2</v>
      </c>
      <c r="I246" s="849">
        <v>11615</v>
      </c>
      <c r="J246" s="849">
        <v>40</v>
      </c>
      <c r="K246" s="849">
        <v>464600</v>
      </c>
      <c r="L246" s="849">
        <v>1</v>
      </c>
      <c r="M246" s="849">
        <v>11615</v>
      </c>
      <c r="N246" s="849">
        <v>17</v>
      </c>
      <c r="O246" s="849">
        <v>197455</v>
      </c>
      <c r="P246" s="837">
        <v>0.42499999999999999</v>
      </c>
      <c r="Q246" s="850">
        <v>11615</v>
      </c>
    </row>
    <row r="247" spans="1:17" ht="14.4" customHeight="1" x14ac:dyDescent="0.3">
      <c r="A247" s="831" t="s">
        <v>577</v>
      </c>
      <c r="B247" s="832" t="s">
        <v>4532</v>
      </c>
      <c r="C247" s="832" t="s">
        <v>4610</v>
      </c>
      <c r="D247" s="832" t="s">
        <v>4815</v>
      </c>
      <c r="E247" s="832" t="s">
        <v>4813</v>
      </c>
      <c r="F247" s="849">
        <v>26</v>
      </c>
      <c r="G247" s="849">
        <v>64883</v>
      </c>
      <c r="H247" s="849">
        <v>0.20634920634920634</v>
      </c>
      <c r="I247" s="849">
        <v>2495.5</v>
      </c>
      <c r="J247" s="849">
        <v>126</v>
      </c>
      <c r="K247" s="849">
        <v>314433</v>
      </c>
      <c r="L247" s="849">
        <v>1</v>
      </c>
      <c r="M247" s="849">
        <v>2495.5</v>
      </c>
      <c r="N247" s="849">
        <v>110</v>
      </c>
      <c r="O247" s="849">
        <v>274505</v>
      </c>
      <c r="P247" s="837">
        <v>0.87301587301587302</v>
      </c>
      <c r="Q247" s="850">
        <v>2495.5</v>
      </c>
    </row>
    <row r="248" spans="1:17" ht="14.4" customHeight="1" x14ac:dyDescent="0.3">
      <c r="A248" s="831" t="s">
        <v>577</v>
      </c>
      <c r="B248" s="832" t="s">
        <v>4532</v>
      </c>
      <c r="C248" s="832" t="s">
        <v>4610</v>
      </c>
      <c r="D248" s="832" t="s">
        <v>4816</v>
      </c>
      <c r="E248" s="832" t="s">
        <v>4817</v>
      </c>
      <c r="F248" s="849">
        <v>7</v>
      </c>
      <c r="G248" s="849">
        <v>148484</v>
      </c>
      <c r="H248" s="849">
        <v>0.15909090909090909</v>
      </c>
      <c r="I248" s="849">
        <v>21212</v>
      </c>
      <c r="J248" s="849">
        <v>44</v>
      </c>
      <c r="K248" s="849">
        <v>933328</v>
      </c>
      <c r="L248" s="849">
        <v>1</v>
      </c>
      <c r="M248" s="849">
        <v>21212</v>
      </c>
      <c r="N248" s="849">
        <v>26</v>
      </c>
      <c r="O248" s="849">
        <v>551512</v>
      </c>
      <c r="P248" s="837">
        <v>0.59090909090909094</v>
      </c>
      <c r="Q248" s="850">
        <v>21212</v>
      </c>
    </row>
    <row r="249" spans="1:17" ht="14.4" customHeight="1" x14ac:dyDescent="0.3">
      <c r="A249" s="831" t="s">
        <v>577</v>
      </c>
      <c r="B249" s="832" t="s">
        <v>4532</v>
      </c>
      <c r="C249" s="832" t="s">
        <v>4610</v>
      </c>
      <c r="D249" s="832" t="s">
        <v>4818</v>
      </c>
      <c r="E249" s="832" t="s">
        <v>4700</v>
      </c>
      <c r="F249" s="849"/>
      <c r="G249" s="849"/>
      <c r="H249" s="849"/>
      <c r="I249" s="849"/>
      <c r="J249" s="849">
        <v>1</v>
      </c>
      <c r="K249" s="849">
        <v>3122.56</v>
      </c>
      <c r="L249" s="849">
        <v>1</v>
      </c>
      <c r="M249" s="849">
        <v>3122.56</v>
      </c>
      <c r="N249" s="849">
        <v>2</v>
      </c>
      <c r="O249" s="849">
        <v>6245.12</v>
      </c>
      <c r="P249" s="837">
        <v>2</v>
      </c>
      <c r="Q249" s="850">
        <v>3122.56</v>
      </c>
    </row>
    <row r="250" spans="1:17" ht="14.4" customHeight="1" x14ac:dyDescent="0.3">
      <c r="A250" s="831" t="s">
        <v>577</v>
      </c>
      <c r="B250" s="832" t="s">
        <v>4532</v>
      </c>
      <c r="C250" s="832" t="s">
        <v>4610</v>
      </c>
      <c r="D250" s="832" t="s">
        <v>4819</v>
      </c>
      <c r="E250" s="832" t="s">
        <v>4820</v>
      </c>
      <c r="F250" s="849">
        <v>1</v>
      </c>
      <c r="G250" s="849">
        <v>21759</v>
      </c>
      <c r="H250" s="849"/>
      <c r="I250" s="849">
        <v>21759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577</v>
      </c>
      <c r="B251" s="832" t="s">
        <v>4532</v>
      </c>
      <c r="C251" s="832" t="s">
        <v>4610</v>
      </c>
      <c r="D251" s="832" t="s">
        <v>4821</v>
      </c>
      <c r="E251" s="832" t="s">
        <v>4822</v>
      </c>
      <c r="F251" s="849">
        <v>8</v>
      </c>
      <c r="G251" s="849">
        <v>103264</v>
      </c>
      <c r="H251" s="849"/>
      <c r="I251" s="849">
        <v>12908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577</v>
      </c>
      <c r="B252" s="832" t="s">
        <v>4532</v>
      </c>
      <c r="C252" s="832" t="s">
        <v>4610</v>
      </c>
      <c r="D252" s="832" t="s">
        <v>4823</v>
      </c>
      <c r="E252" s="832" t="s">
        <v>4824</v>
      </c>
      <c r="F252" s="849"/>
      <c r="G252" s="849"/>
      <c r="H252" s="849"/>
      <c r="I252" s="849"/>
      <c r="J252" s="849">
        <v>2</v>
      </c>
      <c r="K252" s="849">
        <v>41081.96</v>
      </c>
      <c r="L252" s="849">
        <v>1</v>
      </c>
      <c r="M252" s="849">
        <v>20540.98</v>
      </c>
      <c r="N252" s="849">
        <v>3</v>
      </c>
      <c r="O252" s="849">
        <v>61622.94</v>
      </c>
      <c r="P252" s="837">
        <v>1.5</v>
      </c>
      <c r="Q252" s="850">
        <v>20540.98</v>
      </c>
    </row>
    <row r="253" spans="1:17" ht="14.4" customHeight="1" x14ac:dyDescent="0.3">
      <c r="A253" s="831" t="s">
        <v>577</v>
      </c>
      <c r="B253" s="832" t="s">
        <v>4532</v>
      </c>
      <c r="C253" s="832" t="s">
        <v>4610</v>
      </c>
      <c r="D253" s="832" t="s">
        <v>4825</v>
      </c>
      <c r="E253" s="832" t="s">
        <v>4826</v>
      </c>
      <c r="F253" s="849">
        <v>4</v>
      </c>
      <c r="G253" s="849">
        <v>9988</v>
      </c>
      <c r="H253" s="849"/>
      <c r="I253" s="849">
        <v>2497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577</v>
      </c>
      <c r="B254" s="832" t="s">
        <v>4532</v>
      </c>
      <c r="C254" s="832" t="s">
        <v>4610</v>
      </c>
      <c r="D254" s="832" t="s">
        <v>4827</v>
      </c>
      <c r="E254" s="832" t="s">
        <v>4780</v>
      </c>
      <c r="F254" s="849">
        <v>1</v>
      </c>
      <c r="G254" s="849">
        <v>12592.85</v>
      </c>
      <c r="H254" s="849"/>
      <c r="I254" s="849">
        <v>12592.85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577</v>
      </c>
      <c r="B255" s="832" t="s">
        <v>4532</v>
      </c>
      <c r="C255" s="832" t="s">
        <v>4610</v>
      </c>
      <c r="D255" s="832" t="s">
        <v>4828</v>
      </c>
      <c r="E255" s="832" t="s">
        <v>4829</v>
      </c>
      <c r="F255" s="849">
        <v>5</v>
      </c>
      <c r="G255" s="849">
        <v>199950</v>
      </c>
      <c r="H255" s="849">
        <v>0.55555555555555558</v>
      </c>
      <c r="I255" s="849">
        <v>39990</v>
      </c>
      <c r="J255" s="849">
        <v>9</v>
      </c>
      <c r="K255" s="849">
        <v>359910</v>
      </c>
      <c r="L255" s="849">
        <v>1</v>
      </c>
      <c r="M255" s="849">
        <v>39990</v>
      </c>
      <c r="N255" s="849">
        <v>5</v>
      </c>
      <c r="O255" s="849">
        <v>199950</v>
      </c>
      <c r="P255" s="837">
        <v>0.55555555555555558</v>
      </c>
      <c r="Q255" s="850">
        <v>39990</v>
      </c>
    </row>
    <row r="256" spans="1:17" ht="14.4" customHeight="1" x14ac:dyDescent="0.3">
      <c r="A256" s="831" t="s">
        <v>577</v>
      </c>
      <c r="B256" s="832" t="s">
        <v>4532</v>
      </c>
      <c r="C256" s="832" t="s">
        <v>4610</v>
      </c>
      <c r="D256" s="832" t="s">
        <v>4830</v>
      </c>
      <c r="E256" s="832" t="s">
        <v>4831</v>
      </c>
      <c r="F256" s="849"/>
      <c r="G256" s="849"/>
      <c r="H256" s="849"/>
      <c r="I256" s="849"/>
      <c r="J256" s="849">
        <v>12</v>
      </c>
      <c r="K256" s="849">
        <v>154146</v>
      </c>
      <c r="L256" s="849">
        <v>1</v>
      </c>
      <c r="M256" s="849">
        <v>12845.5</v>
      </c>
      <c r="N256" s="849">
        <v>4</v>
      </c>
      <c r="O256" s="849">
        <v>51382</v>
      </c>
      <c r="P256" s="837">
        <v>0.33333333333333331</v>
      </c>
      <c r="Q256" s="850">
        <v>12845.5</v>
      </c>
    </row>
    <row r="257" spans="1:17" ht="14.4" customHeight="1" x14ac:dyDescent="0.3">
      <c r="A257" s="831" t="s">
        <v>577</v>
      </c>
      <c r="B257" s="832" t="s">
        <v>4532</v>
      </c>
      <c r="C257" s="832" t="s">
        <v>4610</v>
      </c>
      <c r="D257" s="832" t="s">
        <v>4832</v>
      </c>
      <c r="E257" s="832" t="s">
        <v>4831</v>
      </c>
      <c r="F257" s="849"/>
      <c r="G257" s="849"/>
      <c r="H257" s="849"/>
      <c r="I257" s="849"/>
      <c r="J257" s="849">
        <v>10</v>
      </c>
      <c r="K257" s="849">
        <v>645673</v>
      </c>
      <c r="L257" s="849">
        <v>1</v>
      </c>
      <c r="M257" s="849">
        <v>64567.3</v>
      </c>
      <c r="N257" s="849">
        <v>9</v>
      </c>
      <c r="O257" s="849">
        <v>581105.70000000007</v>
      </c>
      <c r="P257" s="837">
        <v>0.90000000000000013</v>
      </c>
      <c r="Q257" s="850">
        <v>64567.30000000001</v>
      </c>
    </row>
    <row r="258" spans="1:17" ht="14.4" customHeight="1" x14ac:dyDescent="0.3">
      <c r="A258" s="831" t="s">
        <v>577</v>
      </c>
      <c r="B258" s="832" t="s">
        <v>4532</v>
      </c>
      <c r="C258" s="832" t="s">
        <v>4610</v>
      </c>
      <c r="D258" s="832" t="s">
        <v>4833</v>
      </c>
      <c r="E258" s="832" t="s">
        <v>4834</v>
      </c>
      <c r="F258" s="849"/>
      <c r="G258" s="849"/>
      <c r="H258" s="849"/>
      <c r="I258" s="849"/>
      <c r="J258" s="849">
        <v>1</v>
      </c>
      <c r="K258" s="849">
        <v>741805.25</v>
      </c>
      <c r="L258" s="849">
        <v>1</v>
      </c>
      <c r="M258" s="849">
        <v>741805.25</v>
      </c>
      <c r="N258" s="849"/>
      <c r="O258" s="849"/>
      <c r="P258" s="837"/>
      <c r="Q258" s="850"/>
    </row>
    <row r="259" spans="1:17" ht="14.4" customHeight="1" x14ac:dyDescent="0.3">
      <c r="A259" s="831" t="s">
        <v>577</v>
      </c>
      <c r="B259" s="832" t="s">
        <v>4532</v>
      </c>
      <c r="C259" s="832" t="s">
        <v>4610</v>
      </c>
      <c r="D259" s="832" t="s">
        <v>4835</v>
      </c>
      <c r="E259" s="832" t="s">
        <v>4836</v>
      </c>
      <c r="F259" s="849"/>
      <c r="G259" s="849"/>
      <c r="H259" s="849"/>
      <c r="I259" s="849"/>
      <c r="J259" s="849">
        <v>1</v>
      </c>
      <c r="K259" s="849">
        <v>60241.75</v>
      </c>
      <c r="L259" s="849">
        <v>1</v>
      </c>
      <c r="M259" s="849">
        <v>60241.75</v>
      </c>
      <c r="N259" s="849"/>
      <c r="O259" s="849"/>
      <c r="P259" s="837"/>
      <c r="Q259" s="850"/>
    </row>
    <row r="260" spans="1:17" ht="14.4" customHeight="1" x14ac:dyDescent="0.3">
      <c r="A260" s="831" t="s">
        <v>577</v>
      </c>
      <c r="B260" s="832" t="s">
        <v>4532</v>
      </c>
      <c r="C260" s="832" t="s">
        <v>4610</v>
      </c>
      <c r="D260" s="832" t="s">
        <v>4837</v>
      </c>
      <c r="E260" s="832" t="s">
        <v>4700</v>
      </c>
      <c r="F260" s="849"/>
      <c r="G260" s="849"/>
      <c r="H260" s="849"/>
      <c r="I260" s="849"/>
      <c r="J260" s="849"/>
      <c r="K260" s="849"/>
      <c r="L260" s="849"/>
      <c r="M260" s="849"/>
      <c r="N260" s="849">
        <v>3</v>
      </c>
      <c r="O260" s="849">
        <v>25892.52</v>
      </c>
      <c r="P260" s="837"/>
      <c r="Q260" s="850">
        <v>8630.84</v>
      </c>
    </row>
    <row r="261" spans="1:17" ht="14.4" customHeight="1" x14ac:dyDescent="0.3">
      <c r="A261" s="831" t="s">
        <v>577</v>
      </c>
      <c r="B261" s="832" t="s">
        <v>4532</v>
      </c>
      <c r="C261" s="832" t="s">
        <v>4610</v>
      </c>
      <c r="D261" s="832" t="s">
        <v>4838</v>
      </c>
      <c r="E261" s="832" t="s">
        <v>4733</v>
      </c>
      <c r="F261" s="849"/>
      <c r="G261" s="849"/>
      <c r="H261" s="849"/>
      <c r="I261" s="849"/>
      <c r="J261" s="849">
        <v>4</v>
      </c>
      <c r="K261" s="849">
        <v>41338.480000000003</v>
      </c>
      <c r="L261" s="849">
        <v>1</v>
      </c>
      <c r="M261" s="849">
        <v>10334.620000000001</v>
      </c>
      <c r="N261" s="849"/>
      <c r="O261" s="849"/>
      <c r="P261" s="837"/>
      <c r="Q261" s="850"/>
    </row>
    <row r="262" spans="1:17" ht="14.4" customHeight="1" x14ac:dyDescent="0.3">
      <c r="A262" s="831" t="s">
        <v>577</v>
      </c>
      <c r="B262" s="832" t="s">
        <v>4532</v>
      </c>
      <c r="C262" s="832" t="s">
        <v>4610</v>
      </c>
      <c r="D262" s="832" t="s">
        <v>4839</v>
      </c>
      <c r="E262" s="832" t="s">
        <v>4840</v>
      </c>
      <c r="F262" s="849"/>
      <c r="G262" s="849"/>
      <c r="H262" s="849"/>
      <c r="I262" s="849"/>
      <c r="J262" s="849">
        <v>2</v>
      </c>
      <c r="K262" s="849">
        <v>7797</v>
      </c>
      <c r="L262" s="849">
        <v>1</v>
      </c>
      <c r="M262" s="849">
        <v>3898.5</v>
      </c>
      <c r="N262" s="849">
        <v>70</v>
      </c>
      <c r="O262" s="849">
        <v>272895</v>
      </c>
      <c r="P262" s="837">
        <v>35</v>
      </c>
      <c r="Q262" s="850">
        <v>3898.5</v>
      </c>
    </row>
    <row r="263" spans="1:17" ht="14.4" customHeight="1" x14ac:dyDescent="0.3">
      <c r="A263" s="831" t="s">
        <v>577</v>
      </c>
      <c r="B263" s="832" t="s">
        <v>4532</v>
      </c>
      <c r="C263" s="832" t="s">
        <v>4610</v>
      </c>
      <c r="D263" s="832" t="s">
        <v>4841</v>
      </c>
      <c r="E263" s="832" t="s">
        <v>4842</v>
      </c>
      <c r="F263" s="849"/>
      <c r="G263" s="849"/>
      <c r="H263" s="849"/>
      <c r="I263" s="849"/>
      <c r="J263" s="849">
        <v>4</v>
      </c>
      <c r="K263" s="849">
        <v>9316</v>
      </c>
      <c r="L263" s="849">
        <v>1</v>
      </c>
      <c r="M263" s="849">
        <v>2329</v>
      </c>
      <c r="N263" s="849">
        <v>109</v>
      </c>
      <c r="O263" s="849">
        <v>253861</v>
      </c>
      <c r="P263" s="837">
        <v>27.25</v>
      </c>
      <c r="Q263" s="850">
        <v>2329</v>
      </c>
    </row>
    <row r="264" spans="1:17" ht="14.4" customHeight="1" x14ac:dyDescent="0.3">
      <c r="A264" s="831" t="s">
        <v>577</v>
      </c>
      <c r="B264" s="832" t="s">
        <v>4532</v>
      </c>
      <c r="C264" s="832" t="s">
        <v>4610</v>
      </c>
      <c r="D264" s="832" t="s">
        <v>4843</v>
      </c>
      <c r="E264" s="832" t="s">
        <v>4842</v>
      </c>
      <c r="F264" s="849"/>
      <c r="G264" s="849"/>
      <c r="H264" s="849"/>
      <c r="I264" s="849"/>
      <c r="J264" s="849">
        <v>4</v>
      </c>
      <c r="K264" s="849">
        <v>37404</v>
      </c>
      <c r="L264" s="849">
        <v>1</v>
      </c>
      <c r="M264" s="849">
        <v>9351</v>
      </c>
      <c r="N264" s="849">
        <v>67</v>
      </c>
      <c r="O264" s="849">
        <v>626517</v>
      </c>
      <c r="P264" s="837">
        <v>16.75</v>
      </c>
      <c r="Q264" s="850">
        <v>9351</v>
      </c>
    </row>
    <row r="265" spans="1:17" ht="14.4" customHeight="1" x14ac:dyDescent="0.3">
      <c r="A265" s="831" t="s">
        <v>577</v>
      </c>
      <c r="B265" s="832" t="s">
        <v>4532</v>
      </c>
      <c r="C265" s="832" t="s">
        <v>4610</v>
      </c>
      <c r="D265" s="832" t="s">
        <v>4844</v>
      </c>
      <c r="E265" s="832" t="s">
        <v>4806</v>
      </c>
      <c r="F265" s="849"/>
      <c r="G265" s="849"/>
      <c r="H265" s="849"/>
      <c r="I265" s="849"/>
      <c r="J265" s="849"/>
      <c r="K265" s="849"/>
      <c r="L265" s="849"/>
      <c r="M265" s="849"/>
      <c r="N265" s="849">
        <v>31</v>
      </c>
      <c r="O265" s="849">
        <v>307458</v>
      </c>
      <c r="P265" s="837"/>
      <c r="Q265" s="850">
        <v>9918</v>
      </c>
    </row>
    <row r="266" spans="1:17" ht="14.4" customHeight="1" x14ac:dyDescent="0.3">
      <c r="A266" s="831" t="s">
        <v>577</v>
      </c>
      <c r="B266" s="832" t="s">
        <v>4532</v>
      </c>
      <c r="C266" s="832" t="s">
        <v>4610</v>
      </c>
      <c r="D266" s="832" t="s">
        <v>4845</v>
      </c>
      <c r="E266" s="832" t="s">
        <v>4846</v>
      </c>
      <c r="F266" s="849"/>
      <c r="G266" s="849"/>
      <c r="H266" s="849"/>
      <c r="I266" s="849"/>
      <c r="J266" s="849"/>
      <c r="K266" s="849"/>
      <c r="L266" s="849"/>
      <c r="M266" s="849"/>
      <c r="N266" s="849">
        <v>9</v>
      </c>
      <c r="O266" s="849">
        <v>23180.670000000002</v>
      </c>
      <c r="P266" s="837"/>
      <c r="Q266" s="850">
        <v>2575.63</v>
      </c>
    </row>
    <row r="267" spans="1:17" ht="14.4" customHeight="1" x14ac:dyDescent="0.3">
      <c r="A267" s="831" t="s">
        <v>577</v>
      </c>
      <c r="B267" s="832" t="s">
        <v>4532</v>
      </c>
      <c r="C267" s="832" t="s">
        <v>4610</v>
      </c>
      <c r="D267" s="832" t="s">
        <v>4847</v>
      </c>
      <c r="E267" s="832" t="s">
        <v>4842</v>
      </c>
      <c r="F267" s="849"/>
      <c r="G267" s="849"/>
      <c r="H267" s="849"/>
      <c r="I267" s="849"/>
      <c r="J267" s="849"/>
      <c r="K267" s="849"/>
      <c r="L267" s="849"/>
      <c r="M267" s="849"/>
      <c r="N267" s="849">
        <v>24</v>
      </c>
      <c r="O267" s="849">
        <v>227592</v>
      </c>
      <c r="P267" s="837"/>
      <c r="Q267" s="850">
        <v>9483</v>
      </c>
    </row>
    <row r="268" spans="1:17" ht="14.4" customHeight="1" x14ac:dyDescent="0.3">
      <c r="A268" s="831" t="s">
        <v>577</v>
      </c>
      <c r="B268" s="832" t="s">
        <v>4532</v>
      </c>
      <c r="C268" s="832" t="s">
        <v>4610</v>
      </c>
      <c r="D268" s="832" t="s">
        <v>4848</v>
      </c>
      <c r="E268" s="832" t="s">
        <v>4813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11255</v>
      </c>
      <c r="P268" s="837"/>
      <c r="Q268" s="850">
        <v>11255</v>
      </c>
    </row>
    <row r="269" spans="1:17" ht="14.4" customHeight="1" x14ac:dyDescent="0.3">
      <c r="A269" s="831" t="s">
        <v>577</v>
      </c>
      <c r="B269" s="832" t="s">
        <v>4532</v>
      </c>
      <c r="C269" s="832" t="s">
        <v>4610</v>
      </c>
      <c r="D269" s="832" t="s">
        <v>4849</v>
      </c>
      <c r="E269" s="832" t="s">
        <v>4850</v>
      </c>
      <c r="F269" s="849"/>
      <c r="G269" s="849"/>
      <c r="H269" s="849"/>
      <c r="I269" s="849"/>
      <c r="J269" s="849"/>
      <c r="K269" s="849"/>
      <c r="L269" s="849"/>
      <c r="M269" s="849"/>
      <c r="N269" s="849">
        <v>8</v>
      </c>
      <c r="O269" s="849">
        <v>96320</v>
      </c>
      <c r="P269" s="837"/>
      <c r="Q269" s="850">
        <v>12040</v>
      </c>
    </row>
    <row r="270" spans="1:17" ht="14.4" customHeight="1" x14ac:dyDescent="0.3">
      <c r="A270" s="831" t="s">
        <v>577</v>
      </c>
      <c r="B270" s="832" t="s">
        <v>4532</v>
      </c>
      <c r="C270" s="832" t="s">
        <v>4610</v>
      </c>
      <c r="D270" s="832" t="s">
        <v>4851</v>
      </c>
      <c r="E270" s="832" t="s">
        <v>4852</v>
      </c>
      <c r="F270" s="849"/>
      <c r="G270" s="849"/>
      <c r="H270" s="849"/>
      <c r="I270" s="849"/>
      <c r="J270" s="849"/>
      <c r="K270" s="849"/>
      <c r="L270" s="849"/>
      <c r="M270" s="849"/>
      <c r="N270" s="849">
        <v>68</v>
      </c>
      <c r="O270" s="849">
        <v>821551.5199999999</v>
      </c>
      <c r="P270" s="837"/>
      <c r="Q270" s="850">
        <v>12081.64</v>
      </c>
    </row>
    <row r="271" spans="1:17" ht="14.4" customHeight="1" x14ac:dyDescent="0.3">
      <c r="A271" s="831" t="s">
        <v>577</v>
      </c>
      <c r="B271" s="832" t="s">
        <v>4532</v>
      </c>
      <c r="C271" s="832" t="s">
        <v>4610</v>
      </c>
      <c r="D271" s="832" t="s">
        <v>4853</v>
      </c>
      <c r="E271" s="832" t="s">
        <v>4854</v>
      </c>
      <c r="F271" s="849"/>
      <c r="G271" s="849"/>
      <c r="H271" s="849"/>
      <c r="I271" s="849"/>
      <c r="J271" s="849"/>
      <c r="K271" s="849"/>
      <c r="L271" s="849"/>
      <c r="M271" s="849"/>
      <c r="N271" s="849">
        <v>6</v>
      </c>
      <c r="O271" s="849">
        <v>113136</v>
      </c>
      <c r="P271" s="837"/>
      <c r="Q271" s="850">
        <v>18856</v>
      </c>
    </row>
    <row r="272" spans="1:17" ht="14.4" customHeight="1" x14ac:dyDescent="0.3">
      <c r="A272" s="831" t="s">
        <v>577</v>
      </c>
      <c r="B272" s="832" t="s">
        <v>4532</v>
      </c>
      <c r="C272" s="832" t="s">
        <v>4610</v>
      </c>
      <c r="D272" s="832" t="s">
        <v>4855</v>
      </c>
      <c r="E272" s="832" t="s">
        <v>4850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17294</v>
      </c>
      <c r="P272" s="837"/>
      <c r="Q272" s="850">
        <v>8647</v>
      </c>
    </row>
    <row r="273" spans="1:17" ht="14.4" customHeight="1" x14ac:dyDescent="0.3">
      <c r="A273" s="831" t="s">
        <v>577</v>
      </c>
      <c r="B273" s="832" t="s">
        <v>4532</v>
      </c>
      <c r="C273" s="832" t="s">
        <v>4610</v>
      </c>
      <c r="D273" s="832" t="s">
        <v>4856</v>
      </c>
      <c r="E273" s="832" t="s">
        <v>4857</v>
      </c>
      <c r="F273" s="849">
        <v>2</v>
      </c>
      <c r="G273" s="849">
        <v>998268.98</v>
      </c>
      <c r="H273" s="849">
        <v>2</v>
      </c>
      <c r="I273" s="849">
        <v>499134.49</v>
      </c>
      <c r="J273" s="849">
        <v>1</v>
      </c>
      <c r="K273" s="849">
        <v>499134.49</v>
      </c>
      <c r="L273" s="849">
        <v>1</v>
      </c>
      <c r="M273" s="849">
        <v>499134.49</v>
      </c>
      <c r="N273" s="849">
        <v>2</v>
      </c>
      <c r="O273" s="849">
        <v>998268.98</v>
      </c>
      <c r="P273" s="837">
        <v>2</v>
      </c>
      <c r="Q273" s="850">
        <v>499134.49</v>
      </c>
    </row>
    <row r="274" spans="1:17" ht="14.4" customHeight="1" x14ac:dyDescent="0.3">
      <c r="A274" s="831" t="s">
        <v>577</v>
      </c>
      <c r="B274" s="832" t="s">
        <v>4532</v>
      </c>
      <c r="C274" s="832" t="s">
        <v>4610</v>
      </c>
      <c r="D274" s="832" t="s">
        <v>4858</v>
      </c>
      <c r="E274" s="832" t="s">
        <v>4859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7199.62</v>
      </c>
      <c r="P274" s="837"/>
      <c r="Q274" s="850">
        <v>7199.62</v>
      </c>
    </row>
    <row r="275" spans="1:17" ht="14.4" customHeight="1" x14ac:dyDescent="0.3">
      <c r="A275" s="831" t="s">
        <v>577</v>
      </c>
      <c r="B275" s="832" t="s">
        <v>4532</v>
      </c>
      <c r="C275" s="832" t="s">
        <v>4610</v>
      </c>
      <c r="D275" s="832" t="s">
        <v>4860</v>
      </c>
      <c r="E275" s="832" t="s">
        <v>4850</v>
      </c>
      <c r="F275" s="849"/>
      <c r="G275" s="849"/>
      <c r="H275" s="849"/>
      <c r="I275" s="849"/>
      <c r="J275" s="849"/>
      <c r="K275" s="849"/>
      <c r="L275" s="849"/>
      <c r="M275" s="849"/>
      <c r="N275" s="849">
        <v>8</v>
      </c>
      <c r="O275" s="849">
        <v>16288</v>
      </c>
      <c r="P275" s="837"/>
      <c r="Q275" s="850">
        <v>2036</v>
      </c>
    </row>
    <row r="276" spans="1:17" ht="14.4" customHeight="1" x14ac:dyDescent="0.3">
      <c r="A276" s="831" t="s">
        <v>577</v>
      </c>
      <c r="B276" s="832" t="s">
        <v>4532</v>
      </c>
      <c r="C276" s="832" t="s">
        <v>4610</v>
      </c>
      <c r="D276" s="832" t="s">
        <v>4861</v>
      </c>
      <c r="E276" s="832" t="s">
        <v>4862</v>
      </c>
      <c r="F276" s="849"/>
      <c r="G276" s="849"/>
      <c r="H276" s="849"/>
      <c r="I276" s="849"/>
      <c r="J276" s="849"/>
      <c r="K276" s="849"/>
      <c r="L276" s="849"/>
      <c r="M276" s="849"/>
      <c r="N276" s="849">
        <v>4</v>
      </c>
      <c r="O276" s="849">
        <v>30980.48</v>
      </c>
      <c r="P276" s="837"/>
      <c r="Q276" s="850">
        <v>7745.12</v>
      </c>
    </row>
    <row r="277" spans="1:17" ht="14.4" customHeight="1" x14ac:dyDescent="0.3">
      <c r="A277" s="831" t="s">
        <v>577</v>
      </c>
      <c r="B277" s="832" t="s">
        <v>4532</v>
      </c>
      <c r="C277" s="832" t="s">
        <v>4610</v>
      </c>
      <c r="D277" s="832" t="s">
        <v>4863</v>
      </c>
      <c r="E277" s="832" t="s">
        <v>4842</v>
      </c>
      <c r="F277" s="849"/>
      <c r="G277" s="849"/>
      <c r="H277" s="849"/>
      <c r="I277" s="849"/>
      <c r="J277" s="849"/>
      <c r="K277" s="849"/>
      <c r="L277" s="849"/>
      <c r="M277" s="849"/>
      <c r="N277" s="849">
        <v>10</v>
      </c>
      <c r="O277" s="849">
        <v>55200</v>
      </c>
      <c r="P277" s="837"/>
      <c r="Q277" s="850">
        <v>5520</v>
      </c>
    </row>
    <row r="278" spans="1:17" ht="14.4" customHeight="1" x14ac:dyDescent="0.3">
      <c r="A278" s="831" t="s">
        <v>577</v>
      </c>
      <c r="B278" s="832" t="s">
        <v>4532</v>
      </c>
      <c r="C278" s="832" t="s">
        <v>4610</v>
      </c>
      <c r="D278" s="832" t="s">
        <v>4864</v>
      </c>
      <c r="E278" s="832" t="s">
        <v>4842</v>
      </c>
      <c r="F278" s="849"/>
      <c r="G278" s="849"/>
      <c r="H278" s="849"/>
      <c r="I278" s="849"/>
      <c r="J278" s="849"/>
      <c r="K278" s="849"/>
      <c r="L278" s="849"/>
      <c r="M278" s="849"/>
      <c r="N278" s="849">
        <v>5</v>
      </c>
      <c r="O278" s="849">
        <v>9602.5</v>
      </c>
      <c r="P278" s="837"/>
      <c r="Q278" s="850">
        <v>1920.5</v>
      </c>
    </row>
    <row r="279" spans="1:17" ht="14.4" customHeight="1" x14ac:dyDescent="0.3">
      <c r="A279" s="831" t="s">
        <v>577</v>
      </c>
      <c r="B279" s="832" t="s">
        <v>4532</v>
      </c>
      <c r="C279" s="832" t="s">
        <v>4610</v>
      </c>
      <c r="D279" s="832" t="s">
        <v>4865</v>
      </c>
      <c r="E279" s="832" t="s">
        <v>4733</v>
      </c>
      <c r="F279" s="849">
        <v>2</v>
      </c>
      <c r="G279" s="849">
        <v>24323.46</v>
      </c>
      <c r="H279" s="849"/>
      <c r="I279" s="849">
        <v>12161.73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577</v>
      </c>
      <c r="B280" s="832" t="s">
        <v>4532</v>
      </c>
      <c r="C280" s="832" t="s">
        <v>4610</v>
      </c>
      <c r="D280" s="832" t="s">
        <v>4866</v>
      </c>
      <c r="E280" s="832" t="s">
        <v>4852</v>
      </c>
      <c r="F280" s="849"/>
      <c r="G280" s="849"/>
      <c r="H280" s="849"/>
      <c r="I280" s="849"/>
      <c r="J280" s="849"/>
      <c r="K280" s="849"/>
      <c r="L280" s="849"/>
      <c r="M280" s="849"/>
      <c r="N280" s="849">
        <v>12</v>
      </c>
      <c r="O280" s="849">
        <v>10275</v>
      </c>
      <c r="P280" s="837"/>
      <c r="Q280" s="850">
        <v>856.25</v>
      </c>
    </row>
    <row r="281" spans="1:17" ht="14.4" customHeight="1" x14ac:dyDescent="0.3">
      <c r="A281" s="831" t="s">
        <v>577</v>
      </c>
      <c r="B281" s="832" t="s">
        <v>4532</v>
      </c>
      <c r="C281" s="832" t="s">
        <v>4610</v>
      </c>
      <c r="D281" s="832" t="s">
        <v>4867</v>
      </c>
      <c r="E281" s="832" t="s">
        <v>4672</v>
      </c>
      <c r="F281" s="849">
        <v>2</v>
      </c>
      <c r="G281" s="849">
        <v>13920</v>
      </c>
      <c r="H281" s="849">
        <v>2</v>
      </c>
      <c r="I281" s="849">
        <v>6960</v>
      </c>
      <c r="J281" s="849">
        <v>1</v>
      </c>
      <c r="K281" s="849">
        <v>6960</v>
      </c>
      <c r="L281" s="849">
        <v>1</v>
      </c>
      <c r="M281" s="849">
        <v>6960</v>
      </c>
      <c r="N281" s="849"/>
      <c r="O281" s="849"/>
      <c r="P281" s="837"/>
      <c r="Q281" s="850"/>
    </row>
    <row r="282" spans="1:17" ht="14.4" customHeight="1" x14ac:dyDescent="0.3">
      <c r="A282" s="831" t="s">
        <v>577</v>
      </c>
      <c r="B282" s="832" t="s">
        <v>4532</v>
      </c>
      <c r="C282" s="832" t="s">
        <v>4610</v>
      </c>
      <c r="D282" s="832" t="s">
        <v>4868</v>
      </c>
      <c r="E282" s="832" t="s">
        <v>4869</v>
      </c>
      <c r="F282" s="849"/>
      <c r="G282" s="849"/>
      <c r="H282" s="849"/>
      <c r="I282" s="849"/>
      <c r="J282" s="849">
        <v>8</v>
      </c>
      <c r="K282" s="849">
        <v>95954.4</v>
      </c>
      <c r="L282" s="849">
        <v>1</v>
      </c>
      <c r="M282" s="849">
        <v>11994.3</v>
      </c>
      <c r="N282" s="849"/>
      <c r="O282" s="849"/>
      <c r="P282" s="837"/>
      <c r="Q282" s="850"/>
    </row>
    <row r="283" spans="1:17" ht="14.4" customHeight="1" x14ac:dyDescent="0.3">
      <c r="A283" s="831" t="s">
        <v>577</v>
      </c>
      <c r="B283" s="832" t="s">
        <v>4532</v>
      </c>
      <c r="C283" s="832" t="s">
        <v>4610</v>
      </c>
      <c r="D283" s="832" t="s">
        <v>4870</v>
      </c>
      <c r="E283" s="832" t="s">
        <v>4871</v>
      </c>
      <c r="F283" s="849">
        <v>2</v>
      </c>
      <c r="G283" s="849">
        <v>36057.42</v>
      </c>
      <c r="H283" s="849">
        <v>1</v>
      </c>
      <c r="I283" s="849">
        <v>18028.71</v>
      </c>
      <c r="J283" s="849">
        <v>2</v>
      </c>
      <c r="K283" s="849">
        <v>36057.42</v>
      </c>
      <c r="L283" s="849">
        <v>1</v>
      </c>
      <c r="M283" s="849">
        <v>18028.71</v>
      </c>
      <c r="N283" s="849"/>
      <c r="O283" s="849"/>
      <c r="P283" s="837"/>
      <c r="Q283" s="850"/>
    </row>
    <row r="284" spans="1:17" ht="14.4" customHeight="1" x14ac:dyDescent="0.3">
      <c r="A284" s="831" t="s">
        <v>577</v>
      </c>
      <c r="B284" s="832" t="s">
        <v>4532</v>
      </c>
      <c r="C284" s="832" t="s">
        <v>4610</v>
      </c>
      <c r="D284" s="832" t="s">
        <v>4872</v>
      </c>
      <c r="E284" s="832" t="s">
        <v>4873</v>
      </c>
      <c r="F284" s="849"/>
      <c r="G284" s="849"/>
      <c r="H284" s="849"/>
      <c r="I284" s="849"/>
      <c r="J284" s="849">
        <v>24</v>
      </c>
      <c r="K284" s="849">
        <v>152880</v>
      </c>
      <c r="L284" s="849">
        <v>1</v>
      </c>
      <c r="M284" s="849">
        <v>6370</v>
      </c>
      <c r="N284" s="849"/>
      <c r="O284" s="849"/>
      <c r="P284" s="837"/>
      <c r="Q284" s="850"/>
    </row>
    <row r="285" spans="1:17" ht="14.4" customHeight="1" x14ac:dyDescent="0.3">
      <c r="A285" s="831" t="s">
        <v>577</v>
      </c>
      <c r="B285" s="832" t="s">
        <v>4532</v>
      </c>
      <c r="C285" s="832" t="s">
        <v>4610</v>
      </c>
      <c r="D285" s="832" t="s">
        <v>4874</v>
      </c>
      <c r="E285" s="832" t="s">
        <v>4875</v>
      </c>
      <c r="F285" s="849">
        <v>2</v>
      </c>
      <c r="G285" s="849">
        <v>2958.56</v>
      </c>
      <c r="H285" s="849">
        <v>1</v>
      </c>
      <c r="I285" s="849">
        <v>1479.28</v>
      </c>
      <c r="J285" s="849">
        <v>2</v>
      </c>
      <c r="K285" s="849">
        <v>2958.56</v>
      </c>
      <c r="L285" s="849">
        <v>1</v>
      </c>
      <c r="M285" s="849">
        <v>1479.28</v>
      </c>
      <c r="N285" s="849"/>
      <c r="O285" s="849"/>
      <c r="P285" s="837"/>
      <c r="Q285" s="850"/>
    </row>
    <row r="286" spans="1:17" ht="14.4" customHeight="1" x14ac:dyDescent="0.3">
      <c r="A286" s="831" t="s">
        <v>577</v>
      </c>
      <c r="B286" s="832" t="s">
        <v>4532</v>
      </c>
      <c r="C286" s="832" t="s">
        <v>4610</v>
      </c>
      <c r="D286" s="832" t="s">
        <v>4876</v>
      </c>
      <c r="E286" s="832" t="s">
        <v>4873</v>
      </c>
      <c r="F286" s="849"/>
      <c r="G286" s="849"/>
      <c r="H286" s="849"/>
      <c r="I286" s="849"/>
      <c r="J286" s="849">
        <v>42</v>
      </c>
      <c r="K286" s="849">
        <v>429332.4</v>
      </c>
      <c r="L286" s="849">
        <v>1</v>
      </c>
      <c r="M286" s="849">
        <v>10222.200000000001</v>
      </c>
      <c r="N286" s="849"/>
      <c r="O286" s="849"/>
      <c r="P286" s="837"/>
      <c r="Q286" s="850"/>
    </row>
    <row r="287" spans="1:17" ht="14.4" customHeight="1" x14ac:dyDescent="0.3">
      <c r="A287" s="831" t="s">
        <v>577</v>
      </c>
      <c r="B287" s="832" t="s">
        <v>4532</v>
      </c>
      <c r="C287" s="832" t="s">
        <v>4610</v>
      </c>
      <c r="D287" s="832" t="s">
        <v>4877</v>
      </c>
      <c r="E287" s="832" t="s">
        <v>4878</v>
      </c>
      <c r="F287" s="849"/>
      <c r="G287" s="849"/>
      <c r="H287" s="849"/>
      <c r="I287" s="849"/>
      <c r="J287" s="849">
        <v>46</v>
      </c>
      <c r="K287" s="849">
        <v>301852</v>
      </c>
      <c r="L287" s="849">
        <v>1</v>
      </c>
      <c r="M287" s="849">
        <v>6562</v>
      </c>
      <c r="N287" s="849"/>
      <c r="O287" s="849"/>
      <c r="P287" s="837"/>
      <c r="Q287" s="850"/>
    </row>
    <row r="288" spans="1:17" ht="14.4" customHeight="1" x14ac:dyDescent="0.3">
      <c r="A288" s="831" t="s">
        <v>577</v>
      </c>
      <c r="B288" s="832" t="s">
        <v>4532</v>
      </c>
      <c r="C288" s="832" t="s">
        <v>4610</v>
      </c>
      <c r="D288" s="832" t="s">
        <v>4879</v>
      </c>
      <c r="E288" s="832" t="s">
        <v>4852</v>
      </c>
      <c r="F288" s="849"/>
      <c r="G288" s="849"/>
      <c r="H288" s="849"/>
      <c r="I288" s="849"/>
      <c r="J288" s="849"/>
      <c r="K288" s="849"/>
      <c r="L288" s="849"/>
      <c r="M288" s="849"/>
      <c r="N288" s="849">
        <v>34</v>
      </c>
      <c r="O288" s="849">
        <v>49491.08</v>
      </c>
      <c r="P288" s="837"/>
      <c r="Q288" s="850">
        <v>1455.6200000000001</v>
      </c>
    </row>
    <row r="289" spans="1:17" ht="14.4" customHeight="1" x14ac:dyDescent="0.3">
      <c r="A289" s="831" t="s">
        <v>577</v>
      </c>
      <c r="B289" s="832" t="s">
        <v>4532</v>
      </c>
      <c r="C289" s="832" t="s">
        <v>4610</v>
      </c>
      <c r="D289" s="832" t="s">
        <v>4880</v>
      </c>
      <c r="E289" s="832" t="s">
        <v>4806</v>
      </c>
      <c r="F289" s="849"/>
      <c r="G289" s="849"/>
      <c r="H289" s="849"/>
      <c r="I289" s="849"/>
      <c r="J289" s="849">
        <v>2</v>
      </c>
      <c r="K289" s="849">
        <v>20020</v>
      </c>
      <c r="L289" s="849">
        <v>1</v>
      </c>
      <c r="M289" s="849">
        <v>10010</v>
      </c>
      <c r="N289" s="849"/>
      <c r="O289" s="849"/>
      <c r="P289" s="837"/>
      <c r="Q289" s="850"/>
    </row>
    <row r="290" spans="1:17" ht="14.4" customHeight="1" x14ac:dyDescent="0.3">
      <c r="A290" s="831" t="s">
        <v>577</v>
      </c>
      <c r="B290" s="832" t="s">
        <v>4532</v>
      </c>
      <c r="C290" s="832" t="s">
        <v>4610</v>
      </c>
      <c r="D290" s="832" t="s">
        <v>4881</v>
      </c>
      <c r="E290" s="832" t="s">
        <v>4882</v>
      </c>
      <c r="F290" s="849"/>
      <c r="G290" s="849"/>
      <c r="H290" s="849"/>
      <c r="I290" s="849"/>
      <c r="J290" s="849"/>
      <c r="K290" s="849"/>
      <c r="L290" s="849"/>
      <c r="M290" s="849"/>
      <c r="N290" s="849">
        <v>24</v>
      </c>
      <c r="O290" s="849">
        <v>55613.52</v>
      </c>
      <c r="P290" s="837"/>
      <c r="Q290" s="850">
        <v>2317.23</v>
      </c>
    </row>
    <row r="291" spans="1:17" ht="14.4" customHeight="1" x14ac:dyDescent="0.3">
      <c r="A291" s="831" t="s">
        <v>577</v>
      </c>
      <c r="B291" s="832" t="s">
        <v>4532</v>
      </c>
      <c r="C291" s="832" t="s">
        <v>4610</v>
      </c>
      <c r="D291" s="832" t="s">
        <v>4883</v>
      </c>
      <c r="E291" s="832" t="s">
        <v>4884</v>
      </c>
      <c r="F291" s="849">
        <v>1</v>
      </c>
      <c r="G291" s="849">
        <v>17159.07</v>
      </c>
      <c r="H291" s="849"/>
      <c r="I291" s="849">
        <v>17159.07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577</v>
      </c>
      <c r="B292" s="832" t="s">
        <v>4532</v>
      </c>
      <c r="C292" s="832" t="s">
        <v>4610</v>
      </c>
      <c r="D292" s="832" t="s">
        <v>4885</v>
      </c>
      <c r="E292" s="832" t="s">
        <v>4886</v>
      </c>
      <c r="F292" s="849"/>
      <c r="G292" s="849"/>
      <c r="H292" s="849"/>
      <c r="I292" s="849"/>
      <c r="J292" s="849">
        <v>10</v>
      </c>
      <c r="K292" s="849">
        <v>20650</v>
      </c>
      <c r="L292" s="849">
        <v>1</v>
      </c>
      <c r="M292" s="849">
        <v>2065</v>
      </c>
      <c r="N292" s="849"/>
      <c r="O292" s="849"/>
      <c r="P292" s="837"/>
      <c r="Q292" s="850"/>
    </row>
    <row r="293" spans="1:17" ht="14.4" customHeight="1" x14ac:dyDescent="0.3">
      <c r="A293" s="831" t="s">
        <v>577</v>
      </c>
      <c r="B293" s="832" t="s">
        <v>4532</v>
      </c>
      <c r="C293" s="832" t="s">
        <v>4610</v>
      </c>
      <c r="D293" s="832" t="s">
        <v>4887</v>
      </c>
      <c r="E293" s="832" t="s">
        <v>4882</v>
      </c>
      <c r="F293" s="849"/>
      <c r="G293" s="849"/>
      <c r="H293" s="849"/>
      <c r="I293" s="849"/>
      <c r="J293" s="849"/>
      <c r="K293" s="849"/>
      <c r="L293" s="849"/>
      <c r="M293" s="849"/>
      <c r="N293" s="849">
        <v>12</v>
      </c>
      <c r="O293" s="849">
        <v>650677.31999999995</v>
      </c>
      <c r="P293" s="837"/>
      <c r="Q293" s="850">
        <v>54223.109999999993</v>
      </c>
    </row>
    <row r="294" spans="1:17" ht="14.4" customHeight="1" x14ac:dyDescent="0.3">
      <c r="A294" s="831" t="s">
        <v>577</v>
      </c>
      <c r="B294" s="832" t="s">
        <v>4532</v>
      </c>
      <c r="C294" s="832" t="s">
        <v>4610</v>
      </c>
      <c r="D294" s="832" t="s">
        <v>4888</v>
      </c>
      <c r="E294" s="832" t="s">
        <v>4886</v>
      </c>
      <c r="F294" s="849"/>
      <c r="G294" s="849"/>
      <c r="H294" s="849"/>
      <c r="I294" s="849"/>
      <c r="J294" s="849">
        <v>3</v>
      </c>
      <c r="K294" s="849">
        <v>56268</v>
      </c>
      <c r="L294" s="849">
        <v>1</v>
      </c>
      <c r="M294" s="849">
        <v>18756</v>
      </c>
      <c r="N294" s="849"/>
      <c r="O294" s="849"/>
      <c r="P294" s="837"/>
      <c r="Q294" s="850"/>
    </row>
    <row r="295" spans="1:17" ht="14.4" customHeight="1" x14ac:dyDescent="0.3">
      <c r="A295" s="831" t="s">
        <v>577</v>
      </c>
      <c r="B295" s="832" t="s">
        <v>4532</v>
      </c>
      <c r="C295" s="832" t="s">
        <v>4610</v>
      </c>
      <c r="D295" s="832" t="s">
        <v>4889</v>
      </c>
      <c r="E295" s="832" t="s">
        <v>4890</v>
      </c>
      <c r="F295" s="849"/>
      <c r="G295" s="849"/>
      <c r="H295" s="849"/>
      <c r="I295" s="849"/>
      <c r="J295" s="849"/>
      <c r="K295" s="849"/>
      <c r="L295" s="849"/>
      <c r="M295" s="849"/>
      <c r="N295" s="849">
        <v>4</v>
      </c>
      <c r="O295" s="849">
        <v>96082.52</v>
      </c>
      <c r="P295" s="837"/>
      <c r="Q295" s="850">
        <v>24020.63</v>
      </c>
    </row>
    <row r="296" spans="1:17" ht="14.4" customHeight="1" x14ac:dyDescent="0.3">
      <c r="A296" s="831" t="s">
        <v>577</v>
      </c>
      <c r="B296" s="832" t="s">
        <v>4532</v>
      </c>
      <c r="C296" s="832" t="s">
        <v>4610</v>
      </c>
      <c r="D296" s="832" t="s">
        <v>4891</v>
      </c>
      <c r="E296" s="832" t="s">
        <v>4892</v>
      </c>
      <c r="F296" s="849">
        <v>2</v>
      </c>
      <c r="G296" s="849">
        <v>580341.76000000001</v>
      </c>
      <c r="H296" s="849"/>
      <c r="I296" s="849">
        <v>290170.88</v>
      </c>
      <c r="J296" s="849"/>
      <c r="K296" s="849"/>
      <c r="L296" s="849"/>
      <c r="M296" s="849"/>
      <c r="N296" s="849">
        <v>1</v>
      </c>
      <c r="O296" s="849">
        <v>290170.88</v>
      </c>
      <c r="P296" s="837"/>
      <c r="Q296" s="850">
        <v>290170.88</v>
      </c>
    </row>
    <row r="297" spans="1:17" ht="14.4" customHeight="1" x14ac:dyDescent="0.3">
      <c r="A297" s="831" t="s">
        <v>577</v>
      </c>
      <c r="B297" s="832" t="s">
        <v>4532</v>
      </c>
      <c r="C297" s="832" t="s">
        <v>4610</v>
      </c>
      <c r="D297" s="832" t="s">
        <v>4893</v>
      </c>
      <c r="E297" s="832" t="s">
        <v>4791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13317.17</v>
      </c>
      <c r="P297" s="837"/>
      <c r="Q297" s="850">
        <v>13317.17</v>
      </c>
    </row>
    <row r="298" spans="1:17" ht="14.4" customHeight="1" x14ac:dyDescent="0.3">
      <c r="A298" s="831" t="s">
        <v>577</v>
      </c>
      <c r="B298" s="832" t="s">
        <v>4532</v>
      </c>
      <c r="C298" s="832" t="s">
        <v>4610</v>
      </c>
      <c r="D298" s="832" t="s">
        <v>4894</v>
      </c>
      <c r="E298" s="832" t="s">
        <v>4895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735061.57</v>
      </c>
      <c r="P298" s="837"/>
      <c r="Q298" s="850">
        <v>735061.57</v>
      </c>
    </row>
    <row r="299" spans="1:17" ht="14.4" customHeight="1" x14ac:dyDescent="0.3">
      <c r="A299" s="831" t="s">
        <v>577</v>
      </c>
      <c r="B299" s="832" t="s">
        <v>4532</v>
      </c>
      <c r="C299" s="832" t="s">
        <v>4610</v>
      </c>
      <c r="D299" s="832" t="s">
        <v>4896</v>
      </c>
      <c r="E299" s="832" t="s">
        <v>4700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5835.76</v>
      </c>
      <c r="P299" s="837"/>
      <c r="Q299" s="850">
        <v>5835.76</v>
      </c>
    </row>
    <row r="300" spans="1:17" ht="14.4" customHeight="1" x14ac:dyDescent="0.3">
      <c r="A300" s="831" t="s">
        <v>577</v>
      </c>
      <c r="B300" s="832" t="s">
        <v>4532</v>
      </c>
      <c r="C300" s="832" t="s">
        <v>4353</v>
      </c>
      <c r="D300" s="832" t="s">
        <v>4897</v>
      </c>
      <c r="E300" s="832" t="s">
        <v>4898</v>
      </c>
      <c r="F300" s="849">
        <v>18</v>
      </c>
      <c r="G300" s="849">
        <v>5112</v>
      </c>
      <c r="H300" s="849">
        <v>0.33863275039745627</v>
      </c>
      <c r="I300" s="849">
        <v>284</v>
      </c>
      <c r="J300" s="849">
        <v>51</v>
      </c>
      <c r="K300" s="849">
        <v>15096</v>
      </c>
      <c r="L300" s="849">
        <v>1</v>
      </c>
      <c r="M300" s="849">
        <v>296</v>
      </c>
      <c r="N300" s="849">
        <v>48</v>
      </c>
      <c r="O300" s="849">
        <v>14254</v>
      </c>
      <c r="P300" s="837">
        <v>0.94422363540010601</v>
      </c>
      <c r="Q300" s="850">
        <v>296.95833333333331</v>
      </c>
    </row>
    <row r="301" spans="1:17" ht="14.4" customHeight="1" x14ac:dyDescent="0.3">
      <c r="A301" s="831" t="s">
        <v>577</v>
      </c>
      <c r="B301" s="832" t="s">
        <v>4532</v>
      </c>
      <c r="C301" s="832" t="s">
        <v>4353</v>
      </c>
      <c r="D301" s="832" t="s">
        <v>4899</v>
      </c>
      <c r="E301" s="832" t="s">
        <v>4900</v>
      </c>
      <c r="F301" s="849">
        <v>2</v>
      </c>
      <c r="G301" s="849">
        <v>16932</v>
      </c>
      <c r="H301" s="849">
        <v>0.6499309074159374</v>
      </c>
      <c r="I301" s="849">
        <v>8466</v>
      </c>
      <c r="J301" s="849">
        <v>3</v>
      </c>
      <c r="K301" s="849">
        <v>26052</v>
      </c>
      <c r="L301" s="849">
        <v>1</v>
      </c>
      <c r="M301" s="849">
        <v>8684</v>
      </c>
      <c r="N301" s="849">
        <v>1</v>
      </c>
      <c r="O301" s="849">
        <v>8689</v>
      </c>
      <c r="P301" s="837">
        <v>0.33352525717795178</v>
      </c>
      <c r="Q301" s="850">
        <v>8689</v>
      </c>
    </row>
    <row r="302" spans="1:17" ht="14.4" customHeight="1" x14ac:dyDescent="0.3">
      <c r="A302" s="831" t="s">
        <v>577</v>
      </c>
      <c r="B302" s="832" t="s">
        <v>4532</v>
      </c>
      <c r="C302" s="832" t="s">
        <v>4353</v>
      </c>
      <c r="D302" s="832" t="s">
        <v>4901</v>
      </c>
      <c r="E302" s="832" t="s">
        <v>4902</v>
      </c>
      <c r="F302" s="849">
        <v>73</v>
      </c>
      <c r="G302" s="849">
        <v>400186</v>
      </c>
      <c r="H302" s="849">
        <v>1.0029724310776942</v>
      </c>
      <c r="I302" s="849">
        <v>5482</v>
      </c>
      <c r="J302" s="849">
        <v>70</v>
      </c>
      <c r="K302" s="849">
        <v>399000</v>
      </c>
      <c r="L302" s="849">
        <v>1</v>
      </c>
      <c r="M302" s="849">
        <v>5700</v>
      </c>
      <c r="N302" s="849">
        <v>52</v>
      </c>
      <c r="O302" s="849">
        <v>296655</v>
      </c>
      <c r="P302" s="837">
        <v>0.74349624060150377</v>
      </c>
      <c r="Q302" s="850">
        <v>5704.9038461538457</v>
      </c>
    </row>
    <row r="303" spans="1:17" ht="14.4" customHeight="1" x14ac:dyDescent="0.3">
      <c r="A303" s="831" t="s">
        <v>577</v>
      </c>
      <c r="B303" s="832" t="s">
        <v>4532</v>
      </c>
      <c r="C303" s="832" t="s">
        <v>4353</v>
      </c>
      <c r="D303" s="832" t="s">
        <v>4903</v>
      </c>
      <c r="E303" s="832" t="s">
        <v>4904</v>
      </c>
      <c r="F303" s="849">
        <v>8</v>
      </c>
      <c r="G303" s="849">
        <v>91928</v>
      </c>
      <c r="H303" s="849">
        <v>2.5952965754778239</v>
      </c>
      <c r="I303" s="849">
        <v>11491</v>
      </c>
      <c r="J303" s="849">
        <v>3</v>
      </c>
      <c r="K303" s="849">
        <v>35421</v>
      </c>
      <c r="L303" s="849">
        <v>1</v>
      </c>
      <c r="M303" s="849">
        <v>11807</v>
      </c>
      <c r="N303" s="849">
        <v>3</v>
      </c>
      <c r="O303" s="849">
        <v>35445</v>
      </c>
      <c r="P303" s="837">
        <v>1.0006775641568562</v>
      </c>
      <c r="Q303" s="850">
        <v>11815</v>
      </c>
    </row>
    <row r="304" spans="1:17" ht="14.4" customHeight="1" x14ac:dyDescent="0.3">
      <c r="A304" s="831" t="s">
        <v>577</v>
      </c>
      <c r="B304" s="832" t="s">
        <v>4532</v>
      </c>
      <c r="C304" s="832" t="s">
        <v>4353</v>
      </c>
      <c r="D304" s="832" t="s">
        <v>4905</v>
      </c>
      <c r="E304" s="832" t="s">
        <v>4906</v>
      </c>
      <c r="F304" s="849">
        <v>6</v>
      </c>
      <c r="G304" s="849">
        <v>8970</v>
      </c>
      <c r="H304" s="849"/>
      <c r="I304" s="849">
        <v>1495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577</v>
      </c>
      <c r="B305" s="832" t="s">
        <v>4532</v>
      </c>
      <c r="C305" s="832" t="s">
        <v>4353</v>
      </c>
      <c r="D305" s="832" t="s">
        <v>4907</v>
      </c>
      <c r="E305" s="832" t="s">
        <v>4908</v>
      </c>
      <c r="F305" s="849"/>
      <c r="G305" s="849"/>
      <c r="H305" s="849"/>
      <c r="I305" s="849"/>
      <c r="J305" s="849">
        <v>1</v>
      </c>
      <c r="K305" s="849">
        <v>11290</v>
      </c>
      <c r="L305" s="849">
        <v>1</v>
      </c>
      <c r="M305" s="849">
        <v>11290</v>
      </c>
      <c r="N305" s="849"/>
      <c r="O305" s="849"/>
      <c r="P305" s="837"/>
      <c r="Q305" s="850"/>
    </row>
    <row r="306" spans="1:17" ht="14.4" customHeight="1" x14ac:dyDescent="0.3">
      <c r="A306" s="831" t="s">
        <v>577</v>
      </c>
      <c r="B306" s="832" t="s">
        <v>4532</v>
      </c>
      <c r="C306" s="832" t="s">
        <v>4353</v>
      </c>
      <c r="D306" s="832" t="s">
        <v>4909</v>
      </c>
      <c r="E306" s="832" t="s">
        <v>4910</v>
      </c>
      <c r="F306" s="849">
        <v>1</v>
      </c>
      <c r="G306" s="849">
        <v>10879</v>
      </c>
      <c r="H306" s="849">
        <v>0.97499551891019898</v>
      </c>
      <c r="I306" s="849">
        <v>10879</v>
      </c>
      <c r="J306" s="849">
        <v>1</v>
      </c>
      <c r="K306" s="849">
        <v>11158</v>
      </c>
      <c r="L306" s="849">
        <v>1</v>
      </c>
      <c r="M306" s="849">
        <v>11158</v>
      </c>
      <c r="N306" s="849"/>
      <c r="O306" s="849"/>
      <c r="P306" s="837"/>
      <c r="Q306" s="850"/>
    </row>
    <row r="307" spans="1:17" ht="14.4" customHeight="1" x14ac:dyDescent="0.3">
      <c r="A307" s="831" t="s">
        <v>577</v>
      </c>
      <c r="B307" s="832" t="s">
        <v>4532</v>
      </c>
      <c r="C307" s="832" t="s">
        <v>4353</v>
      </c>
      <c r="D307" s="832" t="s">
        <v>4911</v>
      </c>
      <c r="E307" s="832" t="s">
        <v>4912</v>
      </c>
      <c r="F307" s="849">
        <v>94</v>
      </c>
      <c r="G307" s="849">
        <v>210372</v>
      </c>
      <c r="H307" s="849">
        <v>0.96429258991025013</v>
      </c>
      <c r="I307" s="849">
        <v>2238</v>
      </c>
      <c r="J307" s="849">
        <v>93</v>
      </c>
      <c r="K307" s="849">
        <v>218162</v>
      </c>
      <c r="L307" s="849">
        <v>1</v>
      </c>
      <c r="M307" s="849">
        <v>2345.8279569892475</v>
      </c>
      <c r="N307" s="849">
        <v>81</v>
      </c>
      <c r="O307" s="849">
        <v>190187</v>
      </c>
      <c r="P307" s="837">
        <v>0.87176960240555179</v>
      </c>
      <c r="Q307" s="850">
        <v>2347.9876543209875</v>
      </c>
    </row>
    <row r="308" spans="1:17" ht="14.4" customHeight="1" x14ac:dyDescent="0.3">
      <c r="A308" s="831" t="s">
        <v>577</v>
      </c>
      <c r="B308" s="832" t="s">
        <v>4532</v>
      </c>
      <c r="C308" s="832" t="s">
        <v>4353</v>
      </c>
      <c r="D308" s="832" t="s">
        <v>4913</v>
      </c>
      <c r="E308" s="832" t="s">
        <v>4914</v>
      </c>
      <c r="F308" s="849">
        <v>26</v>
      </c>
      <c r="G308" s="849">
        <v>130598</v>
      </c>
      <c r="H308" s="849">
        <v>0.83141074611662846</v>
      </c>
      <c r="I308" s="849">
        <v>5023</v>
      </c>
      <c r="J308" s="849">
        <v>30</v>
      </c>
      <c r="K308" s="849">
        <v>157080</v>
      </c>
      <c r="L308" s="849">
        <v>1</v>
      </c>
      <c r="M308" s="849">
        <v>5236</v>
      </c>
      <c r="N308" s="849">
        <v>27</v>
      </c>
      <c r="O308" s="849">
        <v>141426</v>
      </c>
      <c r="P308" s="837">
        <v>0.90034377387318565</v>
      </c>
      <c r="Q308" s="850">
        <v>5238</v>
      </c>
    </row>
    <row r="309" spans="1:17" ht="14.4" customHeight="1" x14ac:dyDescent="0.3">
      <c r="A309" s="831" t="s">
        <v>577</v>
      </c>
      <c r="B309" s="832" t="s">
        <v>4532</v>
      </c>
      <c r="C309" s="832" t="s">
        <v>4353</v>
      </c>
      <c r="D309" s="832" t="s">
        <v>4915</v>
      </c>
      <c r="E309" s="832" t="s">
        <v>4916</v>
      </c>
      <c r="F309" s="849">
        <v>17</v>
      </c>
      <c r="G309" s="849">
        <v>321912</v>
      </c>
      <c r="H309" s="849">
        <v>2.0615297914852193</v>
      </c>
      <c r="I309" s="849">
        <v>18936</v>
      </c>
      <c r="J309" s="849">
        <v>8</v>
      </c>
      <c r="K309" s="849">
        <v>156152</v>
      </c>
      <c r="L309" s="849">
        <v>1</v>
      </c>
      <c r="M309" s="849">
        <v>19519</v>
      </c>
      <c r="N309" s="849">
        <v>2</v>
      </c>
      <c r="O309" s="849">
        <v>39066</v>
      </c>
      <c r="P309" s="837">
        <v>0.25017931246477793</v>
      </c>
      <c r="Q309" s="850">
        <v>19533</v>
      </c>
    </row>
    <row r="310" spans="1:17" ht="14.4" customHeight="1" x14ac:dyDescent="0.3">
      <c r="A310" s="831" t="s">
        <v>577</v>
      </c>
      <c r="B310" s="832" t="s">
        <v>4532</v>
      </c>
      <c r="C310" s="832" t="s">
        <v>4353</v>
      </c>
      <c r="D310" s="832" t="s">
        <v>4917</v>
      </c>
      <c r="E310" s="832" t="s">
        <v>4918</v>
      </c>
      <c r="F310" s="849">
        <v>1</v>
      </c>
      <c r="G310" s="849">
        <v>12659</v>
      </c>
      <c r="H310" s="849">
        <v>0.48602472548567921</v>
      </c>
      <c r="I310" s="849">
        <v>12659</v>
      </c>
      <c r="J310" s="849">
        <v>2</v>
      </c>
      <c r="K310" s="849">
        <v>26046</v>
      </c>
      <c r="L310" s="849">
        <v>1</v>
      </c>
      <c r="M310" s="849">
        <v>13023</v>
      </c>
      <c r="N310" s="849"/>
      <c r="O310" s="849"/>
      <c r="P310" s="837"/>
      <c r="Q310" s="850"/>
    </row>
    <row r="311" spans="1:17" ht="14.4" customHeight="1" x14ac:dyDescent="0.3">
      <c r="A311" s="831" t="s">
        <v>577</v>
      </c>
      <c r="B311" s="832" t="s">
        <v>4532</v>
      </c>
      <c r="C311" s="832" t="s">
        <v>4353</v>
      </c>
      <c r="D311" s="832" t="s">
        <v>4919</v>
      </c>
      <c r="E311" s="832" t="s">
        <v>4920</v>
      </c>
      <c r="F311" s="849">
        <v>5</v>
      </c>
      <c r="G311" s="849">
        <v>19775</v>
      </c>
      <c r="H311" s="849">
        <v>1.607331545151589</v>
      </c>
      <c r="I311" s="849">
        <v>3955</v>
      </c>
      <c r="J311" s="849">
        <v>3</v>
      </c>
      <c r="K311" s="849">
        <v>12303</v>
      </c>
      <c r="L311" s="849">
        <v>1</v>
      </c>
      <c r="M311" s="849">
        <v>4101</v>
      </c>
      <c r="N311" s="849">
        <v>3</v>
      </c>
      <c r="O311" s="849">
        <v>12315</v>
      </c>
      <c r="P311" s="837">
        <v>1.0009753718605219</v>
      </c>
      <c r="Q311" s="850">
        <v>4105</v>
      </c>
    </row>
    <row r="312" spans="1:17" ht="14.4" customHeight="1" x14ac:dyDescent="0.3">
      <c r="A312" s="831" t="s">
        <v>577</v>
      </c>
      <c r="B312" s="832" t="s">
        <v>4532</v>
      </c>
      <c r="C312" s="832" t="s">
        <v>4353</v>
      </c>
      <c r="D312" s="832" t="s">
        <v>4921</v>
      </c>
      <c r="E312" s="832" t="s">
        <v>4922</v>
      </c>
      <c r="F312" s="849">
        <v>3</v>
      </c>
      <c r="G312" s="849">
        <v>43095</v>
      </c>
      <c r="H312" s="849">
        <v>1.4485714285714286</v>
      </c>
      <c r="I312" s="849">
        <v>14365</v>
      </c>
      <c r="J312" s="849">
        <v>2</v>
      </c>
      <c r="K312" s="849">
        <v>29750</v>
      </c>
      <c r="L312" s="849">
        <v>1</v>
      </c>
      <c r="M312" s="849">
        <v>14875</v>
      </c>
      <c r="N312" s="849">
        <v>2</v>
      </c>
      <c r="O312" s="849">
        <v>29776</v>
      </c>
      <c r="P312" s="837">
        <v>1.000873949579832</v>
      </c>
      <c r="Q312" s="850">
        <v>14888</v>
      </c>
    </row>
    <row r="313" spans="1:17" ht="14.4" customHeight="1" x14ac:dyDescent="0.3">
      <c r="A313" s="831" t="s">
        <v>577</v>
      </c>
      <c r="B313" s="832" t="s">
        <v>4532</v>
      </c>
      <c r="C313" s="832" t="s">
        <v>4353</v>
      </c>
      <c r="D313" s="832" t="s">
        <v>4923</v>
      </c>
      <c r="E313" s="832" t="s">
        <v>4924</v>
      </c>
      <c r="F313" s="849">
        <v>58</v>
      </c>
      <c r="G313" s="849">
        <v>143434</v>
      </c>
      <c r="H313" s="849">
        <v>0.83953175299970739</v>
      </c>
      <c r="I313" s="849">
        <v>2473</v>
      </c>
      <c r="J313" s="849">
        <v>67</v>
      </c>
      <c r="K313" s="849">
        <v>170850</v>
      </c>
      <c r="L313" s="849">
        <v>1</v>
      </c>
      <c r="M313" s="849">
        <v>2550</v>
      </c>
      <c r="N313" s="849">
        <v>55</v>
      </c>
      <c r="O313" s="849">
        <v>140470</v>
      </c>
      <c r="P313" s="837">
        <v>0.82218320163886449</v>
      </c>
      <c r="Q313" s="850">
        <v>2554</v>
      </c>
    </row>
    <row r="314" spans="1:17" ht="14.4" customHeight="1" x14ac:dyDescent="0.3">
      <c r="A314" s="831" t="s">
        <v>577</v>
      </c>
      <c r="B314" s="832" t="s">
        <v>4532</v>
      </c>
      <c r="C314" s="832" t="s">
        <v>4353</v>
      </c>
      <c r="D314" s="832" t="s">
        <v>4925</v>
      </c>
      <c r="E314" s="832" t="s">
        <v>4926</v>
      </c>
      <c r="F314" s="849">
        <v>1</v>
      </c>
      <c r="G314" s="849">
        <v>5703</v>
      </c>
      <c r="H314" s="849">
        <v>0.96285666047611007</v>
      </c>
      <c r="I314" s="849">
        <v>5703</v>
      </c>
      <c r="J314" s="849">
        <v>1</v>
      </c>
      <c r="K314" s="849">
        <v>5923</v>
      </c>
      <c r="L314" s="849">
        <v>1</v>
      </c>
      <c r="M314" s="849">
        <v>5923</v>
      </c>
      <c r="N314" s="849">
        <v>1</v>
      </c>
      <c r="O314" s="849">
        <v>5931</v>
      </c>
      <c r="P314" s="837">
        <v>1.0013506668917778</v>
      </c>
      <c r="Q314" s="850">
        <v>5931</v>
      </c>
    </row>
    <row r="315" spans="1:17" ht="14.4" customHeight="1" x14ac:dyDescent="0.3">
      <c r="A315" s="831" t="s">
        <v>577</v>
      </c>
      <c r="B315" s="832" t="s">
        <v>4532</v>
      </c>
      <c r="C315" s="832" t="s">
        <v>4353</v>
      </c>
      <c r="D315" s="832" t="s">
        <v>4927</v>
      </c>
      <c r="E315" s="832" t="s">
        <v>4928</v>
      </c>
      <c r="F315" s="849">
        <v>3</v>
      </c>
      <c r="G315" s="849">
        <v>17238</v>
      </c>
      <c r="H315" s="849">
        <v>1.4393787575150301</v>
      </c>
      <c r="I315" s="849">
        <v>5746</v>
      </c>
      <c r="J315" s="849">
        <v>2</v>
      </c>
      <c r="K315" s="849">
        <v>11976</v>
      </c>
      <c r="L315" s="849">
        <v>1</v>
      </c>
      <c r="M315" s="849">
        <v>5988</v>
      </c>
      <c r="N315" s="849">
        <v>1</v>
      </c>
      <c r="O315" s="849">
        <v>5994</v>
      </c>
      <c r="P315" s="837">
        <v>0.50050100200400804</v>
      </c>
      <c r="Q315" s="850">
        <v>5994</v>
      </c>
    </row>
    <row r="316" spans="1:17" ht="14.4" customHeight="1" x14ac:dyDescent="0.3">
      <c r="A316" s="831" t="s">
        <v>577</v>
      </c>
      <c r="B316" s="832" t="s">
        <v>4532</v>
      </c>
      <c r="C316" s="832" t="s">
        <v>4353</v>
      </c>
      <c r="D316" s="832" t="s">
        <v>4929</v>
      </c>
      <c r="E316" s="832" t="s">
        <v>4930</v>
      </c>
      <c r="F316" s="849">
        <v>3770</v>
      </c>
      <c r="G316" s="849">
        <v>655974</v>
      </c>
      <c r="H316" s="849">
        <v>0.87025981469099245</v>
      </c>
      <c r="I316" s="849">
        <v>173.99840848806366</v>
      </c>
      <c r="J316" s="849">
        <v>4332</v>
      </c>
      <c r="K316" s="849">
        <v>753768</v>
      </c>
      <c r="L316" s="849">
        <v>1</v>
      </c>
      <c r="M316" s="849">
        <v>174</v>
      </c>
      <c r="N316" s="849">
        <v>4452</v>
      </c>
      <c r="O316" s="849">
        <v>774648</v>
      </c>
      <c r="P316" s="837">
        <v>1.0277008310249307</v>
      </c>
      <c r="Q316" s="850">
        <v>174</v>
      </c>
    </row>
    <row r="317" spans="1:17" ht="14.4" customHeight="1" x14ac:dyDescent="0.3">
      <c r="A317" s="831" t="s">
        <v>577</v>
      </c>
      <c r="B317" s="832" t="s">
        <v>4532</v>
      </c>
      <c r="C317" s="832" t="s">
        <v>4353</v>
      </c>
      <c r="D317" s="832" t="s">
        <v>4512</v>
      </c>
      <c r="E317" s="832" t="s">
        <v>4513</v>
      </c>
      <c r="F317" s="849">
        <v>4</v>
      </c>
      <c r="G317" s="849">
        <v>5816</v>
      </c>
      <c r="H317" s="849">
        <v>0.17647772787959703</v>
      </c>
      <c r="I317" s="849">
        <v>1454</v>
      </c>
      <c r="J317" s="849">
        <v>22</v>
      </c>
      <c r="K317" s="849">
        <v>32956</v>
      </c>
      <c r="L317" s="849">
        <v>1</v>
      </c>
      <c r="M317" s="849">
        <v>1498</v>
      </c>
      <c r="N317" s="849">
        <v>16</v>
      </c>
      <c r="O317" s="849">
        <v>23984</v>
      </c>
      <c r="P317" s="837">
        <v>0.72775822308532589</v>
      </c>
      <c r="Q317" s="850">
        <v>1499</v>
      </c>
    </row>
    <row r="318" spans="1:17" ht="14.4" customHeight="1" x14ac:dyDescent="0.3">
      <c r="A318" s="831" t="s">
        <v>577</v>
      </c>
      <c r="B318" s="832" t="s">
        <v>4532</v>
      </c>
      <c r="C318" s="832" t="s">
        <v>4353</v>
      </c>
      <c r="D318" s="832" t="s">
        <v>4931</v>
      </c>
      <c r="E318" s="832" t="s">
        <v>4932</v>
      </c>
      <c r="F318" s="849">
        <v>66</v>
      </c>
      <c r="G318" s="849">
        <v>350790</v>
      </c>
      <c r="H318" s="849">
        <v>0.94893768969826819</v>
      </c>
      <c r="I318" s="849">
        <v>5315</v>
      </c>
      <c r="J318" s="849">
        <v>66</v>
      </c>
      <c r="K318" s="849">
        <v>369666</v>
      </c>
      <c r="L318" s="849">
        <v>1</v>
      </c>
      <c r="M318" s="849">
        <v>5601</v>
      </c>
      <c r="N318" s="849">
        <v>51</v>
      </c>
      <c r="O318" s="849">
        <v>285901</v>
      </c>
      <c r="P318" s="837">
        <v>0.77340355888829371</v>
      </c>
      <c r="Q318" s="850">
        <v>5605.9019607843138</v>
      </c>
    </row>
    <row r="319" spans="1:17" ht="14.4" customHeight="1" x14ac:dyDescent="0.3">
      <c r="A319" s="831" t="s">
        <v>577</v>
      </c>
      <c r="B319" s="832" t="s">
        <v>4532</v>
      </c>
      <c r="C319" s="832" t="s">
        <v>4353</v>
      </c>
      <c r="D319" s="832" t="s">
        <v>4933</v>
      </c>
      <c r="E319" s="832" t="s">
        <v>4934</v>
      </c>
      <c r="F319" s="849">
        <v>1284</v>
      </c>
      <c r="G319" s="849">
        <v>4659600</v>
      </c>
      <c r="H319" s="849">
        <v>0.917618728591161</v>
      </c>
      <c r="I319" s="849">
        <v>3628.9719626168226</v>
      </c>
      <c r="J319" s="849">
        <v>1330</v>
      </c>
      <c r="K319" s="849">
        <v>5077926</v>
      </c>
      <c r="L319" s="849">
        <v>1</v>
      </c>
      <c r="M319" s="849">
        <v>3817.9894736842107</v>
      </c>
      <c r="N319" s="849">
        <v>1567</v>
      </c>
      <c r="O319" s="849">
        <v>5992184</v>
      </c>
      <c r="P319" s="837">
        <v>1.1800455540313113</v>
      </c>
      <c r="Q319" s="850">
        <v>3823.9846841097637</v>
      </c>
    </row>
    <row r="320" spans="1:17" ht="14.4" customHeight="1" x14ac:dyDescent="0.3">
      <c r="A320" s="831" t="s">
        <v>577</v>
      </c>
      <c r="B320" s="832" t="s">
        <v>4532</v>
      </c>
      <c r="C320" s="832" t="s">
        <v>4353</v>
      </c>
      <c r="D320" s="832" t="s">
        <v>4935</v>
      </c>
      <c r="E320" s="832" t="s">
        <v>4936</v>
      </c>
      <c r="F320" s="849">
        <v>574</v>
      </c>
      <c r="G320" s="849">
        <v>867888</v>
      </c>
      <c r="H320" s="849">
        <v>0.87120555073720729</v>
      </c>
      <c r="I320" s="849">
        <v>1512</v>
      </c>
      <c r="J320" s="849">
        <v>626</v>
      </c>
      <c r="K320" s="849">
        <v>996192</v>
      </c>
      <c r="L320" s="849">
        <v>1</v>
      </c>
      <c r="M320" s="849">
        <v>1591.3610223642172</v>
      </c>
      <c r="N320" s="849">
        <v>677</v>
      </c>
      <c r="O320" s="849">
        <v>1079138</v>
      </c>
      <c r="P320" s="837">
        <v>1.0832630657543927</v>
      </c>
      <c r="Q320" s="850">
        <v>1594</v>
      </c>
    </row>
    <row r="321" spans="1:17" ht="14.4" customHeight="1" x14ac:dyDescent="0.3">
      <c r="A321" s="831" t="s">
        <v>577</v>
      </c>
      <c r="B321" s="832" t="s">
        <v>4532</v>
      </c>
      <c r="C321" s="832" t="s">
        <v>4353</v>
      </c>
      <c r="D321" s="832" t="s">
        <v>4937</v>
      </c>
      <c r="E321" s="832" t="s">
        <v>4938</v>
      </c>
      <c r="F321" s="849">
        <v>252</v>
      </c>
      <c r="G321" s="849">
        <v>685944</v>
      </c>
      <c r="H321" s="849">
        <v>1.0690863864267937</v>
      </c>
      <c r="I321" s="849">
        <v>2722</v>
      </c>
      <c r="J321" s="849">
        <v>224</v>
      </c>
      <c r="K321" s="849">
        <v>641617</v>
      </c>
      <c r="L321" s="849">
        <v>1</v>
      </c>
      <c r="M321" s="849">
        <v>2864.3616071428573</v>
      </c>
      <c r="N321" s="849">
        <v>267</v>
      </c>
      <c r="O321" s="849">
        <v>765756</v>
      </c>
      <c r="P321" s="837">
        <v>1.1934783523503898</v>
      </c>
      <c r="Q321" s="850">
        <v>2868</v>
      </c>
    </row>
    <row r="322" spans="1:17" ht="14.4" customHeight="1" x14ac:dyDescent="0.3">
      <c r="A322" s="831" t="s">
        <v>577</v>
      </c>
      <c r="B322" s="832" t="s">
        <v>4532</v>
      </c>
      <c r="C322" s="832" t="s">
        <v>4353</v>
      </c>
      <c r="D322" s="832" t="s">
        <v>4939</v>
      </c>
      <c r="E322" s="832" t="s">
        <v>4940</v>
      </c>
      <c r="F322" s="849">
        <v>242</v>
      </c>
      <c r="G322" s="849">
        <v>272976</v>
      </c>
      <c r="H322" s="849">
        <v>0.96101728927051322</v>
      </c>
      <c r="I322" s="849">
        <v>1128</v>
      </c>
      <c r="J322" s="849">
        <v>239</v>
      </c>
      <c r="K322" s="849">
        <v>284049</v>
      </c>
      <c r="L322" s="849">
        <v>1</v>
      </c>
      <c r="M322" s="849">
        <v>1188.489539748954</v>
      </c>
      <c r="N322" s="849">
        <v>307</v>
      </c>
      <c r="O322" s="849">
        <v>365637</v>
      </c>
      <c r="P322" s="837">
        <v>1.287232132484184</v>
      </c>
      <c r="Q322" s="850">
        <v>1191</v>
      </c>
    </row>
    <row r="323" spans="1:17" ht="14.4" customHeight="1" x14ac:dyDescent="0.3">
      <c r="A323" s="831" t="s">
        <v>577</v>
      </c>
      <c r="B323" s="832" t="s">
        <v>4532</v>
      </c>
      <c r="C323" s="832" t="s">
        <v>4353</v>
      </c>
      <c r="D323" s="832" t="s">
        <v>4941</v>
      </c>
      <c r="E323" s="832" t="s">
        <v>4942</v>
      </c>
      <c r="F323" s="849">
        <v>55</v>
      </c>
      <c r="G323" s="849">
        <v>339790</v>
      </c>
      <c r="H323" s="849">
        <v>1.1767007774487905</v>
      </c>
      <c r="I323" s="849">
        <v>6178</v>
      </c>
      <c r="J323" s="849">
        <v>45</v>
      </c>
      <c r="K323" s="849">
        <v>288765</v>
      </c>
      <c r="L323" s="849">
        <v>1</v>
      </c>
      <c r="M323" s="849">
        <v>6417</v>
      </c>
      <c r="N323" s="849">
        <v>54</v>
      </c>
      <c r="O323" s="849">
        <v>346788</v>
      </c>
      <c r="P323" s="837">
        <v>1.2009350163627863</v>
      </c>
      <c r="Q323" s="850">
        <v>6422</v>
      </c>
    </row>
    <row r="324" spans="1:17" ht="14.4" customHeight="1" x14ac:dyDescent="0.3">
      <c r="A324" s="831" t="s">
        <v>577</v>
      </c>
      <c r="B324" s="832" t="s">
        <v>4532</v>
      </c>
      <c r="C324" s="832" t="s">
        <v>4353</v>
      </c>
      <c r="D324" s="832" t="s">
        <v>4943</v>
      </c>
      <c r="E324" s="832" t="s">
        <v>4944</v>
      </c>
      <c r="F324" s="849">
        <v>596</v>
      </c>
      <c r="G324" s="849">
        <v>2299368</v>
      </c>
      <c r="H324" s="849">
        <v>0.86531995908545911</v>
      </c>
      <c r="I324" s="849">
        <v>3858</v>
      </c>
      <c r="J324" s="849">
        <v>668</v>
      </c>
      <c r="K324" s="849">
        <v>2657246</v>
      </c>
      <c r="L324" s="849">
        <v>1</v>
      </c>
      <c r="M324" s="849">
        <v>3977.9131736526947</v>
      </c>
      <c r="N324" s="849">
        <v>622</v>
      </c>
      <c r="O324" s="849">
        <v>2476798</v>
      </c>
      <c r="P324" s="837">
        <v>0.93209209836048301</v>
      </c>
      <c r="Q324" s="850">
        <v>3981.990353697749</v>
      </c>
    </row>
    <row r="325" spans="1:17" ht="14.4" customHeight="1" x14ac:dyDescent="0.3">
      <c r="A325" s="831" t="s">
        <v>577</v>
      </c>
      <c r="B325" s="832" t="s">
        <v>4532</v>
      </c>
      <c r="C325" s="832" t="s">
        <v>4353</v>
      </c>
      <c r="D325" s="832" t="s">
        <v>4945</v>
      </c>
      <c r="E325" s="832" t="s">
        <v>4946</v>
      </c>
      <c r="F325" s="849">
        <v>2</v>
      </c>
      <c r="G325" s="849">
        <v>8498</v>
      </c>
      <c r="H325" s="849">
        <v>0.27622298065984074</v>
      </c>
      <c r="I325" s="849">
        <v>4249</v>
      </c>
      <c r="J325" s="849">
        <v>7</v>
      </c>
      <c r="K325" s="849">
        <v>30765</v>
      </c>
      <c r="L325" s="849">
        <v>1</v>
      </c>
      <c r="M325" s="849">
        <v>4395</v>
      </c>
      <c r="N325" s="849">
        <v>4</v>
      </c>
      <c r="O325" s="849">
        <v>17596</v>
      </c>
      <c r="P325" s="837">
        <v>0.57194864293840408</v>
      </c>
      <c r="Q325" s="850">
        <v>4399</v>
      </c>
    </row>
    <row r="326" spans="1:17" ht="14.4" customHeight="1" x14ac:dyDescent="0.3">
      <c r="A326" s="831" t="s">
        <v>577</v>
      </c>
      <c r="B326" s="832" t="s">
        <v>4532</v>
      </c>
      <c r="C326" s="832" t="s">
        <v>4353</v>
      </c>
      <c r="D326" s="832" t="s">
        <v>4947</v>
      </c>
      <c r="E326" s="832" t="s">
        <v>4948</v>
      </c>
      <c r="F326" s="849">
        <v>2</v>
      </c>
      <c r="G326" s="849">
        <v>4034</v>
      </c>
      <c r="H326" s="849">
        <v>1.9310674964097654</v>
      </c>
      <c r="I326" s="849">
        <v>2017</v>
      </c>
      <c r="J326" s="849">
        <v>1</v>
      </c>
      <c r="K326" s="849">
        <v>2089</v>
      </c>
      <c r="L326" s="849">
        <v>1</v>
      </c>
      <c r="M326" s="849">
        <v>2089</v>
      </c>
      <c r="N326" s="849">
        <v>2</v>
      </c>
      <c r="O326" s="849">
        <v>4180</v>
      </c>
      <c r="P326" s="837">
        <v>2.0009573958831979</v>
      </c>
      <c r="Q326" s="850">
        <v>2090</v>
      </c>
    </row>
    <row r="327" spans="1:17" ht="14.4" customHeight="1" x14ac:dyDescent="0.3">
      <c r="A327" s="831" t="s">
        <v>577</v>
      </c>
      <c r="B327" s="832" t="s">
        <v>4532</v>
      </c>
      <c r="C327" s="832" t="s">
        <v>4353</v>
      </c>
      <c r="D327" s="832" t="s">
        <v>4949</v>
      </c>
      <c r="E327" s="832" t="s">
        <v>4950</v>
      </c>
      <c r="F327" s="849">
        <v>0</v>
      </c>
      <c r="G327" s="849">
        <v>0</v>
      </c>
      <c r="H327" s="849"/>
      <c r="I327" s="849"/>
      <c r="J327" s="849">
        <v>0</v>
      </c>
      <c r="K327" s="849">
        <v>0</v>
      </c>
      <c r="L327" s="849"/>
      <c r="M327" s="849"/>
      <c r="N327" s="849">
        <v>0</v>
      </c>
      <c r="O327" s="849">
        <v>0</v>
      </c>
      <c r="P327" s="837"/>
      <c r="Q327" s="850"/>
    </row>
    <row r="328" spans="1:17" ht="14.4" customHeight="1" x14ac:dyDescent="0.3">
      <c r="A328" s="831" t="s">
        <v>577</v>
      </c>
      <c r="B328" s="832" t="s">
        <v>4532</v>
      </c>
      <c r="C328" s="832" t="s">
        <v>4353</v>
      </c>
      <c r="D328" s="832" t="s">
        <v>4951</v>
      </c>
      <c r="E328" s="832" t="s">
        <v>4952</v>
      </c>
      <c r="F328" s="849">
        <v>1577</v>
      </c>
      <c r="G328" s="849">
        <v>0</v>
      </c>
      <c r="H328" s="849"/>
      <c r="I328" s="849">
        <v>0</v>
      </c>
      <c r="J328" s="849">
        <v>1477</v>
      </c>
      <c r="K328" s="849">
        <v>0</v>
      </c>
      <c r="L328" s="849"/>
      <c r="M328" s="849">
        <v>0</v>
      </c>
      <c r="N328" s="849">
        <v>1318</v>
      </c>
      <c r="O328" s="849">
        <v>0</v>
      </c>
      <c r="P328" s="837"/>
      <c r="Q328" s="850">
        <v>0</v>
      </c>
    </row>
    <row r="329" spans="1:17" ht="14.4" customHeight="1" x14ac:dyDescent="0.3">
      <c r="A329" s="831" t="s">
        <v>577</v>
      </c>
      <c r="B329" s="832" t="s">
        <v>4532</v>
      </c>
      <c r="C329" s="832" t="s">
        <v>4353</v>
      </c>
      <c r="D329" s="832" t="s">
        <v>4953</v>
      </c>
      <c r="E329" s="832" t="s">
        <v>4954</v>
      </c>
      <c r="F329" s="849">
        <v>90</v>
      </c>
      <c r="G329" s="849">
        <v>0</v>
      </c>
      <c r="H329" s="849"/>
      <c r="I329" s="849">
        <v>0</v>
      </c>
      <c r="J329" s="849">
        <v>83</v>
      </c>
      <c r="K329" s="849">
        <v>0</v>
      </c>
      <c r="L329" s="849"/>
      <c r="M329" s="849">
        <v>0</v>
      </c>
      <c r="N329" s="849">
        <v>97</v>
      </c>
      <c r="O329" s="849">
        <v>0</v>
      </c>
      <c r="P329" s="837"/>
      <c r="Q329" s="850">
        <v>0</v>
      </c>
    </row>
    <row r="330" spans="1:17" ht="14.4" customHeight="1" x14ac:dyDescent="0.3">
      <c r="A330" s="831" t="s">
        <v>577</v>
      </c>
      <c r="B330" s="832" t="s">
        <v>4532</v>
      </c>
      <c r="C330" s="832" t="s">
        <v>4353</v>
      </c>
      <c r="D330" s="832" t="s">
        <v>4955</v>
      </c>
      <c r="E330" s="832" t="s">
        <v>4956</v>
      </c>
      <c r="F330" s="849">
        <v>1</v>
      </c>
      <c r="G330" s="849">
        <v>11055</v>
      </c>
      <c r="H330" s="849">
        <v>0.48351119664100772</v>
      </c>
      <c r="I330" s="849">
        <v>11055</v>
      </c>
      <c r="J330" s="849">
        <v>2</v>
      </c>
      <c r="K330" s="849">
        <v>22864</v>
      </c>
      <c r="L330" s="849">
        <v>1</v>
      </c>
      <c r="M330" s="849">
        <v>11432</v>
      </c>
      <c r="N330" s="849"/>
      <c r="O330" s="849"/>
      <c r="P330" s="837"/>
      <c r="Q330" s="850"/>
    </row>
    <row r="331" spans="1:17" ht="14.4" customHeight="1" x14ac:dyDescent="0.3">
      <c r="A331" s="831" t="s">
        <v>577</v>
      </c>
      <c r="B331" s="832" t="s">
        <v>4532</v>
      </c>
      <c r="C331" s="832" t="s">
        <v>4353</v>
      </c>
      <c r="D331" s="832" t="s">
        <v>4397</v>
      </c>
      <c r="E331" s="832" t="s">
        <v>4398</v>
      </c>
      <c r="F331" s="849">
        <v>1397</v>
      </c>
      <c r="G331" s="849">
        <v>328295</v>
      </c>
      <c r="H331" s="849">
        <v>0.89524175713300114</v>
      </c>
      <c r="I331" s="849">
        <v>235</v>
      </c>
      <c r="J331" s="849">
        <v>1461</v>
      </c>
      <c r="K331" s="849">
        <v>366711</v>
      </c>
      <c r="L331" s="849">
        <v>1</v>
      </c>
      <c r="M331" s="849">
        <v>251</v>
      </c>
      <c r="N331" s="849">
        <v>1501</v>
      </c>
      <c r="O331" s="849">
        <v>376751</v>
      </c>
      <c r="P331" s="837">
        <v>1.0273785078713211</v>
      </c>
      <c r="Q331" s="850">
        <v>251</v>
      </c>
    </row>
    <row r="332" spans="1:17" ht="14.4" customHeight="1" x14ac:dyDescent="0.3">
      <c r="A332" s="831" t="s">
        <v>577</v>
      </c>
      <c r="B332" s="832" t="s">
        <v>4532</v>
      </c>
      <c r="C332" s="832" t="s">
        <v>4353</v>
      </c>
      <c r="D332" s="832" t="s">
        <v>4957</v>
      </c>
      <c r="E332" s="832" t="s">
        <v>4958</v>
      </c>
      <c r="F332" s="849">
        <v>159</v>
      </c>
      <c r="G332" s="849">
        <v>851604</v>
      </c>
      <c r="H332" s="849">
        <v>0.96556697313863349</v>
      </c>
      <c r="I332" s="849">
        <v>5356</v>
      </c>
      <c r="J332" s="849">
        <v>159</v>
      </c>
      <c r="K332" s="849">
        <v>881973</v>
      </c>
      <c r="L332" s="849">
        <v>1</v>
      </c>
      <c r="M332" s="849">
        <v>5547</v>
      </c>
      <c r="N332" s="849">
        <v>200</v>
      </c>
      <c r="O332" s="849">
        <v>1110200</v>
      </c>
      <c r="P332" s="837">
        <v>1.2587686924656423</v>
      </c>
      <c r="Q332" s="850">
        <v>5551</v>
      </c>
    </row>
    <row r="333" spans="1:17" ht="14.4" customHeight="1" x14ac:dyDescent="0.3">
      <c r="A333" s="831" t="s">
        <v>577</v>
      </c>
      <c r="B333" s="832" t="s">
        <v>4532</v>
      </c>
      <c r="C333" s="832" t="s">
        <v>4353</v>
      </c>
      <c r="D333" s="832" t="s">
        <v>4959</v>
      </c>
      <c r="E333" s="832" t="s">
        <v>4960</v>
      </c>
      <c r="F333" s="849">
        <v>6518</v>
      </c>
      <c r="G333" s="849">
        <v>7205268</v>
      </c>
      <c r="H333" s="849">
        <v>0.96103299535040054</v>
      </c>
      <c r="I333" s="849">
        <v>1105.4415464866524</v>
      </c>
      <c r="J333" s="849">
        <v>6780</v>
      </c>
      <c r="K333" s="849">
        <v>7497420</v>
      </c>
      <c r="L333" s="849">
        <v>1</v>
      </c>
      <c r="M333" s="849">
        <v>1105.8141592920354</v>
      </c>
      <c r="N333" s="849">
        <v>6562</v>
      </c>
      <c r="O333" s="849">
        <v>7277929</v>
      </c>
      <c r="P333" s="837">
        <v>0.97072446254845002</v>
      </c>
      <c r="Q333" s="850">
        <v>1109.1022554099361</v>
      </c>
    </row>
    <row r="334" spans="1:17" ht="14.4" customHeight="1" x14ac:dyDescent="0.3">
      <c r="A334" s="831" t="s">
        <v>577</v>
      </c>
      <c r="B334" s="832" t="s">
        <v>4532</v>
      </c>
      <c r="C334" s="832" t="s">
        <v>4353</v>
      </c>
      <c r="D334" s="832" t="s">
        <v>4961</v>
      </c>
      <c r="E334" s="832" t="s">
        <v>4962</v>
      </c>
      <c r="F334" s="849">
        <v>1017</v>
      </c>
      <c r="G334" s="849">
        <v>1280391</v>
      </c>
      <c r="H334" s="849">
        <v>1.0053905456190138</v>
      </c>
      <c r="I334" s="849">
        <v>1258.9882005899706</v>
      </c>
      <c r="J334" s="849">
        <v>964</v>
      </c>
      <c r="K334" s="849">
        <v>1273526</v>
      </c>
      <c r="L334" s="849">
        <v>1</v>
      </c>
      <c r="M334" s="849">
        <v>1321.085062240664</v>
      </c>
      <c r="N334" s="849">
        <v>1081</v>
      </c>
      <c r="O334" s="849">
        <v>1431240</v>
      </c>
      <c r="P334" s="837">
        <v>1.1238404241452471</v>
      </c>
      <c r="Q334" s="850">
        <v>1323.9962997224791</v>
      </c>
    </row>
    <row r="335" spans="1:17" ht="14.4" customHeight="1" x14ac:dyDescent="0.3">
      <c r="A335" s="831" t="s">
        <v>577</v>
      </c>
      <c r="B335" s="832" t="s">
        <v>4532</v>
      </c>
      <c r="C335" s="832" t="s">
        <v>4353</v>
      </c>
      <c r="D335" s="832" t="s">
        <v>4963</v>
      </c>
      <c r="E335" s="832" t="s">
        <v>4964</v>
      </c>
      <c r="F335" s="849">
        <v>10</v>
      </c>
      <c r="G335" s="849">
        <v>0</v>
      </c>
      <c r="H335" s="849"/>
      <c r="I335" s="849">
        <v>0</v>
      </c>
      <c r="J335" s="849"/>
      <c r="K335" s="849"/>
      <c r="L335" s="849"/>
      <c r="M335" s="849"/>
      <c r="N335" s="849">
        <v>16</v>
      </c>
      <c r="O335" s="849">
        <v>0</v>
      </c>
      <c r="P335" s="837"/>
      <c r="Q335" s="850">
        <v>0</v>
      </c>
    </row>
    <row r="336" spans="1:17" ht="14.4" customHeight="1" x14ac:dyDescent="0.3">
      <c r="A336" s="831" t="s">
        <v>577</v>
      </c>
      <c r="B336" s="832" t="s">
        <v>4532</v>
      </c>
      <c r="C336" s="832" t="s">
        <v>4353</v>
      </c>
      <c r="D336" s="832" t="s">
        <v>4965</v>
      </c>
      <c r="E336" s="832" t="s">
        <v>4966</v>
      </c>
      <c r="F336" s="849">
        <v>449</v>
      </c>
      <c r="G336" s="849">
        <v>202499</v>
      </c>
      <c r="H336" s="849">
        <v>0.95191512165770376</v>
      </c>
      <c r="I336" s="849">
        <v>451</v>
      </c>
      <c r="J336" s="849">
        <v>448</v>
      </c>
      <c r="K336" s="849">
        <v>212728</v>
      </c>
      <c r="L336" s="849">
        <v>1</v>
      </c>
      <c r="M336" s="849">
        <v>474.83928571428572</v>
      </c>
      <c r="N336" s="849">
        <v>565</v>
      </c>
      <c r="O336" s="849">
        <v>268940</v>
      </c>
      <c r="P336" s="837">
        <v>1.2642435410477229</v>
      </c>
      <c r="Q336" s="850">
        <v>476</v>
      </c>
    </row>
    <row r="337" spans="1:17" ht="14.4" customHeight="1" x14ac:dyDescent="0.3">
      <c r="A337" s="831" t="s">
        <v>577</v>
      </c>
      <c r="B337" s="832" t="s">
        <v>4532</v>
      </c>
      <c r="C337" s="832" t="s">
        <v>4353</v>
      </c>
      <c r="D337" s="832" t="s">
        <v>4967</v>
      </c>
      <c r="E337" s="832" t="s">
        <v>4968</v>
      </c>
      <c r="F337" s="849">
        <v>16</v>
      </c>
      <c r="G337" s="849">
        <v>69680</v>
      </c>
      <c r="H337" s="849">
        <v>0.37919024814976054</v>
      </c>
      <c r="I337" s="849">
        <v>4355</v>
      </c>
      <c r="J337" s="849">
        <v>40</v>
      </c>
      <c r="K337" s="849">
        <v>183760</v>
      </c>
      <c r="L337" s="849">
        <v>1</v>
      </c>
      <c r="M337" s="849">
        <v>4594</v>
      </c>
      <c r="N337" s="849">
        <v>15</v>
      </c>
      <c r="O337" s="849">
        <v>68985</v>
      </c>
      <c r="P337" s="837">
        <v>0.37540814105354808</v>
      </c>
      <c r="Q337" s="850">
        <v>4599</v>
      </c>
    </row>
    <row r="338" spans="1:17" ht="14.4" customHeight="1" x14ac:dyDescent="0.3">
      <c r="A338" s="831" t="s">
        <v>577</v>
      </c>
      <c r="B338" s="832" t="s">
        <v>4532</v>
      </c>
      <c r="C338" s="832" t="s">
        <v>4353</v>
      </c>
      <c r="D338" s="832" t="s">
        <v>4969</v>
      </c>
      <c r="E338" s="832" t="s">
        <v>4970</v>
      </c>
      <c r="F338" s="849">
        <v>141</v>
      </c>
      <c r="G338" s="849">
        <v>559347</v>
      </c>
      <c r="H338" s="849">
        <v>0.95794342905683127</v>
      </c>
      <c r="I338" s="849">
        <v>3967</v>
      </c>
      <c r="J338" s="849">
        <v>142</v>
      </c>
      <c r="K338" s="849">
        <v>583904</v>
      </c>
      <c r="L338" s="849">
        <v>1</v>
      </c>
      <c r="M338" s="849">
        <v>4112</v>
      </c>
      <c r="N338" s="849">
        <v>156</v>
      </c>
      <c r="O338" s="849">
        <v>641782</v>
      </c>
      <c r="P338" s="837">
        <v>1.0991224584863266</v>
      </c>
      <c r="Q338" s="850">
        <v>4113.9871794871797</v>
      </c>
    </row>
    <row r="339" spans="1:17" ht="14.4" customHeight="1" x14ac:dyDescent="0.3">
      <c r="A339" s="831" t="s">
        <v>577</v>
      </c>
      <c r="B339" s="832" t="s">
        <v>4532</v>
      </c>
      <c r="C339" s="832" t="s">
        <v>4353</v>
      </c>
      <c r="D339" s="832" t="s">
        <v>4971</v>
      </c>
      <c r="E339" s="832" t="s">
        <v>4972</v>
      </c>
      <c r="F339" s="849">
        <v>18</v>
      </c>
      <c r="G339" s="849">
        <v>181152</v>
      </c>
      <c r="H339" s="849">
        <v>1.0953086360036037</v>
      </c>
      <c r="I339" s="849">
        <v>10064</v>
      </c>
      <c r="J339" s="849">
        <v>16</v>
      </c>
      <c r="K339" s="849">
        <v>165389</v>
      </c>
      <c r="L339" s="849">
        <v>1</v>
      </c>
      <c r="M339" s="849">
        <v>10336.8125</v>
      </c>
      <c r="N339" s="849">
        <v>6</v>
      </c>
      <c r="O339" s="849">
        <v>62178</v>
      </c>
      <c r="P339" s="837">
        <v>0.37595003295261475</v>
      </c>
      <c r="Q339" s="850">
        <v>10363</v>
      </c>
    </row>
    <row r="340" spans="1:17" ht="14.4" customHeight="1" x14ac:dyDescent="0.3">
      <c r="A340" s="831" t="s">
        <v>577</v>
      </c>
      <c r="B340" s="832" t="s">
        <v>4532</v>
      </c>
      <c r="C340" s="832" t="s">
        <v>4353</v>
      </c>
      <c r="D340" s="832" t="s">
        <v>4973</v>
      </c>
      <c r="E340" s="832" t="s">
        <v>4974</v>
      </c>
      <c r="F340" s="849">
        <v>964</v>
      </c>
      <c r="G340" s="849">
        <v>325832</v>
      </c>
      <c r="H340" s="849">
        <v>0.84948092375236595</v>
      </c>
      <c r="I340" s="849">
        <v>338</v>
      </c>
      <c r="J340" s="849">
        <v>1075</v>
      </c>
      <c r="K340" s="849">
        <v>383566</v>
      </c>
      <c r="L340" s="849">
        <v>1</v>
      </c>
      <c r="M340" s="849">
        <v>356.80558139534884</v>
      </c>
      <c r="N340" s="849">
        <v>981</v>
      </c>
      <c r="O340" s="849">
        <v>350217</v>
      </c>
      <c r="P340" s="837">
        <v>0.91305538029960942</v>
      </c>
      <c r="Q340" s="850">
        <v>357</v>
      </c>
    </row>
    <row r="341" spans="1:17" ht="14.4" customHeight="1" x14ac:dyDescent="0.3">
      <c r="A341" s="831" t="s">
        <v>577</v>
      </c>
      <c r="B341" s="832" t="s">
        <v>4532</v>
      </c>
      <c r="C341" s="832" t="s">
        <v>4353</v>
      </c>
      <c r="D341" s="832" t="s">
        <v>4415</v>
      </c>
      <c r="E341" s="832" t="s">
        <v>4416</v>
      </c>
      <c r="F341" s="849"/>
      <c r="G341" s="849"/>
      <c r="H341" s="849"/>
      <c r="I341" s="849"/>
      <c r="J341" s="849">
        <v>2</v>
      </c>
      <c r="K341" s="849">
        <v>366</v>
      </c>
      <c r="L341" s="849">
        <v>1</v>
      </c>
      <c r="M341" s="849">
        <v>183</v>
      </c>
      <c r="N341" s="849">
        <v>1</v>
      </c>
      <c r="O341" s="849">
        <v>183</v>
      </c>
      <c r="P341" s="837">
        <v>0.5</v>
      </c>
      <c r="Q341" s="850">
        <v>183</v>
      </c>
    </row>
    <row r="342" spans="1:17" ht="14.4" customHeight="1" x14ac:dyDescent="0.3">
      <c r="A342" s="831" t="s">
        <v>577</v>
      </c>
      <c r="B342" s="832" t="s">
        <v>4532</v>
      </c>
      <c r="C342" s="832" t="s">
        <v>4353</v>
      </c>
      <c r="D342" s="832" t="s">
        <v>4415</v>
      </c>
      <c r="E342" s="832" t="s">
        <v>4417</v>
      </c>
      <c r="F342" s="849">
        <v>1</v>
      </c>
      <c r="G342" s="849">
        <v>179</v>
      </c>
      <c r="H342" s="849"/>
      <c r="I342" s="849">
        <v>179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577</v>
      </c>
      <c r="B343" s="832" t="s">
        <v>4532</v>
      </c>
      <c r="C343" s="832" t="s">
        <v>4353</v>
      </c>
      <c r="D343" s="832" t="s">
        <v>4975</v>
      </c>
      <c r="E343" s="832" t="s">
        <v>4976</v>
      </c>
      <c r="F343" s="849">
        <v>17</v>
      </c>
      <c r="G343" s="849">
        <v>82178</v>
      </c>
      <c r="H343" s="849">
        <v>1.3560726072607261</v>
      </c>
      <c r="I343" s="849">
        <v>4834</v>
      </c>
      <c r="J343" s="849">
        <v>12</v>
      </c>
      <c r="K343" s="849">
        <v>60600</v>
      </c>
      <c r="L343" s="849">
        <v>1</v>
      </c>
      <c r="M343" s="849">
        <v>5050</v>
      </c>
      <c r="N343" s="849">
        <v>11</v>
      </c>
      <c r="O343" s="849">
        <v>55594</v>
      </c>
      <c r="P343" s="837">
        <v>0.91739273927392739</v>
      </c>
      <c r="Q343" s="850">
        <v>5054</v>
      </c>
    </row>
    <row r="344" spans="1:17" ht="14.4" customHeight="1" x14ac:dyDescent="0.3">
      <c r="A344" s="831" t="s">
        <v>577</v>
      </c>
      <c r="B344" s="832" t="s">
        <v>4532</v>
      </c>
      <c r="C344" s="832" t="s">
        <v>4353</v>
      </c>
      <c r="D344" s="832" t="s">
        <v>4420</v>
      </c>
      <c r="E344" s="832" t="s">
        <v>4421</v>
      </c>
      <c r="F344" s="849">
        <v>1278</v>
      </c>
      <c r="G344" s="849">
        <v>446022</v>
      </c>
      <c r="H344" s="849">
        <v>0.91198920388905358</v>
      </c>
      <c r="I344" s="849">
        <v>349</v>
      </c>
      <c r="J344" s="849">
        <v>1315</v>
      </c>
      <c r="K344" s="849">
        <v>489065</v>
      </c>
      <c r="L344" s="849">
        <v>1</v>
      </c>
      <c r="M344" s="849">
        <v>371.91254752851711</v>
      </c>
      <c r="N344" s="849">
        <v>1335</v>
      </c>
      <c r="O344" s="849">
        <v>497950</v>
      </c>
      <c r="P344" s="837">
        <v>1.0181673192724894</v>
      </c>
      <c r="Q344" s="850">
        <v>372.99625468164794</v>
      </c>
    </row>
    <row r="345" spans="1:17" ht="14.4" customHeight="1" x14ac:dyDescent="0.3">
      <c r="A345" s="831" t="s">
        <v>577</v>
      </c>
      <c r="B345" s="832" t="s">
        <v>4532</v>
      </c>
      <c r="C345" s="832" t="s">
        <v>4353</v>
      </c>
      <c r="D345" s="832" t="s">
        <v>4977</v>
      </c>
      <c r="E345" s="832" t="s">
        <v>4978</v>
      </c>
      <c r="F345" s="849">
        <v>400</v>
      </c>
      <c r="G345" s="849">
        <v>121200</v>
      </c>
      <c r="H345" s="849">
        <v>2.24407043270566</v>
      </c>
      <c r="I345" s="849">
        <v>303</v>
      </c>
      <c r="J345" s="849">
        <v>353</v>
      </c>
      <c r="K345" s="849">
        <v>54009</v>
      </c>
      <c r="L345" s="849">
        <v>1</v>
      </c>
      <c r="M345" s="849">
        <v>153</v>
      </c>
      <c r="N345" s="849">
        <v>343</v>
      </c>
      <c r="O345" s="849">
        <v>52479</v>
      </c>
      <c r="P345" s="837">
        <v>0.97167138810198306</v>
      </c>
      <c r="Q345" s="850">
        <v>153</v>
      </c>
    </row>
    <row r="346" spans="1:17" ht="14.4" customHeight="1" x14ac:dyDescent="0.3">
      <c r="A346" s="831" t="s">
        <v>577</v>
      </c>
      <c r="B346" s="832" t="s">
        <v>4532</v>
      </c>
      <c r="C346" s="832" t="s">
        <v>4353</v>
      </c>
      <c r="D346" s="832" t="s">
        <v>4979</v>
      </c>
      <c r="E346" s="832" t="s">
        <v>4980</v>
      </c>
      <c r="F346" s="849">
        <v>14</v>
      </c>
      <c r="G346" s="849">
        <v>159950</v>
      </c>
      <c r="H346" s="849">
        <v>0.97308576782216161</v>
      </c>
      <c r="I346" s="849">
        <v>11425</v>
      </c>
      <c r="J346" s="849">
        <v>14</v>
      </c>
      <c r="K346" s="849">
        <v>164374</v>
      </c>
      <c r="L346" s="849">
        <v>1</v>
      </c>
      <c r="M346" s="849">
        <v>11741</v>
      </c>
      <c r="N346" s="849">
        <v>8</v>
      </c>
      <c r="O346" s="849">
        <v>93992</v>
      </c>
      <c r="P346" s="837">
        <v>0.57181792740944437</v>
      </c>
      <c r="Q346" s="850">
        <v>11749</v>
      </c>
    </row>
    <row r="347" spans="1:17" ht="14.4" customHeight="1" x14ac:dyDescent="0.3">
      <c r="A347" s="831" t="s">
        <v>577</v>
      </c>
      <c r="B347" s="832" t="s">
        <v>4532</v>
      </c>
      <c r="C347" s="832" t="s">
        <v>4353</v>
      </c>
      <c r="D347" s="832" t="s">
        <v>4981</v>
      </c>
      <c r="E347" s="832" t="s">
        <v>4982</v>
      </c>
      <c r="F347" s="849">
        <v>56</v>
      </c>
      <c r="G347" s="849">
        <v>238878</v>
      </c>
      <c r="H347" s="849">
        <v>2.2207161981258365</v>
      </c>
      <c r="I347" s="849">
        <v>4265.6785714285716</v>
      </c>
      <c r="J347" s="849">
        <v>24</v>
      </c>
      <c r="K347" s="849">
        <v>107568</v>
      </c>
      <c r="L347" s="849">
        <v>1</v>
      </c>
      <c r="M347" s="849">
        <v>4482</v>
      </c>
      <c r="N347" s="849">
        <v>19</v>
      </c>
      <c r="O347" s="849">
        <v>85234</v>
      </c>
      <c r="P347" s="837">
        <v>0.79237319648966231</v>
      </c>
      <c r="Q347" s="850">
        <v>4486</v>
      </c>
    </row>
    <row r="348" spans="1:17" ht="14.4" customHeight="1" x14ac:dyDescent="0.3">
      <c r="A348" s="831" t="s">
        <v>577</v>
      </c>
      <c r="B348" s="832" t="s">
        <v>4532</v>
      </c>
      <c r="C348" s="832" t="s">
        <v>4353</v>
      </c>
      <c r="D348" s="832" t="s">
        <v>4983</v>
      </c>
      <c r="E348" s="832" t="s">
        <v>4984</v>
      </c>
      <c r="F348" s="849">
        <v>84</v>
      </c>
      <c r="G348" s="849">
        <v>1053315</v>
      </c>
      <c r="H348" s="849">
        <v>0.72303534606080744</v>
      </c>
      <c r="I348" s="849">
        <v>12539.464285714286</v>
      </c>
      <c r="J348" s="849">
        <v>113</v>
      </c>
      <c r="K348" s="849">
        <v>1456796</v>
      </c>
      <c r="L348" s="849">
        <v>1</v>
      </c>
      <c r="M348" s="849">
        <v>12892</v>
      </c>
      <c r="N348" s="849">
        <v>102</v>
      </c>
      <c r="O348" s="849">
        <v>1315902</v>
      </c>
      <c r="P348" s="837">
        <v>0.90328501725704902</v>
      </c>
      <c r="Q348" s="850">
        <v>12901</v>
      </c>
    </row>
    <row r="349" spans="1:17" ht="14.4" customHeight="1" x14ac:dyDescent="0.3">
      <c r="A349" s="831" t="s">
        <v>577</v>
      </c>
      <c r="B349" s="832" t="s">
        <v>4532</v>
      </c>
      <c r="C349" s="832" t="s">
        <v>4353</v>
      </c>
      <c r="D349" s="832" t="s">
        <v>4983</v>
      </c>
      <c r="E349" s="832" t="s">
        <v>4985</v>
      </c>
      <c r="F349" s="849">
        <v>88</v>
      </c>
      <c r="G349" s="849">
        <v>1103520</v>
      </c>
      <c r="H349" s="849">
        <v>0.91060925132524873</v>
      </c>
      <c r="I349" s="849">
        <v>12540</v>
      </c>
      <c r="J349" s="849">
        <v>94</v>
      </c>
      <c r="K349" s="849">
        <v>1211848</v>
      </c>
      <c r="L349" s="849">
        <v>1</v>
      </c>
      <c r="M349" s="849">
        <v>12892</v>
      </c>
      <c r="N349" s="849">
        <v>63</v>
      </c>
      <c r="O349" s="849">
        <v>812763</v>
      </c>
      <c r="P349" s="837">
        <v>0.67068064641770253</v>
      </c>
      <c r="Q349" s="850">
        <v>12901</v>
      </c>
    </row>
    <row r="350" spans="1:17" ht="14.4" customHeight="1" x14ac:dyDescent="0.3">
      <c r="A350" s="831" t="s">
        <v>577</v>
      </c>
      <c r="B350" s="832" t="s">
        <v>4532</v>
      </c>
      <c r="C350" s="832" t="s">
        <v>4353</v>
      </c>
      <c r="D350" s="832" t="s">
        <v>4986</v>
      </c>
      <c r="E350" s="832" t="s">
        <v>4987</v>
      </c>
      <c r="F350" s="849">
        <v>229</v>
      </c>
      <c r="G350" s="849">
        <v>545707</v>
      </c>
      <c r="H350" s="849">
        <v>0.74506369209344236</v>
      </c>
      <c r="I350" s="849">
        <v>2383</v>
      </c>
      <c r="J350" s="849">
        <v>294</v>
      </c>
      <c r="K350" s="849">
        <v>732430</v>
      </c>
      <c r="L350" s="849">
        <v>1</v>
      </c>
      <c r="M350" s="849">
        <v>2491.2585034013605</v>
      </c>
      <c r="N350" s="849">
        <v>255</v>
      </c>
      <c r="O350" s="849">
        <v>636216</v>
      </c>
      <c r="P350" s="837">
        <v>0.86863727591715245</v>
      </c>
      <c r="Q350" s="850">
        <v>2494.964705882353</v>
      </c>
    </row>
    <row r="351" spans="1:17" ht="14.4" customHeight="1" x14ac:dyDescent="0.3">
      <c r="A351" s="831" t="s">
        <v>577</v>
      </c>
      <c r="B351" s="832" t="s">
        <v>4532</v>
      </c>
      <c r="C351" s="832" t="s">
        <v>4353</v>
      </c>
      <c r="D351" s="832" t="s">
        <v>4988</v>
      </c>
      <c r="E351" s="832" t="s">
        <v>4989</v>
      </c>
      <c r="F351" s="849">
        <v>6</v>
      </c>
      <c r="G351" s="849">
        <v>33276</v>
      </c>
      <c r="H351" s="849">
        <v>1.4372840359364203</v>
      </c>
      <c r="I351" s="849">
        <v>5546</v>
      </c>
      <c r="J351" s="849">
        <v>4</v>
      </c>
      <c r="K351" s="849">
        <v>23152</v>
      </c>
      <c r="L351" s="849">
        <v>1</v>
      </c>
      <c r="M351" s="849">
        <v>5788</v>
      </c>
      <c r="N351" s="849">
        <v>6</v>
      </c>
      <c r="O351" s="849">
        <v>34764</v>
      </c>
      <c r="P351" s="837">
        <v>1.5015549412577747</v>
      </c>
      <c r="Q351" s="850">
        <v>5794</v>
      </c>
    </row>
    <row r="352" spans="1:17" ht="14.4" customHeight="1" x14ac:dyDescent="0.3">
      <c r="A352" s="831" t="s">
        <v>577</v>
      </c>
      <c r="B352" s="832" t="s">
        <v>4532</v>
      </c>
      <c r="C352" s="832" t="s">
        <v>4353</v>
      </c>
      <c r="D352" s="832" t="s">
        <v>4990</v>
      </c>
      <c r="E352" s="832" t="s">
        <v>4991</v>
      </c>
      <c r="F352" s="849">
        <v>155</v>
      </c>
      <c r="G352" s="849">
        <v>104935</v>
      </c>
      <c r="H352" s="849">
        <v>0.81402384627915814</v>
      </c>
      <c r="I352" s="849">
        <v>677</v>
      </c>
      <c r="J352" s="849">
        <v>181</v>
      </c>
      <c r="K352" s="849">
        <v>128909</v>
      </c>
      <c r="L352" s="849">
        <v>1</v>
      </c>
      <c r="M352" s="849">
        <v>712.20441988950279</v>
      </c>
      <c r="N352" s="849">
        <v>153</v>
      </c>
      <c r="O352" s="849">
        <v>109241</v>
      </c>
      <c r="P352" s="837">
        <v>0.84742725488522908</v>
      </c>
      <c r="Q352" s="850">
        <v>713.99346405228755</v>
      </c>
    </row>
    <row r="353" spans="1:17" ht="14.4" customHeight="1" x14ac:dyDescent="0.3">
      <c r="A353" s="831" t="s">
        <v>577</v>
      </c>
      <c r="B353" s="832" t="s">
        <v>4532</v>
      </c>
      <c r="C353" s="832" t="s">
        <v>4353</v>
      </c>
      <c r="D353" s="832" t="s">
        <v>4992</v>
      </c>
      <c r="E353" s="832" t="s">
        <v>4993</v>
      </c>
      <c r="F353" s="849">
        <v>13</v>
      </c>
      <c r="G353" s="849">
        <v>0</v>
      </c>
      <c r="H353" s="849"/>
      <c r="I353" s="849">
        <v>0</v>
      </c>
      <c r="J353" s="849">
        <v>14</v>
      </c>
      <c r="K353" s="849">
        <v>0</v>
      </c>
      <c r="L353" s="849"/>
      <c r="M353" s="849">
        <v>0</v>
      </c>
      <c r="N353" s="849">
        <v>26</v>
      </c>
      <c r="O353" s="849">
        <v>0</v>
      </c>
      <c r="P353" s="837"/>
      <c r="Q353" s="850">
        <v>0</v>
      </c>
    </row>
    <row r="354" spans="1:17" ht="14.4" customHeight="1" x14ac:dyDescent="0.3">
      <c r="A354" s="831" t="s">
        <v>577</v>
      </c>
      <c r="B354" s="832" t="s">
        <v>4532</v>
      </c>
      <c r="C354" s="832" t="s">
        <v>4353</v>
      </c>
      <c r="D354" s="832" t="s">
        <v>4994</v>
      </c>
      <c r="E354" s="832" t="s">
        <v>4995</v>
      </c>
      <c r="F354" s="849">
        <v>486</v>
      </c>
      <c r="G354" s="849">
        <v>667278</v>
      </c>
      <c r="H354" s="849">
        <v>0.9725851094686242</v>
      </c>
      <c r="I354" s="849">
        <v>1373</v>
      </c>
      <c r="J354" s="849">
        <v>475</v>
      </c>
      <c r="K354" s="849">
        <v>686087</v>
      </c>
      <c r="L354" s="849">
        <v>1</v>
      </c>
      <c r="M354" s="849">
        <v>1444.3936842105263</v>
      </c>
      <c r="N354" s="849">
        <v>457</v>
      </c>
      <c r="O354" s="849">
        <v>660821</v>
      </c>
      <c r="P354" s="837">
        <v>0.96317376659228349</v>
      </c>
      <c r="Q354" s="850">
        <v>1445.9978118161926</v>
      </c>
    </row>
    <row r="355" spans="1:17" ht="14.4" customHeight="1" x14ac:dyDescent="0.3">
      <c r="A355" s="831" t="s">
        <v>577</v>
      </c>
      <c r="B355" s="832" t="s">
        <v>4532</v>
      </c>
      <c r="C355" s="832" t="s">
        <v>4353</v>
      </c>
      <c r="D355" s="832" t="s">
        <v>4996</v>
      </c>
      <c r="E355" s="832" t="s">
        <v>4997</v>
      </c>
      <c r="F355" s="849">
        <v>38</v>
      </c>
      <c r="G355" s="849">
        <v>202312</v>
      </c>
      <c r="H355" s="849">
        <v>0.90869565217391302</v>
      </c>
      <c r="I355" s="849">
        <v>5324</v>
      </c>
      <c r="J355" s="849">
        <v>40</v>
      </c>
      <c r="K355" s="849">
        <v>222640</v>
      </c>
      <c r="L355" s="849">
        <v>1</v>
      </c>
      <c r="M355" s="849">
        <v>5566</v>
      </c>
      <c r="N355" s="849">
        <v>23</v>
      </c>
      <c r="O355" s="849">
        <v>128110</v>
      </c>
      <c r="P355" s="837">
        <v>0.57541322314049592</v>
      </c>
      <c r="Q355" s="850">
        <v>5570</v>
      </c>
    </row>
    <row r="356" spans="1:17" ht="14.4" customHeight="1" x14ac:dyDescent="0.3">
      <c r="A356" s="831" t="s">
        <v>577</v>
      </c>
      <c r="B356" s="832" t="s">
        <v>4532</v>
      </c>
      <c r="C356" s="832" t="s">
        <v>4353</v>
      </c>
      <c r="D356" s="832" t="s">
        <v>4998</v>
      </c>
      <c r="E356" s="832" t="s">
        <v>4999</v>
      </c>
      <c r="F356" s="849">
        <v>23</v>
      </c>
      <c r="G356" s="849">
        <v>240189</v>
      </c>
      <c r="H356" s="849">
        <v>0.89606043648573031</v>
      </c>
      <c r="I356" s="849">
        <v>10443</v>
      </c>
      <c r="J356" s="849">
        <v>25</v>
      </c>
      <c r="K356" s="849">
        <v>268050</v>
      </c>
      <c r="L356" s="849">
        <v>1</v>
      </c>
      <c r="M356" s="849">
        <v>10722</v>
      </c>
      <c r="N356" s="849">
        <v>21</v>
      </c>
      <c r="O356" s="849">
        <v>225330</v>
      </c>
      <c r="P356" s="837">
        <v>0.84062674874090659</v>
      </c>
      <c r="Q356" s="850">
        <v>10730</v>
      </c>
    </row>
    <row r="357" spans="1:17" ht="14.4" customHeight="1" x14ac:dyDescent="0.3">
      <c r="A357" s="831" t="s">
        <v>577</v>
      </c>
      <c r="B357" s="832" t="s">
        <v>4532</v>
      </c>
      <c r="C357" s="832" t="s">
        <v>4353</v>
      </c>
      <c r="D357" s="832" t="s">
        <v>5000</v>
      </c>
      <c r="E357" s="832" t="s">
        <v>5001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3930</v>
      </c>
      <c r="P357" s="837"/>
      <c r="Q357" s="850">
        <v>3930</v>
      </c>
    </row>
    <row r="358" spans="1:17" ht="14.4" customHeight="1" x14ac:dyDescent="0.3">
      <c r="A358" s="831" t="s">
        <v>577</v>
      </c>
      <c r="B358" s="832" t="s">
        <v>4532</v>
      </c>
      <c r="C358" s="832" t="s">
        <v>4353</v>
      </c>
      <c r="D358" s="832" t="s">
        <v>5002</v>
      </c>
      <c r="E358" s="832" t="s">
        <v>5003</v>
      </c>
      <c r="F358" s="849">
        <v>20</v>
      </c>
      <c r="G358" s="849">
        <v>63180</v>
      </c>
      <c r="H358" s="849">
        <v>0.99261586802827961</v>
      </c>
      <c r="I358" s="849">
        <v>3159</v>
      </c>
      <c r="J358" s="849">
        <v>19</v>
      </c>
      <c r="K358" s="849">
        <v>63650</v>
      </c>
      <c r="L358" s="849">
        <v>1</v>
      </c>
      <c r="M358" s="849">
        <v>3350</v>
      </c>
      <c r="N358" s="849">
        <v>17</v>
      </c>
      <c r="O358" s="849">
        <v>57018</v>
      </c>
      <c r="P358" s="837">
        <v>0.89580518460329928</v>
      </c>
      <c r="Q358" s="850">
        <v>3354</v>
      </c>
    </row>
    <row r="359" spans="1:17" ht="14.4" customHeight="1" x14ac:dyDescent="0.3">
      <c r="A359" s="831" t="s">
        <v>577</v>
      </c>
      <c r="B359" s="832" t="s">
        <v>4532</v>
      </c>
      <c r="C359" s="832" t="s">
        <v>4353</v>
      </c>
      <c r="D359" s="832" t="s">
        <v>5004</v>
      </c>
      <c r="E359" s="832" t="s">
        <v>5005</v>
      </c>
      <c r="F359" s="849">
        <v>21</v>
      </c>
      <c r="G359" s="849">
        <v>166887</v>
      </c>
      <c r="H359" s="849">
        <v>0.65723985018962594</v>
      </c>
      <c r="I359" s="849">
        <v>7947</v>
      </c>
      <c r="J359" s="849">
        <v>31</v>
      </c>
      <c r="K359" s="849">
        <v>253921</v>
      </c>
      <c r="L359" s="849">
        <v>1</v>
      </c>
      <c r="M359" s="849">
        <v>8191</v>
      </c>
      <c r="N359" s="849">
        <v>26</v>
      </c>
      <c r="O359" s="849">
        <v>213122</v>
      </c>
      <c r="P359" s="837">
        <v>0.83932404172951425</v>
      </c>
      <c r="Q359" s="850">
        <v>8197</v>
      </c>
    </row>
    <row r="360" spans="1:17" ht="14.4" customHeight="1" x14ac:dyDescent="0.3">
      <c r="A360" s="831" t="s">
        <v>577</v>
      </c>
      <c r="B360" s="832" t="s">
        <v>4532</v>
      </c>
      <c r="C360" s="832" t="s">
        <v>4353</v>
      </c>
      <c r="D360" s="832" t="s">
        <v>5006</v>
      </c>
      <c r="E360" s="832" t="s">
        <v>4956</v>
      </c>
      <c r="F360" s="849">
        <v>5</v>
      </c>
      <c r="G360" s="849">
        <v>48175</v>
      </c>
      <c r="H360" s="849">
        <v>0.53791355419332509</v>
      </c>
      <c r="I360" s="849">
        <v>9635</v>
      </c>
      <c r="J360" s="849">
        <v>9</v>
      </c>
      <c r="K360" s="849">
        <v>89559</v>
      </c>
      <c r="L360" s="849">
        <v>1</v>
      </c>
      <c r="M360" s="849">
        <v>9951</v>
      </c>
      <c r="N360" s="849">
        <v>7</v>
      </c>
      <c r="O360" s="849">
        <v>69713</v>
      </c>
      <c r="P360" s="837">
        <v>0.77840306390200875</v>
      </c>
      <c r="Q360" s="850">
        <v>9959</v>
      </c>
    </row>
    <row r="361" spans="1:17" ht="14.4" customHeight="1" x14ac:dyDescent="0.3">
      <c r="A361" s="831" t="s">
        <v>577</v>
      </c>
      <c r="B361" s="832" t="s">
        <v>4532</v>
      </c>
      <c r="C361" s="832" t="s">
        <v>4353</v>
      </c>
      <c r="D361" s="832" t="s">
        <v>5007</v>
      </c>
      <c r="E361" s="832" t="s">
        <v>5008</v>
      </c>
      <c r="F361" s="849">
        <v>87</v>
      </c>
      <c r="G361" s="849">
        <v>385845</v>
      </c>
      <c r="H361" s="849">
        <v>0.55870981754995652</v>
      </c>
      <c r="I361" s="849">
        <v>4435</v>
      </c>
      <c r="J361" s="849">
        <v>150</v>
      </c>
      <c r="K361" s="849">
        <v>690600</v>
      </c>
      <c r="L361" s="849">
        <v>1</v>
      </c>
      <c r="M361" s="849">
        <v>4604</v>
      </c>
      <c r="N361" s="849">
        <v>94</v>
      </c>
      <c r="O361" s="849">
        <v>433241</v>
      </c>
      <c r="P361" s="837">
        <v>0.62733999420793518</v>
      </c>
      <c r="Q361" s="850">
        <v>4608.9468085106382</v>
      </c>
    </row>
    <row r="362" spans="1:17" ht="14.4" customHeight="1" x14ac:dyDescent="0.3">
      <c r="A362" s="831" t="s">
        <v>577</v>
      </c>
      <c r="B362" s="832" t="s">
        <v>4532</v>
      </c>
      <c r="C362" s="832" t="s">
        <v>4353</v>
      </c>
      <c r="D362" s="832" t="s">
        <v>5009</v>
      </c>
      <c r="E362" s="832" t="s">
        <v>5010</v>
      </c>
      <c r="F362" s="849">
        <v>10</v>
      </c>
      <c r="G362" s="849">
        <v>36290</v>
      </c>
      <c r="H362" s="849">
        <v>1.1875</v>
      </c>
      <c r="I362" s="849">
        <v>3629</v>
      </c>
      <c r="J362" s="849">
        <v>8</v>
      </c>
      <c r="K362" s="849">
        <v>30560</v>
      </c>
      <c r="L362" s="849">
        <v>1</v>
      </c>
      <c r="M362" s="849">
        <v>3820</v>
      </c>
      <c r="N362" s="849">
        <v>14</v>
      </c>
      <c r="O362" s="849">
        <v>53536</v>
      </c>
      <c r="P362" s="837">
        <v>1.7518324607329843</v>
      </c>
      <c r="Q362" s="850">
        <v>3824</v>
      </c>
    </row>
    <row r="363" spans="1:17" ht="14.4" customHeight="1" x14ac:dyDescent="0.3">
      <c r="A363" s="831" t="s">
        <v>577</v>
      </c>
      <c r="B363" s="832" t="s">
        <v>4532</v>
      </c>
      <c r="C363" s="832" t="s">
        <v>4353</v>
      </c>
      <c r="D363" s="832" t="s">
        <v>5011</v>
      </c>
      <c r="E363" s="832" t="s">
        <v>5012</v>
      </c>
      <c r="F363" s="849">
        <v>3</v>
      </c>
      <c r="G363" s="849">
        <v>6786</v>
      </c>
      <c r="H363" s="849"/>
      <c r="I363" s="849">
        <v>2262</v>
      </c>
      <c r="J363" s="849"/>
      <c r="K363" s="849"/>
      <c r="L363" s="849"/>
      <c r="M363" s="849"/>
      <c r="N363" s="849">
        <v>4</v>
      </c>
      <c r="O363" s="849">
        <v>9456</v>
      </c>
      <c r="P363" s="837"/>
      <c r="Q363" s="850">
        <v>2364</v>
      </c>
    </row>
    <row r="364" spans="1:17" ht="14.4" customHeight="1" x14ac:dyDescent="0.3">
      <c r="A364" s="831" t="s">
        <v>577</v>
      </c>
      <c r="B364" s="832" t="s">
        <v>4532</v>
      </c>
      <c r="C364" s="832" t="s">
        <v>4353</v>
      </c>
      <c r="D364" s="832" t="s">
        <v>5013</v>
      </c>
      <c r="E364" s="832" t="s">
        <v>5014</v>
      </c>
      <c r="F364" s="849"/>
      <c r="G364" s="849"/>
      <c r="H364" s="849"/>
      <c r="I364" s="849"/>
      <c r="J364" s="849">
        <v>1</v>
      </c>
      <c r="K364" s="849">
        <v>1265</v>
      </c>
      <c r="L364" s="849">
        <v>1</v>
      </c>
      <c r="M364" s="849">
        <v>1265</v>
      </c>
      <c r="N364" s="849"/>
      <c r="O364" s="849"/>
      <c r="P364" s="837"/>
      <c r="Q364" s="850"/>
    </row>
    <row r="365" spans="1:17" ht="14.4" customHeight="1" x14ac:dyDescent="0.3">
      <c r="A365" s="831" t="s">
        <v>577</v>
      </c>
      <c r="B365" s="832" t="s">
        <v>4532</v>
      </c>
      <c r="C365" s="832" t="s">
        <v>4353</v>
      </c>
      <c r="D365" s="832" t="s">
        <v>5015</v>
      </c>
      <c r="E365" s="832" t="s">
        <v>5016</v>
      </c>
      <c r="F365" s="849">
        <v>17</v>
      </c>
      <c r="G365" s="849">
        <v>26197</v>
      </c>
      <c r="H365" s="849">
        <v>1.0258850250626566</v>
      </c>
      <c r="I365" s="849">
        <v>1541</v>
      </c>
      <c r="J365" s="849">
        <v>16</v>
      </c>
      <c r="K365" s="849">
        <v>25536</v>
      </c>
      <c r="L365" s="849">
        <v>1</v>
      </c>
      <c r="M365" s="849">
        <v>1596</v>
      </c>
      <c r="N365" s="849">
        <v>16</v>
      </c>
      <c r="O365" s="849">
        <v>25552</v>
      </c>
      <c r="P365" s="837">
        <v>1.0006265664160401</v>
      </c>
      <c r="Q365" s="850">
        <v>1597</v>
      </c>
    </row>
    <row r="366" spans="1:17" ht="14.4" customHeight="1" x14ac:dyDescent="0.3">
      <c r="A366" s="831" t="s">
        <v>577</v>
      </c>
      <c r="B366" s="832" t="s">
        <v>4532</v>
      </c>
      <c r="C366" s="832" t="s">
        <v>4353</v>
      </c>
      <c r="D366" s="832" t="s">
        <v>5017</v>
      </c>
      <c r="E366" s="832" t="s">
        <v>5018</v>
      </c>
      <c r="F366" s="849">
        <v>8</v>
      </c>
      <c r="G366" s="849">
        <v>79464</v>
      </c>
      <c r="H366" s="849"/>
      <c r="I366" s="849">
        <v>9933</v>
      </c>
      <c r="J366" s="849"/>
      <c r="K366" s="849"/>
      <c r="L366" s="849"/>
      <c r="M366" s="849"/>
      <c r="N366" s="849">
        <v>12</v>
      </c>
      <c r="O366" s="849">
        <v>122340</v>
      </c>
      <c r="P366" s="837"/>
      <c r="Q366" s="850">
        <v>10195</v>
      </c>
    </row>
    <row r="367" spans="1:17" ht="14.4" customHeight="1" x14ac:dyDescent="0.3">
      <c r="A367" s="831" t="s">
        <v>577</v>
      </c>
      <c r="B367" s="832" t="s">
        <v>4532</v>
      </c>
      <c r="C367" s="832" t="s">
        <v>4353</v>
      </c>
      <c r="D367" s="832" t="s">
        <v>5019</v>
      </c>
      <c r="E367" s="832" t="s">
        <v>5020</v>
      </c>
      <c r="F367" s="849">
        <v>23</v>
      </c>
      <c r="G367" s="849">
        <v>103017</v>
      </c>
      <c r="H367" s="849">
        <v>1.0164278948614729</v>
      </c>
      <c r="I367" s="849">
        <v>4479</v>
      </c>
      <c r="J367" s="849">
        <v>22</v>
      </c>
      <c r="K367" s="849">
        <v>101352</v>
      </c>
      <c r="L367" s="849">
        <v>1</v>
      </c>
      <c r="M367" s="849">
        <v>4606.909090909091</v>
      </c>
      <c r="N367" s="849">
        <v>19</v>
      </c>
      <c r="O367" s="849">
        <v>87723</v>
      </c>
      <c r="P367" s="837">
        <v>0.86552806062041199</v>
      </c>
      <c r="Q367" s="850">
        <v>4617</v>
      </c>
    </row>
    <row r="368" spans="1:17" ht="14.4" customHeight="1" x14ac:dyDescent="0.3">
      <c r="A368" s="831" t="s">
        <v>577</v>
      </c>
      <c r="B368" s="832" t="s">
        <v>4532</v>
      </c>
      <c r="C368" s="832" t="s">
        <v>4353</v>
      </c>
      <c r="D368" s="832" t="s">
        <v>5021</v>
      </c>
      <c r="E368" s="832" t="s">
        <v>5022</v>
      </c>
      <c r="F368" s="849">
        <v>10</v>
      </c>
      <c r="G368" s="849">
        <v>67990</v>
      </c>
      <c r="H368" s="849">
        <v>3.1652700186219738</v>
      </c>
      <c r="I368" s="849">
        <v>6799</v>
      </c>
      <c r="J368" s="849">
        <v>3</v>
      </c>
      <c r="K368" s="849">
        <v>21480</v>
      </c>
      <c r="L368" s="849">
        <v>1</v>
      </c>
      <c r="M368" s="849">
        <v>7160</v>
      </c>
      <c r="N368" s="849">
        <v>4</v>
      </c>
      <c r="O368" s="849">
        <v>28664</v>
      </c>
      <c r="P368" s="837">
        <v>1.3344506517690875</v>
      </c>
      <c r="Q368" s="850">
        <v>7166</v>
      </c>
    </row>
    <row r="369" spans="1:17" ht="14.4" customHeight="1" x14ac:dyDescent="0.3">
      <c r="A369" s="831" t="s">
        <v>577</v>
      </c>
      <c r="B369" s="832" t="s">
        <v>4532</v>
      </c>
      <c r="C369" s="832" t="s">
        <v>4353</v>
      </c>
      <c r="D369" s="832" t="s">
        <v>5023</v>
      </c>
      <c r="E369" s="832" t="s">
        <v>5024</v>
      </c>
      <c r="F369" s="849">
        <v>12</v>
      </c>
      <c r="G369" s="849">
        <v>20868</v>
      </c>
      <c r="H369" s="849">
        <v>0.83787039267646346</v>
      </c>
      <c r="I369" s="849">
        <v>1739</v>
      </c>
      <c r="J369" s="849">
        <v>14</v>
      </c>
      <c r="K369" s="849">
        <v>24906</v>
      </c>
      <c r="L369" s="849">
        <v>1</v>
      </c>
      <c r="M369" s="849">
        <v>1779</v>
      </c>
      <c r="N369" s="849">
        <v>13</v>
      </c>
      <c r="O369" s="849">
        <v>23127</v>
      </c>
      <c r="P369" s="837">
        <v>0.9285714285714286</v>
      </c>
      <c r="Q369" s="850">
        <v>1779</v>
      </c>
    </row>
    <row r="370" spans="1:17" ht="14.4" customHeight="1" x14ac:dyDescent="0.3">
      <c r="A370" s="831" t="s">
        <v>577</v>
      </c>
      <c r="B370" s="832" t="s">
        <v>4532</v>
      </c>
      <c r="C370" s="832" t="s">
        <v>4353</v>
      </c>
      <c r="D370" s="832" t="s">
        <v>5025</v>
      </c>
      <c r="E370" s="832" t="s">
        <v>5026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2328</v>
      </c>
      <c r="P370" s="837"/>
      <c r="Q370" s="850">
        <v>2328</v>
      </c>
    </row>
    <row r="371" spans="1:17" ht="14.4" customHeight="1" x14ac:dyDescent="0.3">
      <c r="A371" s="831" t="s">
        <v>577</v>
      </c>
      <c r="B371" s="832" t="s">
        <v>4532</v>
      </c>
      <c r="C371" s="832" t="s">
        <v>4353</v>
      </c>
      <c r="D371" s="832" t="s">
        <v>5027</v>
      </c>
      <c r="E371" s="832" t="s">
        <v>5028</v>
      </c>
      <c r="F371" s="849">
        <v>3</v>
      </c>
      <c r="G371" s="849">
        <v>42450</v>
      </c>
      <c r="H371" s="849">
        <v>2.8956343792633015</v>
      </c>
      <c r="I371" s="849">
        <v>14150</v>
      </c>
      <c r="J371" s="849">
        <v>1</v>
      </c>
      <c r="K371" s="849">
        <v>14660</v>
      </c>
      <c r="L371" s="849">
        <v>1</v>
      </c>
      <c r="M371" s="849">
        <v>14660</v>
      </c>
      <c r="N371" s="849">
        <v>1</v>
      </c>
      <c r="O371" s="849">
        <v>14673</v>
      </c>
      <c r="P371" s="837">
        <v>1.0008867667121419</v>
      </c>
      <c r="Q371" s="850">
        <v>14673</v>
      </c>
    </row>
    <row r="372" spans="1:17" ht="14.4" customHeight="1" x14ac:dyDescent="0.3">
      <c r="A372" s="831" t="s">
        <v>577</v>
      </c>
      <c r="B372" s="832" t="s">
        <v>4532</v>
      </c>
      <c r="C372" s="832" t="s">
        <v>4353</v>
      </c>
      <c r="D372" s="832" t="s">
        <v>5029</v>
      </c>
      <c r="E372" s="832" t="s">
        <v>5030</v>
      </c>
      <c r="F372" s="849">
        <v>3</v>
      </c>
      <c r="G372" s="849">
        <v>15915</v>
      </c>
      <c r="H372" s="849"/>
      <c r="I372" s="849">
        <v>5305</v>
      </c>
      <c r="J372" s="849"/>
      <c r="K372" s="849"/>
      <c r="L372" s="849"/>
      <c r="M372" s="849"/>
      <c r="N372" s="849">
        <v>1</v>
      </c>
      <c r="O372" s="849">
        <v>5528</v>
      </c>
      <c r="P372" s="837"/>
      <c r="Q372" s="850">
        <v>5528</v>
      </c>
    </row>
    <row r="373" spans="1:17" ht="14.4" customHeight="1" x14ac:dyDescent="0.3">
      <c r="A373" s="831" t="s">
        <v>577</v>
      </c>
      <c r="B373" s="832" t="s">
        <v>4532</v>
      </c>
      <c r="C373" s="832" t="s">
        <v>4353</v>
      </c>
      <c r="D373" s="832" t="s">
        <v>5031</v>
      </c>
      <c r="E373" s="832" t="s">
        <v>5032</v>
      </c>
      <c r="F373" s="849"/>
      <c r="G373" s="849"/>
      <c r="H373" s="849"/>
      <c r="I373" s="849"/>
      <c r="J373" s="849">
        <v>218</v>
      </c>
      <c r="K373" s="849">
        <v>24416</v>
      </c>
      <c r="L373" s="849">
        <v>1</v>
      </c>
      <c r="M373" s="849">
        <v>112</v>
      </c>
      <c r="N373" s="849">
        <v>259</v>
      </c>
      <c r="O373" s="849">
        <v>29008</v>
      </c>
      <c r="P373" s="837">
        <v>1.1880733944954129</v>
      </c>
      <c r="Q373" s="850">
        <v>112</v>
      </c>
    </row>
    <row r="374" spans="1:17" ht="14.4" customHeight="1" x14ac:dyDescent="0.3">
      <c r="A374" s="831" t="s">
        <v>577</v>
      </c>
      <c r="B374" s="832" t="s">
        <v>4532</v>
      </c>
      <c r="C374" s="832" t="s">
        <v>4353</v>
      </c>
      <c r="D374" s="832" t="s">
        <v>5033</v>
      </c>
      <c r="E374" s="832" t="s">
        <v>5028</v>
      </c>
      <c r="F374" s="849">
        <v>1</v>
      </c>
      <c r="G374" s="849">
        <v>14381</v>
      </c>
      <c r="H374" s="849"/>
      <c r="I374" s="849">
        <v>14381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577</v>
      </c>
      <c r="B375" s="832" t="s">
        <v>4532</v>
      </c>
      <c r="C375" s="832" t="s">
        <v>4353</v>
      </c>
      <c r="D375" s="832" t="s">
        <v>5034</v>
      </c>
      <c r="E375" s="832" t="s">
        <v>5035</v>
      </c>
      <c r="F375" s="849">
        <v>1</v>
      </c>
      <c r="G375" s="849">
        <v>23902</v>
      </c>
      <c r="H375" s="849"/>
      <c r="I375" s="849">
        <v>23902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577</v>
      </c>
      <c r="B376" s="832" t="s">
        <v>4532</v>
      </c>
      <c r="C376" s="832" t="s">
        <v>4353</v>
      </c>
      <c r="D376" s="832" t="s">
        <v>5036</v>
      </c>
      <c r="E376" s="832" t="s">
        <v>5037</v>
      </c>
      <c r="F376" s="849"/>
      <c r="G376" s="849"/>
      <c r="H376" s="849"/>
      <c r="I376" s="849"/>
      <c r="J376" s="849">
        <v>1</v>
      </c>
      <c r="K376" s="849">
        <v>2848</v>
      </c>
      <c r="L376" s="849">
        <v>1</v>
      </c>
      <c r="M376" s="849">
        <v>2848</v>
      </c>
      <c r="N376" s="849"/>
      <c r="O376" s="849"/>
      <c r="P376" s="837"/>
      <c r="Q376" s="850"/>
    </row>
    <row r="377" spans="1:17" ht="14.4" customHeight="1" x14ac:dyDescent="0.3">
      <c r="A377" s="831" t="s">
        <v>577</v>
      </c>
      <c r="B377" s="832" t="s">
        <v>4532</v>
      </c>
      <c r="C377" s="832" t="s">
        <v>4353</v>
      </c>
      <c r="D377" s="832" t="s">
        <v>5038</v>
      </c>
      <c r="E377" s="832" t="s">
        <v>5039</v>
      </c>
      <c r="F377" s="849">
        <v>1</v>
      </c>
      <c r="G377" s="849">
        <v>2875</v>
      </c>
      <c r="H377" s="849"/>
      <c r="I377" s="849">
        <v>2875</v>
      </c>
      <c r="J377" s="849"/>
      <c r="K377" s="849"/>
      <c r="L377" s="849"/>
      <c r="M377" s="849"/>
      <c r="N377" s="849">
        <v>2</v>
      </c>
      <c r="O377" s="849">
        <v>6050</v>
      </c>
      <c r="P377" s="837"/>
      <c r="Q377" s="850">
        <v>3025</v>
      </c>
    </row>
    <row r="378" spans="1:17" ht="14.4" customHeight="1" x14ac:dyDescent="0.3">
      <c r="A378" s="831" t="s">
        <v>577</v>
      </c>
      <c r="B378" s="832" t="s">
        <v>4532</v>
      </c>
      <c r="C378" s="832" t="s">
        <v>4353</v>
      </c>
      <c r="D378" s="832" t="s">
        <v>5040</v>
      </c>
      <c r="E378" s="832" t="s">
        <v>5041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2468</v>
      </c>
      <c r="P378" s="837"/>
      <c r="Q378" s="850">
        <v>2468</v>
      </c>
    </row>
    <row r="379" spans="1:17" ht="14.4" customHeight="1" x14ac:dyDescent="0.3">
      <c r="A379" s="831" t="s">
        <v>577</v>
      </c>
      <c r="B379" s="832" t="s">
        <v>4532</v>
      </c>
      <c r="C379" s="832" t="s">
        <v>4353</v>
      </c>
      <c r="D379" s="832" t="s">
        <v>5042</v>
      </c>
      <c r="E379" s="832" t="s">
        <v>5043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2554</v>
      </c>
      <c r="P379" s="837"/>
      <c r="Q379" s="850">
        <v>2554</v>
      </c>
    </row>
    <row r="380" spans="1:17" ht="14.4" customHeight="1" x14ac:dyDescent="0.3">
      <c r="A380" s="831" t="s">
        <v>577</v>
      </c>
      <c r="B380" s="832" t="s">
        <v>4532</v>
      </c>
      <c r="C380" s="832" t="s">
        <v>4353</v>
      </c>
      <c r="D380" s="832" t="s">
        <v>5044</v>
      </c>
      <c r="E380" s="832" t="s">
        <v>5045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11600</v>
      </c>
      <c r="P380" s="837"/>
      <c r="Q380" s="850">
        <v>11600</v>
      </c>
    </row>
    <row r="381" spans="1:17" ht="14.4" customHeight="1" x14ac:dyDescent="0.3">
      <c r="A381" s="831" t="s">
        <v>577</v>
      </c>
      <c r="B381" s="832" t="s">
        <v>4532</v>
      </c>
      <c r="C381" s="832" t="s">
        <v>4353</v>
      </c>
      <c r="D381" s="832" t="s">
        <v>5046</v>
      </c>
      <c r="E381" s="832" t="s">
        <v>5047</v>
      </c>
      <c r="F381" s="849"/>
      <c r="G381" s="849"/>
      <c r="H381" s="849"/>
      <c r="I381" s="849"/>
      <c r="J381" s="849"/>
      <c r="K381" s="849"/>
      <c r="L381" s="849"/>
      <c r="M381" s="849"/>
      <c r="N381" s="849">
        <v>32</v>
      </c>
      <c r="O381" s="849">
        <v>10304</v>
      </c>
      <c r="P381" s="837"/>
      <c r="Q381" s="850">
        <v>322</v>
      </c>
    </row>
    <row r="382" spans="1:17" ht="14.4" customHeight="1" x14ac:dyDescent="0.3">
      <c r="A382" s="831" t="s">
        <v>577</v>
      </c>
      <c r="B382" s="832" t="s">
        <v>4532</v>
      </c>
      <c r="C382" s="832" t="s">
        <v>4353</v>
      </c>
      <c r="D382" s="832" t="s">
        <v>5048</v>
      </c>
      <c r="E382" s="832" t="s">
        <v>5049</v>
      </c>
      <c r="F382" s="849">
        <v>1</v>
      </c>
      <c r="G382" s="849">
        <v>9649</v>
      </c>
      <c r="H382" s="849"/>
      <c r="I382" s="849">
        <v>9649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577</v>
      </c>
      <c r="B383" s="832" t="s">
        <v>4532</v>
      </c>
      <c r="C383" s="832" t="s">
        <v>4353</v>
      </c>
      <c r="D383" s="832" t="s">
        <v>5050</v>
      </c>
      <c r="E383" s="832" t="s">
        <v>5051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842</v>
      </c>
      <c r="P383" s="837"/>
      <c r="Q383" s="850">
        <v>842</v>
      </c>
    </row>
    <row r="384" spans="1:17" ht="14.4" customHeight="1" x14ac:dyDescent="0.3">
      <c r="A384" s="831" t="s">
        <v>577</v>
      </c>
      <c r="B384" s="832" t="s">
        <v>4352</v>
      </c>
      <c r="C384" s="832" t="s">
        <v>4357</v>
      </c>
      <c r="D384" s="832" t="s">
        <v>5052</v>
      </c>
      <c r="E384" s="832" t="s">
        <v>5053</v>
      </c>
      <c r="F384" s="849">
        <v>7</v>
      </c>
      <c r="G384" s="849">
        <v>738.99</v>
      </c>
      <c r="H384" s="849"/>
      <c r="I384" s="849">
        <v>105.57000000000001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577</v>
      </c>
      <c r="B385" s="832" t="s">
        <v>4352</v>
      </c>
      <c r="C385" s="832" t="s">
        <v>4357</v>
      </c>
      <c r="D385" s="832" t="s">
        <v>5052</v>
      </c>
      <c r="E385" s="832"/>
      <c r="F385" s="849">
        <v>7</v>
      </c>
      <c r="G385" s="849">
        <v>738.99</v>
      </c>
      <c r="H385" s="849">
        <v>1.6445023032245143</v>
      </c>
      <c r="I385" s="849">
        <v>105.57000000000001</v>
      </c>
      <c r="J385" s="849">
        <v>9</v>
      </c>
      <c r="K385" s="849">
        <v>449.37</v>
      </c>
      <c r="L385" s="849">
        <v>1</v>
      </c>
      <c r="M385" s="849">
        <v>49.93</v>
      </c>
      <c r="N385" s="849"/>
      <c r="O385" s="849"/>
      <c r="P385" s="837"/>
      <c r="Q385" s="850"/>
    </row>
    <row r="386" spans="1:17" ht="14.4" customHeight="1" x14ac:dyDescent="0.3">
      <c r="A386" s="831" t="s">
        <v>577</v>
      </c>
      <c r="B386" s="832" t="s">
        <v>4352</v>
      </c>
      <c r="C386" s="832" t="s">
        <v>4357</v>
      </c>
      <c r="D386" s="832" t="s">
        <v>4534</v>
      </c>
      <c r="E386" s="832" t="s">
        <v>2424</v>
      </c>
      <c r="F386" s="849">
        <v>66</v>
      </c>
      <c r="G386" s="849">
        <v>7419.43</v>
      </c>
      <c r="H386" s="849">
        <v>2.8532318602039717</v>
      </c>
      <c r="I386" s="849">
        <v>112.41560606060607</v>
      </c>
      <c r="J386" s="849">
        <v>32</v>
      </c>
      <c r="K386" s="849">
        <v>2600.36</v>
      </c>
      <c r="L386" s="849">
        <v>1</v>
      </c>
      <c r="M386" s="849">
        <v>81.261250000000004</v>
      </c>
      <c r="N386" s="849">
        <v>20</v>
      </c>
      <c r="O386" s="849">
        <v>1601.6</v>
      </c>
      <c r="P386" s="837">
        <v>0.61591471950037679</v>
      </c>
      <c r="Q386" s="850">
        <v>80.08</v>
      </c>
    </row>
    <row r="387" spans="1:17" ht="14.4" customHeight="1" x14ac:dyDescent="0.3">
      <c r="A387" s="831" t="s">
        <v>577</v>
      </c>
      <c r="B387" s="832" t="s">
        <v>4352</v>
      </c>
      <c r="C387" s="832" t="s">
        <v>4357</v>
      </c>
      <c r="D387" s="832" t="s">
        <v>4535</v>
      </c>
      <c r="E387" s="832" t="s">
        <v>2424</v>
      </c>
      <c r="F387" s="849">
        <v>0.6</v>
      </c>
      <c r="G387" s="849">
        <v>45.67</v>
      </c>
      <c r="H387" s="849">
        <v>1.1762645423334184E-2</v>
      </c>
      <c r="I387" s="849">
        <v>76.116666666666674</v>
      </c>
      <c r="J387" s="849">
        <v>51</v>
      </c>
      <c r="K387" s="849">
        <v>3882.63</v>
      </c>
      <c r="L387" s="849">
        <v>1</v>
      </c>
      <c r="M387" s="849">
        <v>76.13</v>
      </c>
      <c r="N387" s="849">
        <v>26</v>
      </c>
      <c r="O387" s="849">
        <v>1979.38</v>
      </c>
      <c r="P387" s="837">
        <v>0.50980392156862742</v>
      </c>
      <c r="Q387" s="850">
        <v>76.13000000000001</v>
      </c>
    </row>
    <row r="388" spans="1:17" ht="14.4" customHeight="1" x14ac:dyDescent="0.3">
      <c r="A388" s="831" t="s">
        <v>577</v>
      </c>
      <c r="B388" s="832" t="s">
        <v>4352</v>
      </c>
      <c r="C388" s="832" t="s">
        <v>4357</v>
      </c>
      <c r="D388" s="832" t="s">
        <v>4536</v>
      </c>
      <c r="E388" s="832" t="s">
        <v>4537</v>
      </c>
      <c r="F388" s="849">
        <v>3.3</v>
      </c>
      <c r="G388" s="849">
        <v>2217.1499999999996</v>
      </c>
      <c r="H388" s="849">
        <v>1.6208777149875353</v>
      </c>
      <c r="I388" s="849">
        <v>671.86363636363626</v>
      </c>
      <c r="J388" s="849">
        <v>3.1</v>
      </c>
      <c r="K388" s="849">
        <v>1367.87</v>
      </c>
      <c r="L388" s="849">
        <v>1</v>
      </c>
      <c r="M388" s="849">
        <v>441.24838709677414</v>
      </c>
      <c r="N388" s="849">
        <v>3.6999999999999997</v>
      </c>
      <c r="O388" s="849">
        <v>1632.65</v>
      </c>
      <c r="P388" s="837">
        <v>1.1935710264864352</v>
      </c>
      <c r="Q388" s="850">
        <v>441.25675675675683</v>
      </c>
    </row>
    <row r="389" spans="1:17" ht="14.4" customHeight="1" x14ac:dyDescent="0.3">
      <c r="A389" s="831" t="s">
        <v>577</v>
      </c>
      <c r="B389" s="832" t="s">
        <v>4352</v>
      </c>
      <c r="C389" s="832" t="s">
        <v>4357</v>
      </c>
      <c r="D389" s="832" t="s">
        <v>5054</v>
      </c>
      <c r="E389" s="832" t="s">
        <v>5055</v>
      </c>
      <c r="F389" s="849">
        <v>8</v>
      </c>
      <c r="G389" s="849">
        <v>643.43999999999994</v>
      </c>
      <c r="H389" s="849">
        <v>0.79999999999999993</v>
      </c>
      <c r="I389" s="849">
        <v>80.429999999999993</v>
      </c>
      <c r="J389" s="849">
        <v>10</v>
      </c>
      <c r="K389" s="849">
        <v>804.3</v>
      </c>
      <c r="L389" s="849">
        <v>1</v>
      </c>
      <c r="M389" s="849">
        <v>80.429999999999993</v>
      </c>
      <c r="N389" s="849"/>
      <c r="O389" s="849"/>
      <c r="P389" s="837"/>
      <c r="Q389" s="850"/>
    </row>
    <row r="390" spans="1:17" ht="14.4" customHeight="1" x14ac:dyDescent="0.3">
      <c r="A390" s="831" t="s">
        <v>577</v>
      </c>
      <c r="B390" s="832" t="s">
        <v>4352</v>
      </c>
      <c r="C390" s="832" t="s">
        <v>4357</v>
      </c>
      <c r="D390" s="832" t="s">
        <v>5054</v>
      </c>
      <c r="E390" s="832"/>
      <c r="F390" s="849">
        <v>1</v>
      </c>
      <c r="G390" s="849">
        <v>80.430000000000007</v>
      </c>
      <c r="H390" s="849"/>
      <c r="I390" s="849">
        <v>80.430000000000007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577</v>
      </c>
      <c r="B391" s="832" t="s">
        <v>4352</v>
      </c>
      <c r="C391" s="832" t="s">
        <v>4357</v>
      </c>
      <c r="D391" s="832" t="s">
        <v>4538</v>
      </c>
      <c r="E391" s="832" t="s">
        <v>895</v>
      </c>
      <c r="F391" s="849">
        <v>474</v>
      </c>
      <c r="G391" s="849">
        <v>27681.600000000002</v>
      </c>
      <c r="H391" s="849">
        <v>1.196969696969697</v>
      </c>
      <c r="I391" s="849">
        <v>58.400000000000006</v>
      </c>
      <c r="J391" s="849">
        <v>396</v>
      </c>
      <c r="K391" s="849">
        <v>23126.400000000001</v>
      </c>
      <c r="L391" s="849">
        <v>1</v>
      </c>
      <c r="M391" s="849">
        <v>58.400000000000006</v>
      </c>
      <c r="N391" s="849">
        <v>341</v>
      </c>
      <c r="O391" s="849">
        <v>19914.400000000001</v>
      </c>
      <c r="P391" s="837">
        <v>0.86111111111111116</v>
      </c>
      <c r="Q391" s="850">
        <v>58.400000000000006</v>
      </c>
    </row>
    <row r="392" spans="1:17" ht="14.4" customHeight="1" x14ac:dyDescent="0.3">
      <c r="A392" s="831" t="s">
        <v>577</v>
      </c>
      <c r="B392" s="832" t="s">
        <v>4352</v>
      </c>
      <c r="C392" s="832" t="s">
        <v>4357</v>
      </c>
      <c r="D392" s="832" t="s">
        <v>4539</v>
      </c>
      <c r="E392" s="832" t="s">
        <v>1609</v>
      </c>
      <c r="F392" s="849">
        <v>17.549999999999997</v>
      </c>
      <c r="G392" s="849">
        <v>12149.520000000002</v>
      </c>
      <c r="H392" s="849">
        <v>0.62566920926706782</v>
      </c>
      <c r="I392" s="849">
        <v>692.28034188034212</v>
      </c>
      <c r="J392" s="849">
        <v>28.049999999999997</v>
      </c>
      <c r="K392" s="849">
        <v>19418.440000000002</v>
      </c>
      <c r="L392" s="849">
        <v>1</v>
      </c>
      <c r="M392" s="849">
        <v>692.2795008912658</v>
      </c>
      <c r="N392" s="849">
        <v>224.5</v>
      </c>
      <c r="O392" s="849">
        <v>155418.78999999998</v>
      </c>
      <c r="P392" s="837">
        <v>8.0036702227367371</v>
      </c>
      <c r="Q392" s="850">
        <v>692.28859688195985</v>
      </c>
    </row>
    <row r="393" spans="1:17" ht="14.4" customHeight="1" x14ac:dyDescent="0.3">
      <c r="A393" s="831" t="s">
        <v>577</v>
      </c>
      <c r="B393" s="832" t="s">
        <v>4352</v>
      </c>
      <c r="C393" s="832" t="s">
        <v>4357</v>
      </c>
      <c r="D393" s="832" t="s">
        <v>5056</v>
      </c>
      <c r="E393" s="832" t="s">
        <v>2146</v>
      </c>
      <c r="F393" s="849">
        <v>0.4</v>
      </c>
      <c r="G393" s="849">
        <v>4805.3599999999997</v>
      </c>
      <c r="H393" s="849">
        <v>0.23529411764705882</v>
      </c>
      <c r="I393" s="849">
        <v>12013.399999999998</v>
      </c>
      <c r="J393" s="849">
        <v>1.7</v>
      </c>
      <c r="K393" s="849">
        <v>20422.78</v>
      </c>
      <c r="L393" s="849">
        <v>1</v>
      </c>
      <c r="M393" s="849">
        <v>12013.4</v>
      </c>
      <c r="N393" s="849">
        <v>7.2</v>
      </c>
      <c r="O393" s="849">
        <v>86496.48</v>
      </c>
      <c r="P393" s="837">
        <v>4.2352941176470589</v>
      </c>
      <c r="Q393" s="850">
        <v>12013.4</v>
      </c>
    </row>
    <row r="394" spans="1:17" ht="14.4" customHeight="1" x14ac:dyDescent="0.3">
      <c r="A394" s="831" t="s">
        <v>577</v>
      </c>
      <c r="B394" s="832" t="s">
        <v>4352</v>
      </c>
      <c r="C394" s="832" t="s">
        <v>4357</v>
      </c>
      <c r="D394" s="832" t="s">
        <v>4540</v>
      </c>
      <c r="E394" s="832" t="s">
        <v>1263</v>
      </c>
      <c r="F394" s="849">
        <v>338.40999999999997</v>
      </c>
      <c r="G394" s="849">
        <v>52652.88</v>
      </c>
      <c r="H394" s="849">
        <v>0.56101650417079363</v>
      </c>
      <c r="I394" s="849">
        <v>155.58901923702018</v>
      </c>
      <c r="J394" s="849">
        <v>603.21</v>
      </c>
      <c r="K394" s="849">
        <v>93852.64</v>
      </c>
      <c r="L394" s="849">
        <v>1</v>
      </c>
      <c r="M394" s="849">
        <v>155.58866729662969</v>
      </c>
      <c r="N394" s="849">
        <v>360.75</v>
      </c>
      <c r="O394" s="849">
        <v>56128.560000000005</v>
      </c>
      <c r="P394" s="837">
        <v>0.59804987904442541</v>
      </c>
      <c r="Q394" s="850">
        <v>155.58852390852391</v>
      </c>
    </row>
    <row r="395" spans="1:17" ht="14.4" customHeight="1" x14ac:dyDescent="0.3">
      <c r="A395" s="831" t="s">
        <v>577</v>
      </c>
      <c r="B395" s="832" t="s">
        <v>4352</v>
      </c>
      <c r="C395" s="832" t="s">
        <v>4357</v>
      </c>
      <c r="D395" s="832" t="s">
        <v>5057</v>
      </c>
      <c r="E395" s="832" t="s">
        <v>5058</v>
      </c>
      <c r="F395" s="849">
        <v>72</v>
      </c>
      <c r="G395" s="849">
        <v>2779.92</v>
      </c>
      <c r="H395" s="849"/>
      <c r="I395" s="849">
        <v>38.61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577</v>
      </c>
      <c r="B396" s="832" t="s">
        <v>4352</v>
      </c>
      <c r="C396" s="832" t="s">
        <v>4357</v>
      </c>
      <c r="D396" s="832" t="s">
        <v>4543</v>
      </c>
      <c r="E396" s="832" t="s">
        <v>1589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18316.54</v>
      </c>
      <c r="P396" s="837"/>
      <c r="Q396" s="850">
        <v>9158.27</v>
      </c>
    </row>
    <row r="397" spans="1:17" ht="14.4" customHeight="1" x14ac:dyDescent="0.3">
      <c r="A397" s="831" t="s">
        <v>577</v>
      </c>
      <c r="B397" s="832" t="s">
        <v>4352</v>
      </c>
      <c r="C397" s="832" t="s">
        <v>4357</v>
      </c>
      <c r="D397" s="832" t="s">
        <v>4544</v>
      </c>
      <c r="E397" s="832" t="s">
        <v>4545</v>
      </c>
      <c r="F397" s="849"/>
      <c r="G397" s="849"/>
      <c r="H397" s="849"/>
      <c r="I397" s="849"/>
      <c r="J397" s="849"/>
      <c r="K397" s="849"/>
      <c r="L397" s="849"/>
      <c r="M397" s="849"/>
      <c r="N397" s="849">
        <v>11.6</v>
      </c>
      <c r="O397" s="849">
        <v>6133.6099999999988</v>
      </c>
      <c r="P397" s="837"/>
      <c r="Q397" s="850">
        <v>528.75948275862061</v>
      </c>
    </row>
    <row r="398" spans="1:17" ht="14.4" customHeight="1" x14ac:dyDescent="0.3">
      <c r="A398" s="831" t="s">
        <v>577</v>
      </c>
      <c r="B398" s="832" t="s">
        <v>4352</v>
      </c>
      <c r="C398" s="832" t="s">
        <v>4357</v>
      </c>
      <c r="D398" s="832" t="s">
        <v>4546</v>
      </c>
      <c r="E398" s="832" t="s">
        <v>4547</v>
      </c>
      <c r="F398" s="849">
        <v>74</v>
      </c>
      <c r="G398" s="849">
        <v>3323.5700000000006</v>
      </c>
      <c r="H398" s="849">
        <v>1.9377157182835825</v>
      </c>
      <c r="I398" s="849">
        <v>44.913108108108119</v>
      </c>
      <c r="J398" s="849">
        <v>40</v>
      </c>
      <c r="K398" s="849">
        <v>1715.2</v>
      </c>
      <c r="L398" s="849">
        <v>1</v>
      </c>
      <c r="M398" s="849">
        <v>42.88</v>
      </c>
      <c r="N398" s="849">
        <v>18</v>
      </c>
      <c r="O398" s="849">
        <v>771.84</v>
      </c>
      <c r="P398" s="837">
        <v>0.45</v>
      </c>
      <c r="Q398" s="850">
        <v>42.88</v>
      </c>
    </row>
    <row r="399" spans="1:17" ht="14.4" customHeight="1" x14ac:dyDescent="0.3">
      <c r="A399" s="831" t="s">
        <v>577</v>
      </c>
      <c r="B399" s="832" t="s">
        <v>4352</v>
      </c>
      <c r="C399" s="832" t="s">
        <v>4357</v>
      </c>
      <c r="D399" s="832" t="s">
        <v>4546</v>
      </c>
      <c r="E399" s="832" t="s">
        <v>5059</v>
      </c>
      <c r="F399" s="849"/>
      <c r="G399" s="849"/>
      <c r="H399" s="849"/>
      <c r="I399" s="849"/>
      <c r="J399" s="849">
        <v>17</v>
      </c>
      <c r="K399" s="849">
        <v>728.96</v>
      </c>
      <c r="L399" s="849">
        <v>1</v>
      </c>
      <c r="M399" s="849">
        <v>42.88</v>
      </c>
      <c r="N399" s="849"/>
      <c r="O399" s="849"/>
      <c r="P399" s="837"/>
      <c r="Q399" s="850"/>
    </row>
    <row r="400" spans="1:17" ht="14.4" customHeight="1" x14ac:dyDescent="0.3">
      <c r="A400" s="831" t="s">
        <v>577</v>
      </c>
      <c r="B400" s="832" t="s">
        <v>4352</v>
      </c>
      <c r="C400" s="832" t="s">
        <v>4357</v>
      </c>
      <c r="D400" s="832" t="s">
        <v>4548</v>
      </c>
      <c r="E400" s="832" t="s">
        <v>888</v>
      </c>
      <c r="F400" s="849">
        <v>80</v>
      </c>
      <c r="G400" s="849">
        <v>6177.5999999999995</v>
      </c>
      <c r="H400" s="849">
        <v>0.47337278106508873</v>
      </c>
      <c r="I400" s="849">
        <v>77.22</v>
      </c>
      <c r="J400" s="849">
        <v>169</v>
      </c>
      <c r="K400" s="849">
        <v>13050.18</v>
      </c>
      <c r="L400" s="849">
        <v>1</v>
      </c>
      <c r="M400" s="849">
        <v>77.22</v>
      </c>
      <c r="N400" s="849">
        <v>34</v>
      </c>
      <c r="O400" s="849">
        <v>2625.48</v>
      </c>
      <c r="P400" s="837">
        <v>0.20118343195266272</v>
      </c>
      <c r="Q400" s="850">
        <v>77.22</v>
      </c>
    </row>
    <row r="401" spans="1:17" ht="14.4" customHeight="1" x14ac:dyDescent="0.3">
      <c r="A401" s="831" t="s">
        <v>577</v>
      </c>
      <c r="B401" s="832" t="s">
        <v>4352</v>
      </c>
      <c r="C401" s="832" t="s">
        <v>4357</v>
      </c>
      <c r="D401" s="832" t="s">
        <v>4549</v>
      </c>
      <c r="E401" s="832" t="s">
        <v>4550</v>
      </c>
      <c r="F401" s="849">
        <v>172.7</v>
      </c>
      <c r="G401" s="849">
        <v>60042.179999999993</v>
      </c>
      <c r="H401" s="849">
        <v>1.0136327301672245</v>
      </c>
      <c r="I401" s="849">
        <v>347.66751592356684</v>
      </c>
      <c r="J401" s="849">
        <v>217.99999999999997</v>
      </c>
      <c r="K401" s="849">
        <v>59234.650000000009</v>
      </c>
      <c r="L401" s="849">
        <v>1</v>
      </c>
      <c r="M401" s="849">
        <v>271.71857798165144</v>
      </c>
      <c r="N401" s="849">
        <v>192.9</v>
      </c>
      <c r="O401" s="849">
        <v>52414.67</v>
      </c>
      <c r="P401" s="837">
        <v>0.88486502410329071</v>
      </c>
      <c r="Q401" s="850">
        <v>271.71938828408503</v>
      </c>
    </row>
    <row r="402" spans="1:17" ht="14.4" customHeight="1" x14ac:dyDescent="0.3">
      <c r="A402" s="831" t="s">
        <v>577</v>
      </c>
      <c r="B402" s="832" t="s">
        <v>4352</v>
      </c>
      <c r="C402" s="832" t="s">
        <v>4357</v>
      </c>
      <c r="D402" s="832" t="s">
        <v>5060</v>
      </c>
      <c r="E402" s="832" t="s">
        <v>5061</v>
      </c>
      <c r="F402" s="849"/>
      <c r="G402" s="849"/>
      <c r="H402" s="849"/>
      <c r="I402" s="849"/>
      <c r="J402" s="849"/>
      <c r="K402" s="849"/>
      <c r="L402" s="849"/>
      <c r="M402" s="849"/>
      <c r="N402" s="849">
        <v>9</v>
      </c>
      <c r="O402" s="849">
        <v>591.75</v>
      </c>
      <c r="P402" s="837"/>
      <c r="Q402" s="850">
        <v>65.75</v>
      </c>
    </row>
    <row r="403" spans="1:17" ht="14.4" customHeight="1" x14ac:dyDescent="0.3">
      <c r="A403" s="831" t="s">
        <v>577</v>
      </c>
      <c r="B403" s="832" t="s">
        <v>4352</v>
      </c>
      <c r="C403" s="832" t="s">
        <v>4357</v>
      </c>
      <c r="D403" s="832" t="s">
        <v>4551</v>
      </c>
      <c r="E403" s="832" t="s">
        <v>4552</v>
      </c>
      <c r="F403" s="849">
        <v>52</v>
      </c>
      <c r="G403" s="849">
        <v>2791.57</v>
      </c>
      <c r="H403" s="849"/>
      <c r="I403" s="849">
        <v>53.684038461538464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577</v>
      </c>
      <c r="B404" s="832" t="s">
        <v>4352</v>
      </c>
      <c r="C404" s="832" t="s">
        <v>4357</v>
      </c>
      <c r="D404" s="832" t="s">
        <v>5062</v>
      </c>
      <c r="E404" s="832" t="s">
        <v>893</v>
      </c>
      <c r="F404" s="849">
        <v>8</v>
      </c>
      <c r="G404" s="849">
        <v>526</v>
      </c>
      <c r="H404" s="849"/>
      <c r="I404" s="849">
        <v>65.75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577</v>
      </c>
      <c r="B405" s="832" t="s">
        <v>4352</v>
      </c>
      <c r="C405" s="832" t="s">
        <v>4357</v>
      </c>
      <c r="D405" s="832" t="s">
        <v>4553</v>
      </c>
      <c r="E405" s="832" t="s">
        <v>4554</v>
      </c>
      <c r="F405" s="849">
        <v>8.8000000000000007</v>
      </c>
      <c r="G405" s="849">
        <v>32308.61</v>
      </c>
      <c r="H405" s="849">
        <v>1.5467560769399433</v>
      </c>
      <c r="I405" s="849">
        <v>3671.4329545454543</v>
      </c>
      <c r="J405" s="849">
        <v>6.4</v>
      </c>
      <c r="K405" s="849">
        <v>20887.980000000003</v>
      </c>
      <c r="L405" s="849">
        <v>1</v>
      </c>
      <c r="M405" s="849">
        <v>3263.7468750000003</v>
      </c>
      <c r="N405" s="849">
        <v>3.6999999999999997</v>
      </c>
      <c r="O405" s="849">
        <v>12075.82</v>
      </c>
      <c r="P405" s="837">
        <v>0.57812292045473035</v>
      </c>
      <c r="Q405" s="850">
        <v>3263.7351351351354</v>
      </c>
    </row>
    <row r="406" spans="1:17" ht="14.4" customHeight="1" x14ac:dyDescent="0.3">
      <c r="A406" s="831" t="s">
        <v>577</v>
      </c>
      <c r="B406" s="832" t="s">
        <v>4352</v>
      </c>
      <c r="C406" s="832" t="s">
        <v>4357</v>
      </c>
      <c r="D406" s="832" t="s">
        <v>4556</v>
      </c>
      <c r="E406" s="832" t="s">
        <v>4557</v>
      </c>
      <c r="F406" s="849">
        <v>41</v>
      </c>
      <c r="G406" s="849">
        <v>8987.2000000000007</v>
      </c>
      <c r="H406" s="849">
        <v>1.1081081081081083</v>
      </c>
      <c r="I406" s="849">
        <v>219.20000000000002</v>
      </c>
      <c r="J406" s="849">
        <v>37</v>
      </c>
      <c r="K406" s="849">
        <v>8110.4</v>
      </c>
      <c r="L406" s="849">
        <v>1</v>
      </c>
      <c r="M406" s="849">
        <v>219.2</v>
      </c>
      <c r="N406" s="849">
        <v>21</v>
      </c>
      <c r="O406" s="849">
        <v>4603.2</v>
      </c>
      <c r="P406" s="837">
        <v>0.56756756756756754</v>
      </c>
      <c r="Q406" s="850">
        <v>219.2</v>
      </c>
    </row>
    <row r="407" spans="1:17" ht="14.4" customHeight="1" x14ac:dyDescent="0.3">
      <c r="A407" s="831" t="s">
        <v>577</v>
      </c>
      <c r="B407" s="832" t="s">
        <v>4352</v>
      </c>
      <c r="C407" s="832" t="s">
        <v>4357</v>
      </c>
      <c r="D407" s="832" t="s">
        <v>4558</v>
      </c>
      <c r="E407" s="832" t="s">
        <v>2153</v>
      </c>
      <c r="F407" s="849">
        <v>584</v>
      </c>
      <c r="G407" s="849">
        <v>38398</v>
      </c>
      <c r="H407" s="849">
        <v>1.593463140945836</v>
      </c>
      <c r="I407" s="849">
        <v>65.75</v>
      </c>
      <c r="J407" s="849">
        <v>370</v>
      </c>
      <c r="K407" s="849">
        <v>24097.200000000001</v>
      </c>
      <c r="L407" s="849">
        <v>1</v>
      </c>
      <c r="M407" s="849">
        <v>65.127567567567567</v>
      </c>
      <c r="N407" s="849">
        <v>188</v>
      </c>
      <c r="O407" s="849">
        <v>11920.14</v>
      </c>
      <c r="P407" s="837">
        <v>0.49466909018475169</v>
      </c>
      <c r="Q407" s="850">
        <v>63.404999999999994</v>
      </c>
    </row>
    <row r="408" spans="1:17" ht="14.4" customHeight="1" x14ac:dyDescent="0.3">
      <c r="A408" s="831" t="s">
        <v>577</v>
      </c>
      <c r="B408" s="832" t="s">
        <v>4352</v>
      </c>
      <c r="C408" s="832" t="s">
        <v>4357</v>
      </c>
      <c r="D408" s="832" t="s">
        <v>4559</v>
      </c>
      <c r="E408" s="832" t="s">
        <v>4560</v>
      </c>
      <c r="F408" s="849">
        <v>7.5</v>
      </c>
      <c r="G408" s="849">
        <v>347.75</v>
      </c>
      <c r="H408" s="849">
        <v>18.756742179072276</v>
      </c>
      <c r="I408" s="849">
        <v>46.366666666666667</v>
      </c>
      <c r="J408" s="849">
        <v>0.4</v>
      </c>
      <c r="K408" s="849">
        <v>18.54</v>
      </c>
      <c r="L408" s="849">
        <v>1</v>
      </c>
      <c r="M408" s="849">
        <v>46.349999999999994</v>
      </c>
      <c r="N408" s="849"/>
      <c r="O408" s="849"/>
      <c r="P408" s="837"/>
      <c r="Q408" s="850"/>
    </row>
    <row r="409" spans="1:17" ht="14.4" customHeight="1" x14ac:dyDescent="0.3">
      <c r="A409" s="831" t="s">
        <v>577</v>
      </c>
      <c r="B409" s="832" t="s">
        <v>4352</v>
      </c>
      <c r="C409" s="832" t="s">
        <v>4357</v>
      </c>
      <c r="D409" s="832" t="s">
        <v>4559</v>
      </c>
      <c r="E409" s="832" t="s">
        <v>4562</v>
      </c>
      <c r="F409" s="849">
        <v>0.6</v>
      </c>
      <c r="G409" s="849">
        <v>27.81</v>
      </c>
      <c r="H409" s="849"/>
      <c r="I409" s="849">
        <v>46.35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577</v>
      </c>
      <c r="B410" s="832" t="s">
        <v>4352</v>
      </c>
      <c r="C410" s="832" t="s">
        <v>4357</v>
      </c>
      <c r="D410" s="832" t="s">
        <v>4561</v>
      </c>
      <c r="E410" s="832" t="s">
        <v>1143</v>
      </c>
      <c r="F410" s="849">
        <v>21.9</v>
      </c>
      <c r="G410" s="849">
        <v>2030.9499999999998</v>
      </c>
      <c r="H410" s="849">
        <v>0.57786092300688552</v>
      </c>
      <c r="I410" s="849">
        <v>92.737442922374427</v>
      </c>
      <c r="J410" s="849">
        <v>44.6</v>
      </c>
      <c r="K410" s="849">
        <v>3514.6</v>
      </c>
      <c r="L410" s="849">
        <v>1</v>
      </c>
      <c r="M410" s="849">
        <v>78.802690582959642</v>
      </c>
      <c r="N410" s="849">
        <v>25.1</v>
      </c>
      <c r="O410" s="849">
        <v>1977.98</v>
      </c>
      <c r="P410" s="837">
        <v>0.56278950662948846</v>
      </c>
      <c r="Q410" s="850">
        <v>78.80398406374502</v>
      </c>
    </row>
    <row r="411" spans="1:17" ht="14.4" customHeight="1" x14ac:dyDescent="0.3">
      <c r="A411" s="831" t="s">
        <v>577</v>
      </c>
      <c r="B411" s="832" t="s">
        <v>4352</v>
      </c>
      <c r="C411" s="832" t="s">
        <v>4357</v>
      </c>
      <c r="D411" s="832" t="s">
        <v>4561</v>
      </c>
      <c r="E411" s="832" t="s">
        <v>4562</v>
      </c>
      <c r="F411" s="849">
        <v>20.900000000000002</v>
      </c>
      <c r="G411" s="849">
        <v>1928.3999999999999</v>
      </c>
      <c r="H411" s="849">
        <v>1.2613897265157412</v>
      </c>
      <c r="I411" s="849">
        <v>92.267942583732037</v>
      </c>
      <c r="J411" s="849">
        <v>19.399999999999999</v>
      </c>
      <c r="K411" s="849">
        <v>1528.79</v>
      </c>
      <c r="L411" s="849">
        <v>1</v>
      </c>
      <c r="M411" s="849">
        <v>78.803608247422687</v>
      </c>
      <c r="N411" s="849">
        <v>12.8</v>
      </c>
      <c r="O411" s="849">
        <v>1008.6400000000001</v>
      </c>
      <c r="P411" s="837">
        <v>0.65976360389589161</v>
      </c>
      <c r="Q411" s="850">
        <v>78.8</v>
      </c>
    </row>
    <row r="412" spans="1:17" ht="14.4" customHeight="1" x14ac:dyDescent="0.3">
      <c r="A412" s="831" t="s">
        <v>577</v>
      </c>
      <c r="B412" s="832" t="s">
        <v>4352</v>
      </c>
      <c r="C412" s="832" t="s">
        <v>4357</v>
      </c>
      <c r="D412" s="832" t="s">
        <v>4563</v>
      </c>
      <c r="E412" s="832" t="s">
        <v>1856</v>
      </c>
      <c r="F412" s="849">
        <v>141</v>
      </c>
      <c r="G412" s="849">
        <v>9846.4500000000007</v>
      </c>
      <c r="H412" s="849">
        <v>0.65590090660200784</v>
      </c>
      <c r="I412" s="849">
        <v>69.832978723404267</v>
      </c>
      <c r="J412" s="849">
        <v>214</v>
      </c>
      <c r="K412" s="849">
        <v>15012.099999999999</v>
      </c>
      <c r="L412" s="849">
        <v>1</v>
      </c>
      <c r="M412" s="849">
        <v>70.149999999999991</v>
      </c>
      <c r="N412" s="849">
        <v>244.8</v>
      </c>
      <c r="O412" s="849">
        <v>12364.21</v>
      </c>
      <c r="P412" s="837">
        <v>0.82361628286515542</v>
      </c>
      <c r="Q412" s="850">
        <v>50.507393790849669</v>
      </c>
    </row>
    <row r="413" spans="1:17" ht="14.4" customHeight="1" x14ac:dyDescent="0.3">
      <c r="A413" s="831" t="s">
        <v>577</v>
      </c>
      <c r="B413" s="832" t="s">
        <v>4352</v>
      </c>
      <c r="C413" s="832" t="s">
        <v>4357</v>
      </c>
      <c r="D413" s="832" t="s">
        <v>4564</v>
      </c>
      <c r="E413" s="832" t="s">
        <v>4565</v>
      </c>
      <c r="F413" s="849">
        <v>1.5</v>
      </c>
      <c r="G413" s="849">
        <v>2783.47</v>
      </c>
      <c r="H413" s="849"/>
      <c r="I413" s="849">
        <v>1855.6466666666665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577</v>
      </c>
      <c r="B414" s="832" t="s">
        <v>4352</v>
      </c>
      <c r="C414" s="832" t="s">
        <v>4357</v>
      </c>
      <c r="D414" s="832" t="s">
        <v>5063</v>
      </c>
      <c r="E414" s="832" t="s">
        <v>4567</v>
      </c>
      <c r="F414" s="849"/>
      <c r="G414" s="849"/>
      <c r="H414" s="849"/>
      <c r="I414" s="849"/>
      <c r="J414" s="849">
        <v>3</v>
      </c>
      <c r="K414" s="849">
        <v>1799.42</v>
      </c>
      <c r="L414" s="849">
        <v>1</v>
      </c>
      <c r="M414" s="849">
        <v>599.80666666666673</v>
      </c>
      <c r="N414" s="849">
        <v>0.6</v>
      </c>
      <c r="O414" s="849">
        <v>359.88</v>
      </c>
      <c r="P414" s="837">
        <v>0.19999777706149757</v>
      </c>
      <c r="Q414" s="850">
        <v>599.80000000000007</v>
      </c>
    </row>
    <row r="415" spans="1:17" ht="14.4" customHeight="1" x14ac:dyDescent="0.3">
      <c r="A415" s="831" t="s">
        <v>577</v>
      </c>
      <c r="B415" s="832" t="s">
        <v>4352</v>
      </c>
      <c r="C415" s="832" t="s">
        <v>4357</v>
      </c>
      <c r="D415" s="832" t="s">
        <v>4566</v>
      </c>
      <c r="E415" s="832" t="s">
        <v>4567</v>
      </c>
      <c r="F415" s="849">
        <v>7</v>
      </c>
      <c r="G415" s="849">
        <v>5598.3099999999995</v>
      </c>
      <c r="H415" s="849">
        <v>0.642197298974583</v>
      </c>
      <c r="I415" s="849">
        <v>799.75857142857137</v>
      </c>
      <c r="J415" s="849">
        <v>10.9</v>
      </c>
      <c r="K415" s="849">
        <v>8717.43</v>
      </c>
      <c r="L415" s="849">
        <v>1</v>
      </c>
      <c r="M415" s="849">
        <v>799.76422018348626</v>
      </c>
      <c r="N415" s="849">
        <v>3.1</v>
      </c>
      <c r="O415" s="849">
        <v>2479.2600000000002</v>
      </c>
      <c r="P415" s="837">
        <v>0.28440262783870934</v>
      </c>
      <c r="Q415" s="850">
        <v>799.76129032258075</v>
      </c>
    </row>
    <row r="416" spans="1:17" ht="14.4" customHeight="1" x14ac:dyDescent="0.3">
      <c r="A416" s="831" t="s">
        <v>577</v>
      </c>
      <c r="B416" s="832" t="s">
        <v>4352</v>
      </c>
      <c r="C416" s="832" t="s">
        <v>4357</v>
      </c>
      <c r="D416" s="832" t="s">
        <v>4568</v>
      </c>
      <c r="E416" s="832" t="s">
        <v>1147</v>
      </c>
      <c r="F416" s="849">
        <v>61</v>
      </c>
      <c r="G416" s="849">
        <v>5641.8899999999994</v>
      </c>
      <c r="H416" s="849">
        <v>4.8800211050755973</v>
      </c>
      <c r="I416" s="849">
        <v>92.49</v>
      </c>
      <c r="J416" s="849">
        <v>12.5</v>
      </c>
      <c r="K416" s="849">
        <v>1156.1199999999999</v>
      </c>
      <c r="L416" s="849">
        <v>1</v>
      </c>
      <c r="M416" s="849">
        <v>92.489599999999996</v>
      </c>
      <c r="N416" s="849">
        <v>29</v>
      </c>
      <c r="O416" s="849">
        <v>2682.21</v>
      </c>
      <c r="P416" s="837">
        <v>2.3200100335605303</v>
      </c>
      <c r="Q416" s="850">
        <v>92.49</v>
      </c>
    </row>
    <row r="417" spans="1:17" ht="14.4" customHeight="1" x14ac:dyDescent="0.3">
      <c r="A417" s="831" t="s">
        <v>577</v>
      </c>
      <c r="B417" s="832" t="s">
        <v>4352</v>
      </c>
      <c r="C417" s="832" t="s">
        <v>4357</v>
      </c>
      <c r="D417" s="832" t="s">
        <v>5064</v>
      </c>
      <c r="E417" s="832" t="s">
        <v>5065</v>
      </c>
      <c r="F417" s="849"/>
      <c r="G417" s="849"/>
      <c r="H417" s="849"/>
      <c r="I417" s="849"/>
      <c r="J417" s="849">
        <v>0.5</v>
      </c>
      <c r="K417" s="849">
        <v>789.85</v>
      </c>
      <c r="L417" s="849">
        <v>1</v>
      </c>
      <c r="M417" s="849">
        <v>1579.7</v>
      </c>
      <c r="N417" s="849"/>
      <c r="O417" s="849"/>
      <c r="P417" s="837"/>
      <c r="Q417" s="850"/>
    </row>
    <row r="418" spans="1:17" ht="14.4" customHeight="1" x14ac:dyDescent="0.3">
      <c r="A418" s="831" t="s">
        <v>577</v>
      </c>
      <c r="B418" s="832" t="s">
        <v>4352</v>
      </c>
      <c r="C418" s="832" t="s">
        <v>4357</v>
      </c>
      <c r="D418" s="832" t="s">
        <v>4569</v>
      </c>
      <c r="E418" s="832" t="s">
        <v>4570</v>
      </c>
      <c r="F418" s="849">
        <v>4.0999999999999996</v>
      </c>
      <c r="G418" s="849">
        <v>7469.8600000000006</v>
      </c>
      <c r="H418" s="849">
        <v>1.7605677289193402</v>
      </c>
      <c r="I418" s="849">
        <v>1821.917073170732</v>
      </c>
      <c r="J418" s="849">
        <v>2.6</v>
      </c>
      <c r="K418" s="849">
        <v>4242.87</v>
      </c>
      <c r="L418" s="849">
        <v>1</v>
      </c>
      <c r="M418" s="849">
        <v>1631.8730769230767</v>
      </c>
      <c r="N418" s="849"/>
      <c r="O418" s="849"/>
      <c r="P418" s="837"/>
      <c r="Q418" s="850"/>
    </row>
    <row r="419" spans="1:17" ht="14.4" customHeight="1" x14ac:dyDescent="0.3">
      <c r="A419" s="831" t="s">
        <v>577</v>
      </c>
      <c r="B419" s="832" t="s">
        <v>4352</v>
      </c>
      <c r="C419" s="832" t="s">
        <v>4357</v>
      </c>
      <c r="D419" s="832" t="s">
        <v>4571</v>
      </c>
      <c r="E419" s="832" t="s">
        <v>4572</v>
      </c>
      <c r="F419" s="849">
        <v>32.1</v>
      </c>
      <c r="G419" s="849">
        <v>12582.089999999998</v>
      </c>
      <c r="H419" s="849">
        <v>1.1720274756597846</v>
      </c>
      <c r="I419" s="849">
        <v>391.96542056074759</v>
      </c>
      <c r="J419" s="849">
        <v>27.4</v>
      </c>
      <c r="K419" s="849">
        <v>10735.32</v>
      </c>
      <c r="L419" s="849">
        <v>1</v>
      </c>
      <c r="M419" s="849">
        <v>391.8</v>
      </c>
      <c r="N419" s="849">
        <v>13.5</v>
      </c>
      <c r="O419" s="849">
        <v>5289.2999999999993</v>
      </c>
      <c r="P419" s="837">
        <v>0.49270072992700725</v>
      </c>
      <c r="Q419" s="850">
        <v>391.79999999999995</v>
      </c>
    </row>
    <row r="420" spans="1:17" ht="14.4" customHeight="1" x14ac:dyDescent="0.3">
      <c r="A420" s="831" t="s">
        <v>577</v>
      </c>
      <c r="B420" s="832" t="s">
        <v>4352</v>
      </c>
      <c r="C420" s="832" t="s">
        <v>4357</v>
      </c>
      <c r="D420" s="832" t="s">
        <v>5066</v>
      </c>
      <c r="E420" s="832" t="s">
        <v>4574</v>
      </c>
      <c r="F420" s="849"/>
      <c r="G420" s="849"/>
      <c r="H420" s="849"/>
      <c r="I420" s="849"/>
      <c r="J420" s="849"/>
      <c r="K420" s="849"/>
      <c r="L420" s="849"/>
      <c r="M420" s="849"/>
      <c r="N420" s="849">
        <v>3</v>
      </c>
      <c r="O420" s="849">
        <v>328.8</v>
      </c>
      <c r="P420" s="837"/>
      <c r="Q420" s="850">
        <v>109.60000000000001</v>
      </c>
    </row>
    <row r="421" spans="1:17" ht="14.4" customHeight="1" x14ac:dyDescent="0.3">
      <c r="A421" s="831" t="s">
        <v>577</v>
      </c>
      <c r="B421" s="832" t="s">
        <v>4352</v>
      </c>
      <c r="C421" s="832" t="s">
        <v>4357</v>
      </c>
      <c r="D421" s="832" t="s">
        <v>4573</v>
      </c>
      <c r="E421" s="832" t="s">
        <v>4574</v>
      </c>
      <c r="F421" s="849"/>
      <c r="G421" s="849"/>
      <c r="H421" s="849"/>
      <c r="I421" s="849"/>
      <c r="J421" s="849">
        <v>31</v>
      </c>
      <c r="K421" s="849">
        <v>6795.2</v>
      </c>
      <c r="L421" s="849">
        <v>1</v>
      </c>
      <c r="M421" s="849">
        <v>219.2</v>
      </c>
      <c r="N421" s="849">
        <v>6</v>
      </c>
      <c r="O421" s="849">
        <v>1315.2</v>
      </c>
      <c r="P421" s="837">
        <v>0.19354838709677422</v>
      </c>
      <c r="Q421" s="850">
        <v>219.20000000000002</v>
      </c>
    </row>
    <row r="422" spans="1:17" ht="14.4" customHeight="1" x14ac:dyDescent="0.3">
      <c r="A422" s="831" t="s">
        <v>577</v>
      </c>
      <c r="B422" s="832" t="s">
        <v>4352</v>
      </c>
      <c r="C422" s="832" t="s">
        <v>4357</v>
      </c>
      <c r="D422" s="832" t="s">
        <v>4575</v>
      </c>
      <c r="E422" s="832" t="s">
        <v>1607</v>
      </c>
      <c r="F422" s="849">
        <v>1.7</v>
      </c>
      <c r="G422" s="849">
        <v>656.32</v>
      </c>
      <c r="H422" s="849"/>
      <c r="I422" s="849">
        <v>386.07058823529417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577</v>
      </c>
      <c r="B423" s="832" t="s">
        <v>4352</v>
      </c>
      <c r="C423" s="832" t="s">
        <v>4357</v>
      </c>
      <c r="D423" s="832" t="s">
        <v>4576</v>
      </c>
      <c r="E423" s="832" t="s">
        <v>872</v>
      </c>
      <c r="F423" s="849">
        <v>4.5999999999999996</v>
      </c>
      <c r="G423" s="849">
        <v>3551.89</v>
      </c>
      <c r="H423" s="849">
        <v>0.48935428584024954</v>
      </c>
      <c r="I423" s="849">
        <v>772.15</v>
      </c>
      <c r="J423" s="849">
        <v>9.4</v>
      </c>
      <c r="K423" s="849">
        <v>7258.32</v>
      </c>
      <c r="L423" s="849">
        <v>1</v>
      </c>
      <c r="M423" s="849">
        <v>772.16170212765951</v>
      </c>
      <c r="N423" s="849">
        <v>1.8</v>
      </c>
      <c r="O423" s="849">
        <v>1389.87</v>
      </c>
      <c r="P423" s="837">
        <v>0.19148645967661937</v>
      </c>
      <c r="Q423" s="850">
        <v>772.14999999999986</v>
      </c>
    </row>
    <row r="424" spans="1:17" ht="14.4" customHeight="1" x14ac:dyDescent="0.3">
      <c r="A424" s="831" t="s">
        <v>577</v>
      </c>
      <c r="B424" s="832" t="s">
        <v>4352</v>
      </c>
      <c r="C424" s="832" t="s">
        <v>4357</v>
      </c>
      <c r="D424" s="832" t="s">
        <v>4577</v>
      </c>
      <c r="E424" s="832" t="s">
        <v>4578</v>
      </c>
      <c r="F424" s="849">
        <v>9.629999999999999</v>
      </c>
      <c r="G424" s="849">
        <v>30650.299999999996</v>
      </c>
      <c r="H424" s="849">
        <v>1.0063331058024958</v>
      </c>
      <c r="I424" s="849">
        <v>3182.7933541017651</v>
      </c>
      <c r="J424" s="849">
        <v>10.77</v>
      </c>
      <c r="K424" s="849">
        <v>30457.41</v>
      </c>
      <c r="L424" s="849">
        <v>1</v>
      </c>
      <c r="M424" s="849">
        <v>2827.9860724233986</v>
      </c>
      <c r="N424" s="849"/>
      <c r="O424" s="849"/>
      <c r="P424" s="837"/>
      <c r="Q424" s="850"/>
    </row>
    <row r="425" spans="1:17" ht="14.4" customHeight="1" x14ac:dyDescent="0.3">
      <c r="A425" s="831" t="s">
        <v>577</v>
      </c>
      <c r="B425" s="832" t="s">
        <v>4352</v>
      </c>
      <c r="C425" s="832" t="s">
        <v>4357</v>
      </c>
      <c r="D425" s="832" t="s">
        <v>4577</v>
      </c>
      <c r="E425" s="832"/>
      <c r="F425" s="849">
        <v>12.44</v>
      </c>
      <c r="G425" s="849">
        <v>35404.22</v>
      </c>
      <c r="H425" s="849">
        <v>1.2303504482251011</v>
      </c>
      <c r="I425" s="849">
        <v>2845.9983922829583</v>
      </c>
      <c r="J425" s="849">
        <v>10.26</v>
      </c>
      <c r="K425" s="849">
        <v>28775.719999999998</v>
      </c>
      <c r="L425" s="849">
        <v>1</v>
      </c>
      <c r="M425" s="849">
        <v>2804.651072124756</v>
      </c>
      <c r="N425" s="849"/>
      <c r="O425" s="849"/>
      <c r="P425" s="837"/>
      <c r="Q425" s="850"/>
    </row>
    <row r="426" spans="1:17" ht="14.4" customHeight="1" x14ac:dyDescent="0.3">
      <c r="A426" s="831" t="s">
        <v>577</v>
      </c>
      <c r="B426" s="832" t="s">
        <v>4352</v>
      </c>
      <c r="C426" s="832" t="s">
        <v>4357</v>
      </c>
      <c r="D426" s="832" t="s">
        <v>4579</v>
      </c>
      <c r="E426" s="832" t="s">
        <v>2169</v>
      </c>
      <c r="F426" s="849">
        <v>19.510000000000002</v>
      </c>
      <c r="G426" s="849">
        <v>8365.2000000000007</v>
      </c>
      <c r="H426" s="849">
        <v>3.9830871639573759</v>
      </c>
      <c r="I426" s="849">
        <v>428.76473603280368</v>
      </c>
      <c r="J426" s="849">
        <v>5.1999999999999993</v>
      </c>
      <c r="K426" s="849">
        <v>2100.1799999999998</v>
      </c>
      <c r="L426" s="849">
        <v>1</v>
      </c>
      <c r="M426" s="849">
        <v>403.88076923076926</v>
      </c>
      <c r="N426" s="849">
        <v>5.8999999999999995</v>
      </c>
      <c r="O426" s="849">
        <v>2271.17</v>
      </c>
      <c r="P426" s="837">
        <v>1.0814168309383005</v>
      </c>
      <c r="Q426" s="850">
        <v>384.94406779661023</v>
      </c>
    </row>
    <row r="427" spans="1:17" ht="14.4" customHeight="1" x14ac:dyDescent="0.3">
      <c r="A427" s="831" t="s">
        <v>577</v>
      </c>
      <c r="B427" s="832" t="s">
        <v>4352</v>
      </c>
      <c r="C427" s="832" t="s">
        <v>4357</v>
      </c>
      <c r="D427" s="832" t="s">
        <v>4580</v>
      </c>
      <c r="E427" s="832" t="s">
        <v>1852</v>
      </c>
      <c r="F427" s="849">
        <v>51</v>
      </c>
      <c r="G427" s="849">
        <v>11179.2</v>
      </c>
      <c r="H427" s="849">
        <v>12.750000000000002</v>
      </c>
      <c r="I427" s="849">
        <v>219.20000000000002</v>
      </c>
      <c r="J427" s="849">
        <v>4</v>
      </c>
      <c r="K427" s="849">
        <v>876.8</v>
      </c>
      <c r="L427" s="849">
        <v>1</v>
      </c>
      <c r="M427" s="849">
        <v>219.2</v>
      </c>
      <c r="N427" s="849"/>
      <c r="O427" s="849"/>
      <c r="P427" s="837"/>
      <c r="Q427" s="850"/>
    </row>
    <row r="428" spans="1:17" ht="14.4" customHeight="1" x14ac:dyDescent="0.3">
      <c r="A428" s="831" t="s">
        <v>577</v>
      </c>
      <c r="B428" s="832" t="s">
        <v>4352</v>
      </c>
      <c r="C428" s="832" t="s">
        <v>4357</v>
      </c>
      <c r="D428" s="832" t="s">
        <v>5067</v>
      </c>
      <c r="E428" s="832" t="s">
        <v>5068</v>
      </c>
      <c r="F428" s="849"/>
      <c r="G428" s="849"/>
      <c r="H428" s="849"/>
      <c r="I428" s="849"/>
      <c r="J428" s="849"/>
      <c r="K428" s="849"/>
      <c r="L428" s="849"/>
      <c r="M428" s="849"/>
      <c r="N428" s="849">
        <v>6</v>
      </c>
      <c r="O428" s="849">
        <v>59803.57</v>
      </c>
      <c r="P428" s="837"/>
      <c r="Q428" s="850">
        <v>9967.2616666666672</v>
      </c>
    </row>
    <row r="429" spans="1:17" ht="14.4" customHeight="1" x14ac:dyDescent="0.3">
      <c r="A429" s="831" t="s">
        <v>577</v>
      </c>
      <c r="B429" s="832" t="s">
        <v>4352</v>
      </c>
      <c r="C429" s="832" t="s">
        <v>4357</v>
      </c>
      <c r="D429" s="832" t="s">
        <v>4581</v>
      </c>
      <c r="E429" s="832" t="s">
        <v>2169</v>
      </c>
      <c r="F429" s="849"/>
      <c r="G429" s="849"/>
      <c r="H429" s="849"/>
      <c r="I429" s="849"/>
      <c r="J429" s="849">
        <v>22.5</v>
      </c>
      <c r="K429" s="849">
        <v>18860.669999999998</v>
      </c>
      <c r="L429" s="849">
        <v>1</v>
      </c>
      <c r="M429" s="849">
        <v>838.25199999999995</v>
      </c>
      <c r="N429" s="849">
        <v>18.799999999999997</v>
      </c>
      <c r="O429" s="849">
        <v>15124.39</v>
      </c>
      <c r="P429" s="837">
        <v>0.80190099291276506</v>
      </c>
      <c r="Q429" s="850">
        <v>804.48882978723418</v>
      </c>
    </row>
    <row r="430" spans="1:17" ht="14.4" customHeight="1" x14ac:dyDescent="0.3">
      <c r="A430" s="831" t="s">
        <v>577</v>
      </c>
      <c r="B430" s="832" t="s">
        <v>4352</v>
      </c>
      <c r="C430" s="832" t="s">
        <v>4357</v>
      </c>
      <c r="D430" s="832" t="s">
        <v>4582</v>
      </c>
      <c r="E430" s="832" t="s">
        <v>893</v>
      </c>
      <c r="F430" s="849"/>
      <c r="G430" s="849"/>
      <c r="H430" s="849"/>
      <c r="I430" s="849"/>
      <c r="J430" s="849">
        <v>171</v>
      </c>
      <c r="K430" s="849">
        <v>11243.25</v>
      </c>
      <c r="L430" s="849">
        <v>1</v>
      </c>
      <c r="M430" s="849">
        <v>65.75</v>
      </c>
      <c r="N430" s="849"/>
      <c r="O430" s="849"/>
      <c r="P430" s="837"/>
      <c r="Q430" s="850"/>
    </row>
    <row r="431" spans="1:17" ht="14.4" customHeight="1" x14ac:dyDescent="0.3">
      <c r="A431" s="831" t="s">
        <v>577</v>
      </c>
      <c r="B431" s="832" t="s">
        <v>4352</v>
      </c>
      <c r="C431" s="832" t="s">
        <v>4357</v>
      </c>
      <c r="D431" s="832" t="s">
        <v>4582</v>
      </c>
      <c r="E431" s="832"/>
      <c r="F431" s="849">
        <v>56</v>
      </c>
      <c r="G431" s="849">
        <v>3682</v>
      </c>
      <c r="H431" s="849"/>
      <c r="I431" s="849">
        <v>65.75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577</v>
      </c>
      <c r="B432" s="832" t="s">
        <v>4352</v>
      </c>
      <c r="C432" s="832" t="s">
        <v>4357</v>
      </c>
      <c r="D432" s="832" t="s">
        <v>5069</v>
      </c>
      <c r="E432" s="832" t="s">
        <v>5070</v>
      </c>
      <c r="F432" s="849">
        <v>0.4</v>
      </c>
      <c r="G432" s="849">
        <v>233.57</v>
      </c>
      <c r="H432" s="849"/>
      <c r="I432" s="849">
        <v>583.92499999999995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577</v>
      </c>
      <c r="B433" s="832" t="s">
        <v>4352</v>
      </c>
      <c r="C433" s="832" t="s">
        <v>4357</v>
      </c>
      <c r="D433" s="832" t="s">
        <v>4583</v>
      </c>
      <c r="E433" s="832" t="s">
        <v>1839</v>
      </c>
      <c r="F433" s="849"/>
      <c r="G433" s="849"/>
      <c r="H433" s="849"/>
      <c r="I433" s="849"/>
      <c r="J433" s="849">
        <v>12</v>
      </c>
      <c r="K433" s="849">
        <v>789</v>
      </c>
      <c r="L433" s="849">
        <v>1</v>
      </c>
      <c r="M433" s="849">
        <v>65.75</v>
      </c>
      <c r="N433" s="849">
        <v>116</v>
      </c>
      <c r="O433" s="849">
        <v>7627</v>
      </c>
      <c r="P433" s="837">
        <v>9.6666666666666661</v>
      </c>
      <c r="Q433" s="850">
        <v>65.75</v>
      </c>
    </row>
    <row r="434" spans="1:17" ht="14.4" customHeight="1" x14ac:dyDescent="0.3">
      <c r="A434" s="831" t="s">
        <v>577</v>
      </c>
      <c r="B434" s="832" t="s">
        <v>4352</v>
      </c>
      <c r="C434" s="832" t="s">
        <v>4357</v>
      </c>
      <c r="D434" s="832" t="s">
        <v>5071</v>
      </c>
      <c r="E434" s="832" t="s">
        <v>5072</v>
      </c>
      <c r="F434" s="849"/>
      <c r="G434" s="849"/>
      <c r="H434" s="849"/>
      <c r="I434" s="849"/>
      <c r="J434" s="849"/>
      <c r="K434" s="849"/>
      <c r="L434" s="849"/>
      <c r="M434" s="849"/>
      <c r="N434" s="849">
        <v>1.7</v>
      </c>
      <c r="O434" s="849">
        <v>1342.75</v>
      </c>
      <c r="P434" s="837"/>
      <c r="Q434" s="850">
        <v>789.85294117647061</v>
      </c>
    </row>
    <row r="435" spans="1:17" ht="14.4" customHeight="1" x14ac:dyDescent="0.3">
      <c r="A435" s="831" t="s">
        <v>577</v>
      </c>
      <c r="B435" s="832" t="s">
        <v>4352</v>
      </c>
      <c r="C435" s="832" t="s">
        <v>4357</v>
      </c>
      <c r="D435" s="832" t="s">
        <v>5073</v>
      </c>
      <c r="E435" s="832" t="s">
        <v>5074</v>
      </c>
      <c r="F435" s="849">
        <v>1.9</v>
      </c>
      <c r="G435" s="849">
        <v>1032.58</v>
      </c>
      <c r="H435" s="849"/>
      <c r="I435" s="849">
        <v>543.46315789473681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577</v>
      </c>
      <c r="B436" s="832" t="s">
        <v>4352</v>
      </c>
      <c r="C436" s="832" t="s">
        <v>4357</v>
      </c>
      <c r="D436" s="832" t="s">
        <v>4585</v>
      </c>
      <c r="E436" s="832" t="s">
        <v>1826</v>
      </c>
      <c r="F436" s="849">
        <v>3.9</v>
      </c>
      <c r="G436" s="849">
        <v>8289.84</v>
      </c>
      <c r="H436" s="849">
        <v>1.0833333333333335</v>
      </c>
      <c r="I436" s="849">
        <v>2125.6</v>
      </c>
      <c r="J436" s="849">
        <v>3.6</v>
      </c>
      <c r="K436" s="849">
        <v>7652.16</v>
      </c>
      <c r="L436" s="849">
        <v>1</v>
      </c>
      <c r="M436" s="849">
        <v>2125.6</v>
      </c>
      <c r="N436" s="849">
        <v>13.2</v>
      </c>
      <c r="O436" s="849">
        <v>28057.920000000002</v>
      </c>
      <c r="P436" s="837">
        <v>3.666666666666667</v>
      </c>
      <c r="Q436" s="850">
        <v>2125.6000000000004</v>
      </c>
    </row>
    <row r="437" spans="1:17" ht="14.4" customHeight="1" x14ac:dyDescent="0.3">
      <c r="A437" s="831" t="s">
        <v>577</v>
      </c>
      <c r="B437" s="832" t="s">
        <v>4352</v>
      </c>
      <c r="C437" s="832" t="s">
        <v>4357</v>
      </c>
      <c r="D437" s="832" t="s">
        <v>5075</v>
      </c>
      <c r="E437" s="832" t="s">
        <v>5076</v>
      </c>
      <c r="F437" s="849"/>
      <c r="G437" s="849"/>
      <c r="H437" s="849"/>
      <c r="I437" s="849"/>
      <c r="J437" s="849">
        <v>4.2</v>
      </c>
      <c r="K437" s="849">
        <v>13707.75</v>
      </c>
      <c r="L437" s="849">
        <v>1</v>
      </c>
      <c r="M437" s="849">
        <v>3263.75</v>
      </c>
      <c r="N437" s="849"/>
      <c r="O437" s="849"/>
      <c r="P437" s="837"/>
      <c r="Q437" s="850"/>
    </row>
    <row r="438" spans="1:17" ht="14.4" customHeight="1" x14ac:dyDescent="0.3">
      <c r="A438" s="831" t="s">
        <v>577</v>
      </c>
      <c r="B438" s="832" t="s">
        <v>4352</v>
      </c>
      <c r="C438" s="832" t="s">
        <v>4357</v>
      </c>
      <c r="D438" s="832" t="s">
        <v>4586</v>
      </c>
      <c r="E438" s="832" t="s">
        <v>1846</v>
      </c>
      <c r="F438" s="849"/>
      <c r="G438" s="849"/>
      <c r="H438" s="849"/>
      <c r="I438" s="849"/>
      <c r="J438" s="849"/>
      <c r="K438" s="849"/>
      <c r="L438" s="849"/>
      <c r="M438" s="849"/>
      <c r="N438" s="849">
        <v>2.7</v>
      </c>
      <c r="O438" s="849">
        <v>1081.08</v>
      </c>
      <c r="P438" s="837"/>
      <c r="Q438" s="850">
        <v>400.39999999999992</v>
      </c>
    </row>
    <row r="439" spans="1:17" ht="14.4" customHeight="1" x14ac:dyDescent="0.3">
      <c r="A439" s="831" t="s">
        <v>577</v>
      </c>
      <c r="B439" s="832" t="s">
        <v>4352</v>
      </c>
      <c r="C439" s="832" t="s">
        <v>4357</v>
      </c>
      <c r="D439" s="832" t="s">
        <v>4587</v>
      </c>
      <c r="E439" s="832" t="s">
        <v>1846</v>
      </c>
      <c r="F439" s="849">
        <v>2.3000000000000003</v>
      </c>
      <c r="G439" s="849">
        <v>2633.6</v>
      </c>
      <c r="H439" s="849">
        <v>1.2111791244521504</v>
      </c>
      <c r="I439" s="849">
        <v>1145.0434782608695</v>
      </c>
      <c r="J439" s="849">
        <v>2.1</v>
      </c>
      <c r="K439" s="849">
        <v>2174.41</v>
      </c>
      <c r="L439" s="849">
        <v>1</v>
      </c>
      <c r="M439" s="849">
        <v>1035.4333333333332</v>
      </c>
      <c r="N439" s="849">
        <v>15.05</v>
      </c>
      <c r="O439" s="849">
        <v>12052.039999999999</v>
      </c>
      <c r="P439" s="837">
        <v>5.542671345330457</v>
      </c>
      <c r="Q439" s="850">
        <v>800.8</v>
      </c>
    </row>
    <row r="440" spans="1:17" ht="14.4" customHeight="1" x14ac:dyDescent="0.3">
      <c r="A440" s="831" t="s">
        <v>577</v>
      </c>
      <c r="B440" s="832" t="s">
        <v>4352</v>
      </c>
      <c r="C440" s="832" t="s">
        <v>4357</v>
      </c>
      <c r="D440" s="832" t="s">
        <v>5077</v>
      </c>
      <c r="E440" s="832" t="s">
        <v>5078</v>
      </c>
      <c r="F440" s="849">
        <v>7</v>
      </c>
      <c r="G440" s="849">
        <v>26286.52</v>
      </c>
      <c r="H440" s="849"/>
      <c r="I440" s="849">
        <v>3755.2171428571428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577</v>
      </c>
      <c r="B441" s="832" t="s">
        <v>4352</v>
      </c>
      <c r="C441" s="832" t="s">
        <v>4357</v>
      </c>
      <c r="D441" s="832" t="s">
        <v>5079</v>
      </c>
      <c r="E441" s="832" t="s">
        <v>1852</v>
      </c>
      <c r="F441" s="849"/>
      <c r="G441" s="849"/>
      <c r="H441" s="849"/>
      <c r="I441" s="849"/>
      <c r="J441" s="849"/>
      <c r="K441" s="849"/>
      <c r="L441" s="849"/>
      <c r="M441" s="849"/>
      <c r="N441" s="849">
        <v>24</v>
      </c>
      <c r="O441" s="849">
        <v>2630.4</v>
      </c>
      <c r="P441" s="837"/>
      <c r="Q441" s="850">
        <v>109.60000000000001</v>
      </c>
    </row>
    <row r="442" spans="1:17" ht="14.4" customHeight="1" x14ac:dyDescent="0.3">
      <c r="A442" s="831" t="s">
        <v>577</v>
      </c>
      <c r="B442" s="832" t="s">
        <v>4352</v>
      </c>
      <c r="C442" s="832" t="s">
        <v>4357</v>
      </c>
      <c r="D442" s="832" t="s">
        <v>5080</v>
      </c>
      <c r="E442" s="832" t="s">
        <v>5081</v>
      </c>
      <c r="F442" s="849">
        <v>2.6</v>
      </c>
      <c r="G442" s="849">
        <v>29364.01</v>
      </c>
      <c r="H442" s="849"/>
      <c r="I442" s="849">
        <v>11293.849999999999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577</v>
      </c>
      <c r="B443" s="832" t="s">
        <v>4352</v>
      </c>
      <c r="C443" s="832" t="s">
        <v>4357</v>
      </c>
      <c r="D443" s="832" t="s">
        <v>5082</v>
      </c>
      <c r="E443" s="832" t="s">
        <v>5083</v>
      </c>
      <c r="F443" s="849"/>
      <c r="G443" s="849"/>
      <c r="H443" s="849"/>
      <c r="I443" s="849"/>
      <c r="J443" s="849">
        <v>9</v>
      </c>
      <c r="K443" s="849">
        <v>19130.400000000001</v>
      </c>
      <c r="L443" s="849">
        <v>1</v>
      </c>
      <c r="M443" s="849">
        <v>2125.6000000000004</v>
      </c>
      <c r="N443" s="849">
        <v>20.900000000000002</v>
      </c>
      <c r="O443" s="849">
        <v>44425.04</v>
      </c>
      <c r="P443" s="837">
        <v>2.322222222222222</v>
      </c>
      <c r="Q443" s="850">
        <v>2125.6</v>
      </c>
    </row>
    <row r="444" spans="1:17" ht="14.4" customHeight="1" x14ac:dyDescent="0.3">
      <c r="A444" s="831" t="s">
        <v>577</v>
      </c>
      <c r="B444" s="832" t="s">
        <v>4352</v>
      </c>
      <c r="C444" s="832" t="s">
        <v>4357</v>
      </c>
      <c r="D444" s="832" t="s">
        <v>5084</v>
      </c>
      <c r="E444" s="832" t="s">
        <v>5085</v>
      </c>
      <c r="F444" s="849"/>
      <c r="G444" s="849"/>
      <c r="H444" s="849"/>
      <c r="I444" s="849"/>
      <c r="J444" s="849"/>
      <c r="K444" s="849"/>
      <c r="L444" s="849"/>
      <c r="M444" s="849"/>
      <c r="N444" s="849">
        <v>29</v>
      </c>
      <c r="O444" s="849">
        <v>6164.24</v>
      </c>
      <c r="P444" s="837"/>
      <c r="Q444" s="850">
        <v>212.56</v>
      </c>
    </row>
    <row r="445" spans="1:17" ht="14.4" customHeight="1" x14ac:dyDescent="0.3">
      <c r="A445" s="831" t="s">
        <v>577</v>
      </c>
      <c r="B445" s="832" t="s">
        <v>4352</v>
      </c>
      <c r="C445" s="832" t="s">
        <v>4357</v>
      </c>
      <c r="D445" s="832" t="s">
        <v>5086</v>
      </c>
      <c r="E445" s="832" t="s">
        <v>5087</v>
      </c>
      <c r="F445" s="849">
        <v>1.6</v>
      </c>
      <c r="G445" s="849">
        <v>6008.32</v>
      </c>
      <c r="H445" s="849"/>
      <c r="I445" s="849">
        <v>3755.2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577</v>
      </c>
      <c r="B446" s="832" t="s">
        <v>4352</v>
      </c>
      <c r="C446" s="832" t="s">
        <v>4357</v>
      </c>
      <c r="D446" s="832" t="s">
        <v>5088</v>
      </c>
      <c r="E446" s="832" t="s">
        <v>1595</v>
      </c>
      <c r="F446" s="849"/>
      <c r="G446" s="849"/>
      <c r="H446" s="849"/>
      <c r="I446" s="849"/>
      <c r="J446" s="849"/>
      <c r="K446" s="849"/>
      <c r="L446" s="849"/>
      <c r="M446" s="849"/>
      <c r="N446" s="849">
        <v>0.5</v>
      </c>
      <c r="O446" s="849">
        <v>394.9</v>
      </c>
      <c r="P446" s="837"/>
      <c r="Q446" s="850">
        <v>789.8</v>
      </c>
    </row>
    <row r="447" spans="1:17" ht="14.4" customHeight="1" x14ac:dyDescent="0.3">
      <c r="A447" s="831" t="s">
        <v>577</v>
      </c>
      <c r="B447" s="832" t="s">
        <v>4352</v>
      </c>
      <c r="C447" s="832" t="s">
        <v>4357</v>
      </c>
      <c r="D447" s="832" t="s">
        <v>5088</v>
      </c>
      <c r="E447" s="832" t="s">
        <v>2163</v>
      </c>
      <c r="F447" s="849"/>
      <c r="G447" s="849"/>
      <c r="H447" s="849"/>
      <c r="I447" s="849"/>
      <c r="J447" s="849">
        <v>0.1</v>
      </c>
      <c r="K447" s="849">
        <v>78.98</v>
      </c>
      <c r="L447" s="849">
        <v>1</v>
      </c>
      <c r="M447" s="849">
        <v>789.8</v>
      </c>
      <c r="N447" s="849"/>
      <c r="O447" s="849"/>
      <c r="P447" s="837"/>
      <c r="Q447" s="850"/>
    </row>
    <row r="448" spans="1:17" ht="14.4" customHeight="1" x14ac:dyDescent="0.3">
      <c r="A448" s="831" t="s">
        <v>577</v>
      </c>
      <c r="B448" s="832" t="s">
        <v>4352</v>
      </c>
      <c r="C448" s="832" t="s">
        <v>4357</v>
      </c>
      <c r="D448" s="832" t="s">
        <v>5089</v>
      </c>
      <c r="E448" s="832" t="s">
        <v>5087</v>
      </c>
      <c r="F448" s="849"/>
      <c r="G448" s="849"/>
      <c r="H448" s="849"/>
      <c r="I448" s="849"/>
      <c r="J448" s="849">
        <v>6</v>
      </c>
      <c r="K448" s="849">
        <v>9791.2000000000007</v>
      </c>
      <c r="L448" s="849">
        <v>1</v>
      </c>
      <c r="M448" s="849">
        <v>1631.8666666666668</v>
      </c>
      <c r="N448" s="849"/>
      <c r="O448" s="849"/>
      <c r="P448" s="837"/>
      <c r="Q448" s="850"/>
    </row>
    <row r="449" spans="1:17" ht="14.4" customHeight="1" x14ac:dyDescent="0.3">
      <c r="A449" s="831" t="s">
        <v>577</v>
      </c>
      <c r="B449" s="832" t="s">
        <v>4352</v>
      </c>
      <c r="C449" s="832" t="s">
        <v>4357</v>
      </c>
      <c r="D449" s="832" t="s">
        <v>4590</v>
      </c>
      <c r="E449" s="832" t="s">
        <v>1998</v>
      </c>
      <c r="F449" s="849"/>
      <c r="G449" s="849"/>
      <c r="H449" s="849"/>
      <c r="I449" s="849"/>
      <c r="J449" s="849">
        <v>2.1</v>
      </c>
      <c r="K449" s="849">
        <v>3426.92</v>
      </c>
      <c r="L449" s="849">
        <v>1</v>
      </c>
      <c r="M449" s="849">
        <v>1631.8666666666666</v>
      </c>
      <c r="N449" s="849"/>
      <c r="O449" s="849"/>
      <c r="P449" s="837"/>
      <c r="Q449" s="850"/>
    </row>
    <row r="450" spans="1:17" ht="14.4" customHeight="1" x14ac:dyDescent="0.3">
      <c r="A450" s="831" t="s">
        <v>577</v>
      </c>
      <c r="B450" s="832" t="s">
        <v>4352</v>
      </c>
      <c r="C450" s="832" t="s">
        <v>4357</v>
      </c>
      <c r="D450" s="832" t="s">
        <v>4591</v>
      </c>
      <c r="E450" s="832" t="s">
        <v>1998</v>
      </c>
      <c r="F450" s="849"/>
      <c r="G450" s="849"/>
      <c r="H450" s="849"/>
      <c r="I450" s="849"/>
      <c r="J450" s="849">
        <v>10.3</v>
      </c>
      <c r="K450" s="849">
        <v>33616.53</v>
      </c>
      <c r="L450" s="849">
        <v>1</v>
      </c>
      <c r="M450" s="849">
        <v>3263.7407766990286</v>
      </c>
      <c r="N450" s="849">
        <v>15.1</v>
      </c>
      <c r="O450" s="849">
        <v>49282.44</v>
      </c>
      <c r="P450" s="837">
        <v>1.4660180571879371</v>
      </c>
      <c r="Q450" s="850">
        <v>3263.7377483443711</v>
      </c>
    </row>
    <row r="451" spans="1:17" ht="14.4" customHeight="1" x14ac:dyDescent="0.3">
      <c r="A451" s="831" t="s">
        <v>577</v>
      </c>
      <c r="B451" s="832" t="s">
        <v>4352</v>
      </c>
      <c r="C451" s="832" t="s">
        <v>4357</v>
      </c>
      <c r="D451" s="832" t="s">
        <v>5090</v>
      </c>
      <c r="E451" s="832" t="s">
        <v>5091</v>
      </c>
      <c r="F451" s="849">
        <v>24</v>
      </c>
      <c r="G451" s="849">
        <v>1090.32</v>
      </c>
      <c r="H451" s="849"/>
      <c r="I451" s="849">
        <v>45.43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577</v>
      </c>
      <c r="B452" s="832" t="s">
        <v>4352</v>
      </c>
      <c r="C452" s="832" t="s">
        <v>4357</v>
      </c>
      <c r="D452" s="832" t="s">
        <v>4594</v>
      </c>
      <c r="E452" s="832"/>
      <c r="F452" s="849">
        <v>3.7</v>
      </c>
      <c r="G452" s="849">
        <v>2160.5500000000002</v>
      </c>
      <c r="H452" s="849"/>
      <c r="I452" s="849">
        <v>583.93243243243251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577</v>
      </c>
      <c r="B453" s="832" t="s">
        <v>4352</v>
      </c>
      <c r="C453" s="832" t="s">
        <v>4357</v>
      </c>
      <c r="D453" s="832" t="s">
        <v>5092</v>
      </c>
      <c r="E453" s="832" t="s">
        <v>5093</v>
      </c>
      <c r="F453" s="849"/>
      <c r="G453" s="849"/>
      <c r="H453" s="849"/>
      <c r="I453" s="849"/>
      <c r="J453" s="849"/>
      <c r="K453" s="849"/>
      <c r="L453" s="849"/>
      <c r="M453" s="849"/>
      <c r="N453" s="849">
        <v>0.5</v>
      </c>
      <c r="O453" s="849">
        <v>24014.39</v>
      </c>
      <c r="P453" s="837"/>
      <c r="Q453" s="850">
        <v>48028.78</v>
      </c>
    </row>
    <row r="454" spans="1:17" ht="14.4" customHeight="1" x14ac:dyDescent="0.3">
      <c r="A454" s="831" t="s">
        <v>577</v>
      </c>
      <c r="B454" s="832" t="s">
        <v>4352</v>
      </c>
      <c r="C454" s="832" t="s">
        <v>4595</v>
      </c>
      <c r="D454" s="832" t="s">
        <v>5094</v>
      </c>
      <c r="E454" s="832" t="s">
        <v>5095</v>
      </c>
      <c r="F454" s="849">
        <v>1</v>
      </c>
      <c r="G454" s="849">
        <v>1215.8499999999999</v>
      </c>
      <c r="H454" s="849">
        <v>0.31066033686276107</v>
      </c>
      <c r="I454" s="849">
        <v>1215.8499999999999</v>
      </c>
      <c r="J454" s="849">
        <v>3</v>
      </c>
      <c r="K454" s="849">
        <v>3913.76</v>
      </c>
      <c r="L454" s="849">
        <v>1</v>
      </c>
      <c r="M454" s="849">
        <v>1304.5866666666668</v>
      </c>
      <c r="N454" s="849">
        <v>1</v>
      </c>
      <c r="O454" s="849">
        <v>1406.61</v>
      </c>
      <c r="P454" s="837">
        <v>0.35940118964882872</v>
      </c>
      <c r="Q454" s="850">
        <v>1406.61</v>
      </c>
    </row>
    <row r="455" spans="1:17" ht="14.4" customHeight="1" x14ac:dyDescent="0.3">
      <c r="A455" s="831" t="s">
        <v>577</v>
      </c>
      <c r="B455" s="832" t="s">
        <v>4352</v>
      </c>
      <c r="C455" s="832" t="s">
        <v>4595</v>
      </c>
      <c r="D455" s="832" t="s">
        <v>4596</v>
      </c>
      <c r="E455" s="832" t="s">
        <v>4597</v>
      </c>
      <c r="F455" s="849">
        <v>289</v>
      </c>
      <c r="G455" s="849">
        <v>539152.62</v>
      </c>
      <c r="H455" s="849">
        <v>1.0622306522517653</v>
      </c>
      <c r="I455" s="849">
        <v>1865.58</v>
      </c>
      <c r="J455" s="849">
        <v>253</v>
      </c>
      <c r="K455" s="849">
        <v>507566.43</v>
      </c>
      <c r="L455" s="849">
        <v>1</v>
      </c>
      <c r="M455" s="849">
        <v>2006.1914229249012</v>
      </c>
      <c r="N455" s="849">
        <v>220</v>
      </c>
      <c r="O455" s="849">
        <v>474340.1</v>
      </c>
      <c r="P455" s="837">
        <v>0.93453796776906617</v>
      </c>
      <c r="Q455" s="850">
        <v>2156.0913636363634</v>
      </c>
    </row>
    <row r="456" spans="1:17" ht="14.4" customHeight="1" x14ac:dyDescent="0.3">
      <c r="A456" s="831" t="s">
        <v>577</v>
      </c>
      <c r="B456" s="832" t="s">
        <v>4352</v>
      </c>
      <c r="C456" s="832" t="s">
        <v>4595</v>
      </c>
      <c r="D456" s="832" t="s">
        <v>4598</v>
      </c>
      <c r="E456" s="832" t="s">
        <v>4599</v>
      </c>
      <c r="F456" s="849">
        <v>7</v>
      </c>
      <c r="G456" s="849">
        <v>18029.689999999999</v>
      </c>
      <c r="H456" s="849">
        <v>0.66488292069687416</v>
      </c>
      <c r="I456" s="849">
        <v>2575.6699999999996</v>
      </c>
      <c r="J456" s="849">
        <v>11</v>
      </c>
      <c r="K456" s="849">
        <v>27117.09</v>
      </c>
      <c r="L456" s="849">
        <v>1</v>
      </c>
      <c r="M456" s="849">
        <v>2465.19</v>
      </c>
      <c r="N456" s="849">
        <v>66</v>
      </c>
      <c r="O456" s="849">
        <v>174315.9</v>
      </c>
      <c r="P456" s="837">
        <v>6.4282671923867936</v>
      </c>
      <c r="Q456" s="850">
        <v>2641.15</v>
      </c>
    </row>
    <row r="457" spans="1:17" ht="14.4" customHeight="1" x14ac:dyDescent="0.3">
      <c r="A457" s="831" t="s">
        <v>577</v>
      </c>
      <c r="B457" s="832" t="s">
        <v>4352</v>
      </c>
      <c r="C457" s="832" t="s">
        <v>4595</v>
      </c>
      <c r="D457" s="832" t="s">
        <v>4600</v>
      </c>
      <c r="E457" s="832" t="s">
        <v>4601</v>
      </c>
      <c r="F457" s="849">
        <v>2</v>
      </c>
      <c r="G457" s="849">
        <v>3731.16</v>
      </c>
      <c r="H457" s="849">
        <v>0.61984241294586118</v>
      </c>
      <c r="I457" s="849">
        <v>1865.58</v>
      </c>
      <c r="J457" s="849">
        <v>3</v>
      </c>
      <c r="K457" s="849">
        <v>6019.53</v>
      </c>
      <c r="L457" s="849">
        <v>1</v>
      </c>
      <c r="M457" s="849">
        <v>2006.51</v>
      </c>
      <c r="N457" s="849">
        <v>1</v>
      </c>
      <c r="O457" s="849">
        <v>2159.5700000000002</v>
      </c>
      <c r="P457" s="837">
        <v>0.35876056768551701</v>
      </c>
      <c r="Q457" s="850">
        <v>2159.5700000000002</v>
      </c>
    </row>
    <row r="458" spans="1:17" ht="14.4" customHeight="1" x14ac:dyDescent="0.3">
      <c r="A458" s="831" t="s">
        <v>577</v>
      </c>
      <c r="B458" s="832" t="s">
        <v>4352</v>
      </c>
      <c r="C458" s="832" t="s">
        <v>4595</v>
      </c>
      <c r="D458" s="832" t="s">
        <v>4602</v>
      </c>
      <c r="E458" s="832" t="s">
        <v>4603</v>
      </c>
      <c r="F458" s="849">
        <v>1</v>
      </c>
      <c r="G458" s="849">
        <v>8074.36</v>
      </c>
      <c r="H458" s="849">
        <v>0.97374244611430893</v>
      </c>
      <c r="I458" s="849">
        <v>8074.36</v>
      </c>
      <c r="J458" s="849">
        <v>1</v>
      </c>
      <c r="K458" s="849">
        <v>8292.09</v>
      </c>
      <c r="L458" s="849">
        <v>1</v>
      </c>
      <c r="M458" s="849">
        <v>8292.09</v>
      </c>
      <c r="N458" s="849">
        <v>18</v>
      </c>
      <c r="O458" s="849">
        <v>160242.48000000001</v>
      </c>
      <c r="P458" s="837">
        <v>19.32473960123443</v>
      </c>
      <c r="Q458" s="850">
        <v>8902.36</v>
      </c>
    </row>
    <row r="459" spans="1:17" ht="14.4" customHeight="1" x14ac:dyDescent="0.3">
      <c r="A459" s="831" t="s">
        <v>577</v>
      </c>
      <c r="B459" s="832" t="s">
        <v>4352</v>
      </c>
      <c r="C459" s="832" t="s">
        <v>4595</v>
      </c>
      <c r="D459" s="832" t="s">
        <v>4604</v>
      </c>
      <c r="E459" s="832" t="s">
        <v>4605</v>
      </c>
      <c r="F459" s="849">
        <v>7</v>
      </c>
      <c r="G459" s="849">
        <v>67802.7</v>
      </c>
      <c r="H459" s="849">
        <v>1.1401547521876478</v>
      </c>
      <c r="I459" s="849">
        <v>9686.1</v>
      </c>
      <c r="J459" s="849">
        <v>6</v>
      </c>
      <c r="K459" s="849">
        <v>59467.979999999996</v>
      </c>
      <c r="L459" s="849">
        <v>1</v>
      </c>
      <c r="M459" s="849">
        <v>9911.33</v>
      </c>
      <c r="N459" s="849">
        <v>9</v>
      </c>
      <c r="O459" s="849">
        <v>92782.349999999991</v>
      </c>
      <c r="P459" s="837">
        <v>1.5602068541759784</v>
      </c>
      <c r="Q459" s="850">
        <v>10309.15</v>
      </c>
    </row>
    <row r="460" spans="1:17" ht="14.4" customHeight="1" x14ac:dyDescent="0.3">
      <c r="A460" s="831" t="s">
        <v>577</v>
      </c>
      <c r="B460" s="832" t="s">
        <v>4352</v>
      </c>
      <c r="C460" s="832" t="s">
        <v>4595</v>
      </c>
      <c r="D460" s="832" t="s">
        <v>4606</v>
      </c>
      <c r="E460" s="832" t="s">
        <v>4607</v>
      </c>
      <c r="F460" s="849">
        <v>156</v>
      </c>
      <c r="G460" s="849">
        <v>144388.92000000001</v>
      </c>
      <c r="H460" s="849">
        <v>1.1320212952367961</v>
      </c>
      <c r="I460" s="849">
        <v>925.57</v>
      </c>
      <c r="J460" s="849">
        <v>120</v>
      </c>
      <c r="K460" s="849">
        <v>127549.65</v>
      </c>
      <c r="L460" s="849">
        <v>1</v>
      </c>
      <c r="M460" s="849">
        <v>1062.9137499999999</v>
      </c>
      <c r="N460" s="849">
        <v>179</v>
      </c>
      <c r="O460" s="849">
        <v>216283.87000000002</v>
      </c>
      <c r="P460" s="837">
        <v>1.6956837592263094</v>
      </c>
      <c r="Q460" s="850">
        <v>1208.289776536313</v>
      </c>
    </row>
    <row r="461" spans="1:17" ht="14.4" customHeight="1" x14ac:dyDescent="0.3">
      <c r="A461" s="831" t="s">
        <v>577</v>
      </c>
      <c r="B461" s="832" t="s">
        <v>4352</v>
      </c>
      <c r="C461" s="832" t="s">
        <v>4610</v>
      </c>
      <c r="D461" s="832" t="s">
        <v>5096</v>
      </c>
      <c r="E461" s="832" t="s">
        <v>5097</v>
      </c>
      <c r="F461" s="849"/>
      <c r="G461" s="849"/>
      <c r="H461" s="849"/>
      <c r="I461" s="849"/>
      <c r="J461" s="849">
        <v>12</v>
      </c>
      <c r="K461" s="849">
        <v>3959.76</v>
      </c>
      <c r="L461" s="849">
        <v>1</v>
      </c>
      <c r="M461" s="849">
        <v>329.98</v>
      </c>
      <c r="N461" s="849"/>
      <c r="O461" s="849"/>
      <c r="P461" s="837"/>
      <c r="Q461" s="850"/>
    </row>
    <row r="462" spans="1:17" ht="14.4" customHeight="1" x14ac:dyDescent="0.3">
      <c r="A462" s="831" t="s">
        <v>577</v>
      </c>
      <c r="B462" s="832" t="s">
        <v>4352</v>
      </c>
      <c r="C462" s="832" t="s">
        <v>4610</v>
      </c>
      <c r="D462" s="832" t="s">
        <v>5098</v>
      </c>
      <c r="E462" s="832" t="s">
        <v>5099</v>
      </c>
      <c r="F462" s="849"/>
      <c r="G462" s="849"/>
      <c r="H462" s="849"/>
      <c r="I462" s="849"/>
      <c r="J462" s="849">
        <v>2</v>
      </c>
      <c r="K462" s="849">
        <v>2870.72</v>
      </c>
      <c r="L462" s="849">
        <v>1</v>
      </c>
      <c r="M462" s="849">
        <v>1435.36</v>
      </c>
      <c r="N462" s="849"/>
      <c r="O462" s="849"/>
      <c r="P462" s="837"/>
      <c r="Q462" s="850"/>
    </row>
    <row r="463" spans="1:17" ht="14.4" customHeight="1" x14ac:dyDescent="0.3">
      <c r="A463" s="831" t="s">
        <v>577</v>
      </c>
      <c r="B463" s="832" t="s">
        <v>4352</v>
      </c>
      <c r="C463" s="832" t="s">
        <v>4610</v>
      </c>
      <c r="D463" s="832" t="s">
        <v>5100</v>
      </c>
      <c r="E463" s="832" t="s">
        <v>5101</v>
      </c>
      <c r="F463" s="849">
        <v>0.8</v>
      </c>
      <c r="G463" s="849">
        <v>503.67</v>
      </c>
      <c r="H463" s="849"/>
      <c r="I463" s="849">
        <v>629.58749999999998</v>
      </c>
      <c r="J463" s="849"/>
      <c r="K463" s="849"/>
      <c r="L463" s="849"/>
      <c r="M463" s="849"/>
      <c r="N463" s="849">
        <v>0.8</v>
      </c>
      <c r="O463" s="849">
        <v>503.67</v>
      </c>
      <c r="P463" s="837"/>
      <c r="Q463" s="850">
        <v>629.58749999999998</v>
      </c>
    </row>
    <row r="464" spans="1:17" ht="14.4" customHeight="1" x14ac:dyDescent="0.3">
      <c r="A464" s="831" t="s">
        <v>577</v>
      </c>
      <c r="B464" s="832" t="s">
        <v>4352</v>
      </c>
      <c r="C464" s="832" t="s">
        <v>4610</v>
      </c>
      <c r="D464" s="832" t="s">
        <v>4611</v>
      </c>
      <c r="E464" s="832" t="s">
        <v>4612</v>
      </c>
      <c r="F464" s="849">
        <v>89</v>
      </c>
      <c r="G464" s="849">
        <v>61143</v>
      </c>
      <c r="H464" s="849">
        <v>0.8165137614678899</v>
      </c>
      <c r="I464" s="849">
        <v>687</v>
      </c>
      <c r="J464" s="849">
        <v>109</v>
      </c>
      <c r="K464" s="849">
        <v>74883</v>
      </c>
      <c r="L464" s="849">
        <v>1</v>
      </c>
      <c r="M464" s="849">
        <v>687</v>
      </c>
      <c r="N464" s="849">
        <v>75</v>
      </c>
      <c r="O464" s="849">
        <v>51525</v>
      </c>
      <c r="P464" s="837">
        <v>0.68807339449541283</v>
      </c>
      <c r="Q464" s="850">
        <v>687</v>
      </c>
    </row>
    <row r="465" spans="1:17" ht="14.4" customHeight="1" x14ac:dyDescent="0.3">
      <c r="A465" s="831" t="s">
        <v>577</v>
      </c>
      <c r="B465" s="832" t="s">
        <v>4352</v>
      </c>
      <c r="C465" s="832" t="s">
        <v>4610</v>
      </c>
      <c r="D465" s="832" t="s">
        <v>4613</v>
      </c>
      <c r="E465" s="832" t="s">
        <v>4614</v>
      </c>
      <c r="F465" s="849">
        <v>408</v>
      </c>
      <c r="G465" s="849">
        <v>97920</v>
      </c>
      <c r="H465" s="849">
        <v>0.96453900709219853</v>
      </c>
      <c r="I465" s="849">
        <v>240</v>
      </c>
      <c r="J465" s="849">
        <v>423</v>
      </c>
      <c r="K465" s="849">
        <v>101520</v>
      </c>
      <c r="L465" s="849">
        <v>1</v>
      </c>
      <c r="M465" s="849">
        <v>240</v>
      </c>
      <c r="N465" s="849">
        <v>338</v>
      </c>
      <c r="O465" s="849">
        <v>81120</v>
      </c>
      <c r="P465" s="837">
        <v>0.79905437352245867</v>
      </c>
      <c r="Q465" s="850">
        <v>240</v>
      </c>
    </row>
    <row r="466" spans="1:17" ht="14.4" customHeight="1" x14ac:dyDescent="0.3">
      <c r="A466" s="831" t="s">
        <v>577</v>
      </c>
      <c r="B466" s="832" t="s">
        <v>4352</v>
      </c>
      <c r="C466" s="832" t="s">
        <v>4610</v>
      </c>
      <c r="D466" s="832" t="s">
        <v>4616</v>
      </c>
      <c r="E466" s="832" t="s">
        <v>4614</v>
      </c>
      <c r="F466" s="849">
        <v>19.36</v>
      </c>
      <c r="G466" s="849">
        <v>23545.400000000005</v>
      </c>
      <c r="H466" s="849">
        <v>0.93936350974874816</v>
      </c>
      <c r="I466" s="849">
        <v>1216.188016528926</v>
      </c>
      <c r="J466" s="849">
        <v>20.619999999999997</v>
      </c>
      <c r="K466" s="849">
        <v>25065.27</v>
      </c>
      <c r="L466" s="849">
        <v>1</v>
      </c>
      <c r="M466" s="849">
        <v>1215.5805043646947</v>
      </c>
      <c r="N466" s="849">
        <v>17.84</v>
      </c>
      <c r="O466" s="849">
        <v>21693.439999999999</v>
      </c>
      <c r="P466" s="837">
        <v>0.86547801001146196</v>
      </c>
      <c r="Q466" s="850">
        <v>1216</v>
      </c>
    </row>
    <row r="467" spans="1:17" ht="14.4" customHeight="1" x14ac:dyDescent="0.3">
      <c r="A467" s="831" t="s">
        <v>577</v>
      </c>
      <c r="B467" s="832" t="s">
        <v>4352</v>
      </c>
      <c r="C467" s="832" t="s">
        <v>4610</v>
      </c>
      <c r="D467" s="832" t="s">
        <v>4617</v>
      </c>
      <c r="E467" s="832" t="s">
        <v>4618</v>
      </c>
      <c r="F467" s="849">
        <v>2</v>
      </c>
      <c r="G467" s="849">
        <v>8904.1200000000008</v>
      </c>
      <c r="H467" s="849"/>
      <c r="I467" s="849">
        <v>4452.0600000000004</v>
      </c>
      <c r="J467" s="849"/>
      <c r="K467" s="849"/>
      <c r="L467" s="849"/>
      <c r="M467" s="849"/>
      <c r="N467" s="849">
        <v>4</v>
      </c>
      <c r="O467" s="849">
        <v>17808.240000000002</v>
      </c>
      <c r="P467" s="837"/>
      <c r="Q467" s="850">
        <v>4452.0600000000004</v>
      </c>
    </row>
    <row r="468" spans="1:17" ht="14.4" customHeight="1" x14ac:dyDescent="0.3">
      <c r="A468" s="831" t="s">
        <v>577</v>
      </c>
      <c r="B468" s="832" t="s">
        <v>4352</v>
      </c>
      <c r="C468" s="832" t="s">
        <v>4610</v>
      </c>
      <c r="D468" s="832" t="s">
        <v>5102</v>
      </c>
      <c r="E468" s="832" t="s">
        <v>5103</v>
      </c>
      <c r="F468" s="849">
        <v>24</v>
      </c>
      <c r="G468" s="849">
        <v>13507.2</v>
      </c>
      <c r="H468" s="849">
        <v>0.68571428571428583</v>
      </c>
      <c r="I468" s="849">
        <v>562.80000000000007</v>
      </c>
      <c r="J468" s="849">
        <v>35</v>
      </c>
      <c r="K468" s="849">
        <v>19697.999999999996</v>
      </c>
      <c r="L468" s="849">
        <v>1</v>
      </c>
      <c r="M468" s="849">
        <v>562.79999999999984</v>
      </c>
      <c r="N468" s="849">
        <v>30</v>
      </c>
      <c r="O468" s="849">
        <v>16884</v>
      </c>
      <c r="P468" s="837">
        <v>0.85714285714285732</v>
      </c>
      <c r="Q468" s="850">
        <v>562.79999999999995</v>
      </c>
    </row>
    <row r="469" spans="1:17" ht="14.4" customHeight="1" x14ac:dyDescent="0.3">
      <c r="A469" s="831" t="s">
        <v>577</v>
      </c>
      <c r="B469" s="832" t="s">
        <v>4352</v>
      </c>
      <c r="C469" s="832" t="s">
        <v>4610</v>
      </c>
      <c r="D469" s="832" t="s">
        <v>5104</v>
      </c>
      <c r="E469" s="832" t="s">
        <v>5105</v>
      </c>
      <c r="F469" s="849">
        <v>3</v>
      </c>
      <c r="G469" s="849">
        <v>1785</v>
      </c>
      <c r="H469" s="849">
        <v>0.27272727272727271</v>
      </c>
      <c r="I469" s="849">
        <v>595</v>
      </c>
      <c r="J469" s="849">
        <v>11</v>
      </c>
      <c r="K469" s="849">
        <v>6545</v>
      </c>
      <c r="L469" s="849">
        <v>1</v>
      </c>
      <c r="M469" s="849">
        <v>595</v>
      </c>
      <c r="N469" s="849">
        <v>7</v>
      </c>
      <c r="O469" s="849">
        <v>4165</v>
      </c>
      <c r="P469" s="837">
        <v>0.63636363636363635</v>
      </c>
      <c r="Q469" s="850">
        <v>595</v>
      </c>
    </row>
    <row r="470" spans="1:17" ht="14.4" customHeight="1" x14ac:dyDescent="0.3">
      <c r="A470" s="831" t="s">
        <v>577</v>
      </c>
      <c r="B470" s="832" t="s">
        <v>4352</v>
      </c>
      <c r="C470" s="832" t="s">
        <v>4610</v>
      </c>
      <c r="D470" s="832" t="s">
        <v>4621</v>
      </c>
      <c r="E470" s="832" t="s">
        <v>4622</v>
      </c>
      <c r="F470" s="849">
        <v>156.30000000000001</v>
      </c>
      <c r="G470" s="849">
        <v>34987.75</v>
      </c>
      <c r="H470" s="849">
        <v>0.98301872744411356</v>
      </c>
      <c r="I470" s="849">
        <v>223.84996801023669</v>
      </c>
      <c r="J470" s="849">
        <v>159</v>
      </c>
      <c r="K470" s="849">
        <v>35592.149999999994</v>
      </c>
      <c r="L470" s="849">
        <v>1</v>
      </c>
      <c r="M470" s="849">
        <v>223.84999999999997</v>
      </c>
      <c r="N470" s="849">
        <v>123</v>
      </c>
      <c r="O470" s="849">
        <v>27533.55</v>
      </c>
      <c r="P470" s="837">
        <v>0.77358490566037752</v>
      </c>
      <c r="Q470" s="850">
        <v>223.85</v>
      </c>
    </row>
    <row r="471" spans="1:17" ht="14.4" customHeight="1" x14ac:dyDescent="0.3">
      <c r="A471" s="831" t="s">
        <v>577</v>
      </c>
      <c r="B471" s="832" t="s">
        <v>4352</v>
      </c>
      <c r="C471" s="832" t="s">
        <v>4610</v>
      </c>
      <c r="D471" s="832" t="s">
        <v>4627</v>
      </c>
      <c r="E471" s="832" t="s">
        <v>4628</v>
      </c>
      <c r="F471" s="849">
        <v>4</v>
      </c>
      <c r="G471" s="849">
        <v>80244</v>
      </c>
      <c r="H471" s="849">
        <v>2</v>
      </c>
      <c r="I471" s="849">
        <v>20061</v>
      </c>
      <c r="J471" s="849">
        <v>2</v>
      </c>
      <c r="K471" s="849">
        <v>40122</v>
      </c>
      <c r="L471" s="849">
        <v>1</v>
      </c>
      <c r="M471" s="849">
        <v>20061</v>
      </c>
      <c r="N471" s="849"/>
      <c r="O471" s="849"/>
      <c r="P471" s="837"/>
      <c r="Q471" s="850"/>
    </row>
    <row r="472" spans="1:17" ht="14.4" customHeight="1" x14ac:dyDescent="0.3">
      <c r="A472" s="831" t="s">
        <v>577</v>
      </c>
      <c r="B472" s="832" t="s">
        <v>4352</v>
      </c>
      <c r="C472" s="832" t="s">
        <v>4610</v>
      </c>
      <c r="D472" s="832" t="s">
        <v>4631</v>
      </c>
      <c r="E472" s="832" t="s">
        <v>4632</v>
      </c>
      <c r="F472" s="849">
        <v>23</v>
      </c>
      <c r="G472" s="849">
        <v>49603.41</v>
      </c>
      <c r="H472" s="849">
        <v>1</v>
      </c>
      <c r="I472" s="849">
        <v>2156.67</v>
      </c>
      <c r="J472" s="849">
        <v>23</v>
      </c>
      <c r="K472" s="849">
        <v>49603.41</v>
      </c>
      <c r="L472" s="849">
        <v>1</v>
      </c>
      <c r="M472" s="849">
        <v>2156.67</v>
      </c>
      <c r="N472" s="849">
        <v>13</v>
      </c>
      <c r="O472" s="849">
        <v>28036.71</v>
      </c>
      <c r="P472" s="837">
        <v>0.56521739130434778</v>
      </c>
      <c r="Q472" s="850">
        <v>2156.67</v>
      </c>
    </row>
    <row r="473" spans="1:17" ht="14.4" customHeight="1" x14ac:dyDescent="0.3">
      <c r="A473" s="831" t="s">
        <v>577</v>
      </c>
      <c r="B473" s="832" t="s">
        <v>4352</v>
      </c>
      <c r="C473" s="832" t="s">
        <v>4610</v>
      </c>
      <c r="D473" s="832" t="s">
        <v>5106</v>
      </c>
      <c r="E473" s="832" t="s">
        <v>4632</v>
      </c>
      <c r="F473" s="849">
        <v>0</v>
      </c>
      <c r="G473" s="849">
        <v>0</v>
      </c>
      <c r="H473" s="849">
        <v>0</v>
      </c>
      <c r="I473" s="849"/>
      <c r="J473" s="849">
        <v>2</v>
      </c>
      <c r="K473" s="849">
        <v>7211.02</v>
      </c>
      <c r="L473" s="849">
        <v>1</v>
      </c>
      <c r="M473" s="849">
        <v>3605.51</v>
      </c>
      <c r="N473" s="849">
        <v>4</v>
      </c>
      <c r="O473" s="849">
        <v>14422.04</v>
      </c>
      <c r="P473" s="837">
        <v>2</v>
      </c>
      <c r="Q473" s="850">
        <v>3605.51</v>
      </c>
    </row>
    <row r="474" spans="1:17" ht="14.4" customHeight="1" x14ac:dyDescent="0.3">
      <c r="A474" s="831" t="s">
        <v>577</v>
      </c>
      <c r="B474" s="832" t="s">
        <v>4352</v>
      </c>
      <c r="C474" s="832" t="s">
        <v>4610</v>
      </c>
      <c r="D474" s="832" t="s">
        <v>4633</v>
      </c>
      <c r="E474" s="832" t="s">
        <v>4632</v>
      </c>
      <c r="F474" s="849">
        <v>26</v>
      </c>
      <c r="G474" s="849">
        <v>148415.53999999998</v>
      </c>
      <c r="H474" s="849">
        <v>1.7333333333333329</v>
      </c>
      <c r="I474" s="849">
        <v>5708.2899999999991</v>
      </c>
      <c r="J474" s="849">
        <v>15</v>
      </c>
      <c r="K474" s="849">
        <v>85624.35</v>
      </c>
      <c r="L474" s="849">
        <v>1</v>
      </c>
      <c r="M474" s="849">
        <v>5708.29</v>
      </c>
      <c r="N474" s="849">
        <v>19</v>
      </c>
      <c r="O474" s="849">
        <v>108457.51</v>
      </c>
      <c r="P474" s="837">
        <v>1.2666666666666666</v>
      </c>
      <c r="Q474" s="850">
        <v>5708.29</v>
      </c>
    </row>
    <row r="475" spans="1:17" ht="14.4" customHeight="1" x14ac:dyDescent="0.3">
      <c r="A475" s="831" t="s">
        <v>577</v>
      </c>
      <c r="B475" s="832" t="s">
        <v>4352</v>
      </c>
      <c r="C475" s="832" t="s">
        <v>4610</v>
      </c>
      <c r="D475" s="832" t="s">
        <v>5107</v>
      </c>
      <c r="E475" s="832" t="s">
        <v>4635</v>
      </c>
      <c r="F475" s="849"/>
      <c r="G475" s="849"/>
      <c r="H475" s="849"/>
      <c r="I475" s="849"/>
      <c r="J475" s="849">
        <v>1</v>
      </c>
      <c r="K475" s="849">
        <v>4093.64</v>
      </c>
      <c r="L475" s="849">
        <v>1</v>
      </c>
      <c r="M475" s="849">
        <v>4093.64</v>
      </c>
      <c r="N475" s="849"/>
      <c r="O475" s="849"/>
      <c r="P475" s="837"/>
      <c r="Q475" s="850"/>
    </row>
    <row r="476" spans="1:17" ht="14.4" customHeight="1" x14ac:dyDescent="0.3">
      <c r="A476" s="831" t="s">
        <v>577</v>
      </c>
      <c r="B476" s="832" t="s">
        <v>4352</v>
      </c>
      <c r="C476" s="832" t="s">
        <v>4610</v>
      </c>
      <c r="D476" s="832" t="s">
        <v>4634</v>
      </c>
      <c r="E476" s="832" t="s">
        <v>4635</v>
      </c>
      <c r="F476" s="849">
        <v>20</v>
      </c>
      <c r="G476" s="849">
        <v>78763.599999999991</v>
      </c>
      <c r="H476" s="849">
        <v>0.83333333333333315</v>
      </c>
      <c r="I476" s="849">
        <v>3938.1799999999994</v>
      </c>
      <c r="J476" s="849">
        <v>24</v>
      </c>
      <c r="K476" s="849">
        <v>94516.32</v>
      </c>
      <c r="L476" s="849">
        <v>1</v>
      </c>
      <c r="M476" s="849">
        <v>3938.1800000000003</v>
      </c>
      <c r="N476" s="849">
        <v>11</v>
      </c>
      <c r="O476" s="849">
        <v>43319.98</v>
      </c>
      <c r="P476" s="837">
        <v>0.45833333333333331</v>
      </c>
      <c r="Q476" s="850">
        <v>3938.1800000000003</v>
      </c>
    </row>
    <row r="477" spans="1:17" ht="14.4" customHeight="1" x14ac:dyDescent="0.3">
      <c r="A477" s="831" t="s">
        <v>577</v>
      </c>
      <c r="B477" s="832" t="s">
        <v>4352</v>
      </c>
      <c r="C477" s="832" t="s">
        <v>4610</v>
      </c>
      <c r="D477" s="832" t="s">
        <v>5108</v>
      </c>
      <c r="E477" s="832" t="s">
        <v>4632</v>
      </c>
      <c r="F477" s="849"/>
      <c r="G477" s="849"/>
      <c r="H477" s="849"/>
      <c r="I477" s="849"/>
      <c r="J477" s="849">
        <v>1</v>
      </c>
      <c r="K477" s="849">
        <v>874.69</v>
      </c>
      <c r="L477" s="849">
        <v>1</v>
      </c>
      <c r="M477" s="849">
        <v>874.69</v>
      </c>
      <c r="N477" s="849"/>
      <c r="O477" s="849"/>
      <c r="P477" s="837"/>
      <c r="Q477" s="850"/>
    </row>
    <row r="478" spans="1:17" ht="14.4" customHeight="1" x14ac:dyDescent="0.3">
      <c r="A478" s="831" t="s">
        <v>577</v>
      </c>
      <c r="B478" s="832" t="s">
        <v>4352</v>
      </c>
      <c r="C478" s="832" t="s">
        <v>4610</v>
      </c>
      <c r="D478" s="832" t="s">
        <v>5109</v>
      </c>
      <c r="E478" s="832" t="s">
        <v>5110</v>
      </c>
      <c r="F478" s="849">
        <v>1</v>
      </c>
      <c r="G478" s="849">
        <v>5255.92</v>
      </c>
      <c r="H478" s="849"/>
      <c r="I478" s="849">
        <v>5255.92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577</v>
      </c>
      <c r="B479" s="832" t="s">
        <v>4352</v>
      </c>
      <c r="C479" s="832" t="s">
        <v>4610</v>
      </c>
      <c r="D479" s="832" t="s">
        <v>4636</v>
      </c>
      <c r="E479" s="832" t="s">
        <v>4637</v>
      </c>
      <c r="F479" s="849">
        <v>13</v>
      </c>
      <c r="G479" s="849">
        <v>51068.42</v>
      </c>
      <c r="H479" s="849">
        <v>2.1666666666666665</v>
      </c>
      <c r="I479" s="849">
        <v>3928.3399999999997</v>
      </c>
      <c r="J479" s="849">
        <v>6</v>
      </c>
      <c r="K479" s="849">
        <v>23570.04</v>
      </c>
      <c r="L479" s="849">
        <v>1</v>
      </c>
      <c r="M479" s="849">
        <v>3928.34</v>
      </c>
      <c r="N479" s="849">
        <v>3</v>
      </c>
      <c r="O479" s="849">
        <v>11785.02</v>
      </c>
      <c r="P479" s="837">
        <v>0.5</v>
      </c>
      <c r="Q479" s="850">
        <v>3928.34</v>
      </c>
    </row>
    <row r="480" spans="1:17" ht="14.4" customHeight="1" x14ac:dyDescent="0.3">
      <c r="A480" s="831" t="s">
        <v>577</v>
      </c>
      <c r="B480" s="832" t="s">
        <v>4352</v>
      </c>
      <c r="C480" s="832" t="s">
        <v>4610</v>
      </c>
      <c r="D480" s="832" t="s">
        <v>4638</v>
      </c>
      <c r="E480" s="832" t="s">
        <v>4639</v>
      </c>
      <c r="F480" s="849">
        <v>1</v>
      </c>
      <c r="G480" s="849">
        <v>3939.22</v>
      </c>
      <c r="H480" s="849"/>
      <c r="I480" s="849">
        <v>3939.22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577</v>
      </c>
      <c r="B481" s="832" t="s">
        <v>4352</v>
      </c>
      <c r="C481" s="832" t="s">
        <v>4610</v>
      </c>
      <c r="D481" s="832" t="s">
        <v>4640</v>
      </c>
      <c r="E481" s="832" t="s">
        <v>4641</v>
      </c>
      <c r="F481" s="849">
        <v>3</v>
      </c>
      <c r="G481" s="849">
        <v>13156.11</v>
      </c>
      <c r="H481" s="849">
        <v>0.60000000000000009</v>
      </c>
      <c r="I481" s="849">
        <v>4385.37</v>
      </c>
      <c r="J481" s="849">
        <v>5</v>
      </c>
      <c r="K481" s="849">
        <v>21926.85</v>
      </c>
      <c r="L481" s="849">
        <v>1</v>
      </c>
      <c r="M481" s="849">
        <v>4385.37</v>
      </c>
      <c r="N481" s="849">
        <v>5</v>
      </c>
      <c r="O481" s="849">
        <v>21926.85</v>
      </c>
      <c r="P481" s="837">
        <v>1</v>
      </c>
      <c r="Q481" s="850">
        <v>4385.37</v>
      </c>
    </row>
    <row r="482" spans="1:17" ht="14.4" customHeight="1" x14ac:dyDescent="0.3">
      <c r="A482" s="831" t="s">
        <v>577</v>
      </c>
      <c r="B482" s="832" t="s">
        <v>4352</v>
      </c>
      <c r="C482" s="832" t="s">
        <v>4610</v>
      </c>
      <c r="D482" s="832" t="s">
        <v>4642</v>
      </c>
      <c r="E482" s="832" t="s">
        <v>4643</v>
      </c>
      <c r="F482" s="849">
        <v>1</v>
      </c>
      <c r="G482" s="849">
        <v>5255.92</v>
      </c>
      <c r="H482" s="849"/>
      <c r="I482" s="849">
        <v>5255.92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577</v>
      </c>
      <c r="B483" s="832" t="s">
        <v>4352</v>
      </c>
      <c r="C483" s="832" t="s">
        <v>4610</v>
      </c>
      <c r="D483" s="832" t="s">
        <v>4644</v>
      </c>
      <c r="E483" s="832" t="s">
        <v>4645</v>
      </c>
      <c r="F483" s="849">
        <v>5</v>
      </c>
      <c r="G483" s="849">
        <v>19641.7</v>
      </c>
      <c r="H483" s="849">
        <v>0.83333333333333337</v>
      </c>
      <c r="I483" s="849">
        <v>3928.34</v>
      </c>
      <c r="J483" s="849">
        <v>6</v>
      </c>
      <c r="K483" s="849">
        <v>23570.04</v>
      </c>
      <c r="L483" s="849">
        <v>1</v>
      </c>
      <c r="M483" s="849">
        <v>3928.34</v>
      </c>
      <c r="N483" s="849">
        <v>4</v>
      </c>
      <c r="O483" s="849">
        <v>15713.36</v>
      </c>
      <c r="P483" s="837">
        <v>0.66666666666666663</v>
      </c>
      <c r="Q483" s="850">
        <v>3928.34</v>
      </c>
    </row>
    <row r="484" spans="1:17" ht="14.4" customHeight="1" x14ac:dyDescent="0.3">
      <c r="A484" s="831" t="s">
        <v>577</v>
      </c>
      <c r="B484" s="832" t="s">
        <v>4352</v>
      </c>
      <c r="C484" s="832" t="s">
        <v>4610</v>
      </c>
      <c r="D484" s="832" t="s">
        <v>4648</v>
      </c>
      <c r="E484" s="832" t="s">
        <v>4649</v>
      </c>
      <c r="F484" s="849">
        <v>12</v>
      </c>
      <c r="G484" s="849">
        <v>168399.59999999998</v>
      </c>
      <c r="H484" s="849"/>
      <c r="I484" s="849">
        <v>14033.299999999997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577</v>
      </c>
      <c r="B485" s="832" t="s">
        <v>4352</v>
      </c>
      <c r="C485" s="832" t="s">
        <v>4610</v>
      </c>
      <c r="D485" s="832" t="s">
        <v>4650</v>
      </c>
      <c r="E485" s="832" t="s">
        <v>4649</v>
      </c>
      <c r="F485" s="849">
        <v>4</v>
      </c>
      <c r="G485" s="849">
        <v>10711.84</v>
      </c>
      <c r="H485" s="849"/>
      <c r="I485" s="849">
        <v>2677.96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577</v>
      </c>
      <c r="B486" s="832" t="s">
        <v>4352</v>
      </c>
      <c r="C486" s="832" t="s">
        <v>4610</v>
      </c>
      <c r="D486" s="832" t="s">
        <v>4651</v>
      </c>
      <c r="E486" s="832" t="s">
        <v>4652</v>
      </c>
      <c r="F486" s="849">
        <v>3</v>
      </c>
      <c r="G486" s="849">
        <v>10061.01</v>
      </c>
      <c r="H486" s="849">
        <v>0.5</v>
      </c>
      <c r="I486" s="849">
        <v>3353.67</v>
      </c>
      <c r="J486" s="849">
        <v>6</v>
      </c>
      <c r="K486" s="849">
        <v>20122.02</v>
      </c>
      <c r="L486" s="849">
        <v>1</v>
      </c>
      <c r="M486" s="849">
        <v>3353.67</v>
      </c>
      <c r="N486" s="849"/>
      <c r="O486" s="849"/>
      <c r="P486" s="837"/>
      <c r="Q486" s="850"/>
    </row>
    <row r="487" spans="1:17" ht="14.4" customHeight="1" x14ac:dyDescent="0.3">
      <c r="A487" s="831" t="s">
        <v>577</v>
      </c>
      <c r="B487" s="832" t="s">
        <v>4352</v>
      </c>
      <c r="C487" s="832" t="s">
        <v>4610</v>
      </c>
      <c r="D487" s="832" t="s">
        <v>4653</v>
      </c>
      <c r="E487" s="832" t="s">
        <v>4654</v>
      </c>
      <c r="F487" s="849"/>
      <c r="G487" s="849"/>
      <c r="H487" s="849"/>
      <c r="I487" s="849"/>
      <c r="J487" s="849">
        <v>0.5</v>
      </c>
      <c r="K487" s="849">
        <v>2150.4499999999998</v>
      </c>
      <c r="L487" s="849">
        <v>1</v>
      </c>
      <c r="M487" s="849">
        <v>4300.8999999999996</v>
      </c>
      <c r="N487" s="849">
        <v>1</v>
      </c>
      <c r="O487" s="849">
        <v>4300.91</v>
      </c>
      <c r="P487" s="837">
        <v>2.0000046501894952</v>
      </c>
      <c r="Q487" s="850">
        <v>4300.91</v>
      </c>
    </row>
    <row r="488" spans="1:17" ht="14.4" customHeight="1" x14ac:dyDescent="0.3">
      <c r="A488" s="831" t="s">
        <v>577</v>
      </c>
      <c r="B488" s="832" t="s">
        <v>4352</v>
      </c>
      <c r="C488" s="832" t="s">
        <v>4610</v>
      </c>
      <c r="D488" s="832" t="s">
        <v>5111</v>
      </c>
      <c r="E488" s="832" t="s">
        <v>5112</v>
      </c>
      <c r="F488" s="849">
        <v>1</v>
      </c>
      <c r="G488" s="849">
        <v>4618</v>
      </c>
      <c r="H488" s="849"/>
      <c r="I488" s="849">
        <v>4618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577</v>
      </c>
      <c r="B489" s="832" t="s">
        <v>4352</v>
      </c>
      <c r="C489" s="832" t="s">
        <v>4610</v>
      </c>
      <c r="D489" s="832" t="s">
        <v>4657</v>
      </c>
      <c r="E489" s="832" t="s">
        <v>4658</v>
      </c>
      <c r="F489" s="849">
        <v>9</v>
      </c>
      <c r="G489" s="849">
        <v>42084</v>
      </c>
      <c r="H489" s="849">
        <v>1.125</v>
      </c>
      <c r="I489" s="849">
        <v>4676</v>
      </c>
      <c r="J489" s="849">
        <v>8</v>
      </c>
      <c r="K489" s="849">
        <v>37408</v>
      </c>
      <c r="L489" s="849">
        <v>1</v>
      </c>
      <c r="M489" s="849">
        <v>4676</v>
      </c>
      <c r="N489" s="849">
        <v>9</v>
      </c>
      <c r="O489" s="849">
        <v>42084</v>
      </c>
      <c r="P489" s="837">
        <v>1.125</v>
      </c>
      <c r="Q489" s="850">
        <v>4676</v>
      </c>
    </row>
    <row r="490" spans="1:17" ht="14.4" customHeight="1" x14ac:dyDescent="0.3">
      <c r="A490" s="831" t="s">
        <v>577</v>
      </c>
      <c r="B490" s="832" t="s">
        <v>4352</v>
      </c>
      <c r="C490" s="832" t="s">
        <v>4610</v>
      </c>
      <c r="D490" s="832" t="s">
        <v>4659</v>
      </c>
      <c r="E490" s="832" t="s">
        <v>4658</v>
      </c>
      <c r="F490" s="849"/>
      <c r="G490" s="849"/>
      <c r="H490" s="849"/>
      <c r="I490" s="849"/>
      <c r="J490" s="849">
        <v>3</v>
      </c>
      <c r="K490" s="849">
        <v>15717</v>
      </c>
      <c r="L490" s="849">
        <v>1</v>
      </c>
      <c r="M490" s="849">
        <v>5239</v>
      </c>
      <c r="N490" s="849"/>
      <c r="O490" s="849"/>
      <c r="P490" s="837"/>
      <c r="Q490" s="850"/>
    </row>
    <row r="491" spans="1:17" ht="14.4" customHeight="1" x14ac:dyDescent="0.3">
      <c r="A491" s="831" t="s">
        <v>577</v>
      </c>
      <c r="B491" s="832" t="s">
        <v>4352</v>
      </c>
      <c r="C491" s="832" t="s">
        <v>4610</v>
      </c>
      <c r="D491" s="832" t="s">
        <v>4660</v>
      </c>
      <c r="E491" s="832" t="s">
        <v>4658</v>
      </c>
      <c r="F491" s="849">
        <v>4</v>
      </c>
      <c r="G491" s="849">
        <v>23292</v>
      </c>
      <c r="H491" s="849">
        <v>2</v>
      </c>
      <c r="I491" s="849">
        <v>5823</v>
      </c>
      <c r="J491" s="849">
        <v>2</v>
      </c>
      <c r="K491" s="849">
        <v>11646</v>
      </c>
      <c r="L491" s="849">
        <v>1</v>
      </c>
      <c r="M491" s="849">
        <v>5823</v>
      </c>
      <c r="N491" s="849">
        <v>1</v>
      </c>
      <c r="O491" s="849">
        <v>5823</v>
      </c>
      <c r="P491" s="837">
        <v>0.5</v>
      </c>
      <c r="Q491" s="850">
        <v>5823</v>
      </c>
    </row>
    <row r="492" spans="1:17" ht="14.4" customHeight="1" x14ac:dyDescent="0.3">
      <c r="A492" s="831" t="s">
        <v>577</v>
      </c>
      <c r="B492" s="832" t="s">
        <v>4352</v>
      </c>
      <c r="C492" s="832" t="s">
        <v>4610</v>
      </c>
      <c r="D492" s="832" t="s">
        <v>4661</v>
      </c>
      <c r="E492" s="832" t="s">
        <v>4658</v>
      </c>
      <c r="F492" s="849"/>
      <c r="G492" s="849"/>
      <c r="H492" s="849"/>
      <c r="I492" s="849"/>
      <c r="J492" s="849">
        <v>1</v>
      </c>
      <c r="K492" s="849">
        <v>6376</v>
      </c>
      <c r="L492" s="849">
        <v>1</v>
      </c>
      <c r="M492" s="849">
        <v>6376</v>
      </c>
      <c r="N492" s="849"/>
      <c r="O492" s="849"/>
      <c r="P492" s="837"/>
      <c r="Q492" s="850"/>
    </row>
    <row r="493" spans="1:17" ht="14.4" customHeight="1" x14ac:dyDescent="0.3">
      <c r="A493" s="831" t="s">
        <v>577</v>
      </c>
      <c r="B493" s="832" t="s">
        <v>4352</v>
      </c>
      <c r="C493" s="832" t="s">
        <v>4610</v>
      </c>
      <c r="D493" s="832" t="s">
        <v>4662</v>
      </c>
      <c r="E493" s="832" t="s">
        <v>4663</v>
      </c>
      <c r="F493" s="849">
        <v>67</v>
      </c>
      <c r="G493" s="849">
        <v>39664</v>
      </c>
      <c r="H493" s="849">
        <v>1.1355932203389831</v>
      </c>
      <c r="I493" s="849">
        <v>592</v>
      </c>
      <c r="J493" s="849">
        <v>59</v>
      </c>
      <c r="K493" s="849">
        <v>34928</v>
      </c>
      <c r="L493" s="849">
        <v>1</v>
      </c>
      <c r="M493" s="849">
        <v>592</v>
      </c>
      <c r="N493" s="849">
        <v>48</v>
      </c>
      <c r="O493" s="849">
        <v>28416</v>
      </c>
      <c r="P493" s="837">
        <v>0.81355932203389836</v>
      </c>
      <c r="Q493" s="850">
        <v>592</v>
      </c>
    </row>
    <row r="494" spans="1:17" ht="14.4" customHeight="1" x14ac:dyDescent="0.3">
      <c r="A494" s="831" t="s">
        <v>577</v>
      </c>
      <c r="B494" s="832" t="s">
        <v>4352</v>
      </c>
      <c r="C494" s="832" t="s">
        <v>4610</v>
      </c>
      <c r="D494" s="832" t="s">
        <v>4664</v>
      </c>
      <c r="E494" s="832" t="s">
        <v>4665</v>
      </c>
      <c r="F494" s="849">
        <v>4</v>
      </c>
      <c r="G494" s="849">
        <v>26373.4</v>
      </c>
      <c r="H494" s="849">
        <v>1</v>
      </c>
      <c r="I494" s="849">
        <v>6593.35</v>
      </c>
      <c r="J494" s="849">
        <v>4</v>
      </c>
      <c r="K494" s="849">
        <v>26373.4</v>
      </c>
      <c r="L494" s="849">
        <v>1</v>
      </c>
      <c r="M494" s="849">
        <v>6593.35</v>
      </c>
      <c r="N494" s="849">
        <v>10</v>
      </c>
      <c r="O494" s="849">
        <v>65933.5</v>
      </c>
      <c r="P494" s="837">
        <v>2.5</v>
      </c>
      <c r="Q494" s="850">
        <v>6593.35</v>
      </c>
    </row>
    <row r="495" spans="1:17" ht="14.4" customHeight="1" x14ac:dyDescent="0.3">
      <c r="A495" s="831" t="s">
        <v>577</v>
      </c>
      <c r="B495" s="832" t="s">
        <v>4352</v>
      </c>
      <c r="C495" s="832" t="s">
        <v>4610</v>
      </c>
      <c r="D495" s="832" t="s">
        <v>4666</v>
      </c>
      <c r="E495" s="832" t="s">
        <v>4665</v>
      </c>
      <c r="F495" s="849">
        <v>2</v>
      </c>
      <c r="G495" s="849">
        <v>3957.88</v>
      </c>
      <c r="H495" s="849">
        <v>0.39999999999999997</v>
      </c>
      <c r="I495" s="849">
        <v>1978.94</v>
      </c>
      <c r="J495" s="849">
        <v>5</v>
      </c>
      <c r="K495" s="849">
        <v>9894.7000000000007</v>
      </c>
      <c r="L495" s="849">
        <v>1</v>
      </c>
      <c r="M495" s="849">
        <v>1978.94</v>
      </c>
      <c r="N495" s="849">
        <v>5</v>
      </c>
      <c r="O495" s="849">
        <v>9894.7000000000007</v>
      </c>
      <c r="P495" s="837">
        <v>1</v>
      </c>
      <c r="Q495" s="850">
        <v>1978.94</v>
      </c>
    </row>
    <row r="496" spans="1:17" ht="14.4" customHeight="1" x14ac:dyDescent="0.3">
      <c r="A496" s="831" t="s">
        <v>577</v>
      </c>
      <c r="B496" s="832" t="s">
        <v>4352</v>
      </c>
      <c r="C496" s="832" t="s">
        <v>4610</v>
      </c>
      <c r="D496" s="832" t="s">
        <v>4667</v>
      </c>
      <c r="E496" s="832" t="s">
        <v>4668</v>
      </c>
      <c r="F496" s="849">
        <v>14</v>
      </c>
      <c r="G496" s="849">
        <v>183274</v>
      </c>
      <c r="H496" s="849">
        <v>2</v>
      </c>
      <c r="I496" s="849">
        <v>13091</v>
      </c>
      <c r="J496" s="849">
        <v>7</v>
      </c>
      <c r="K496" s="849">
        <v>91637</v>
      </c>
      <c r="L496" s="849">
        <v>1</v>
      </c>
      <c r="M496" s="849">
        <v>13091</v>
      </c>
      <c r="N496" s="849">
        <v>1</v>
      </c>
      <c r="O496" s="849">
        <v>13091</v>
      </c>
      <c r="P496" s="837">
        <v>0.14285714285714285</v>
      </c>
      <c r="Q496" s="850">
        <v>13091</v>
      </c>
    </row>
    <row r="497" spans="1:17" ht="14.4" customHeight="1" x14ac:dyDescent="0.3">
      <c r="A497" s="831" t="s">
        <v>577</v>
      </c>
      <c r="B497" s="832" t="s">
        <v>4352</v>
      </c>
      <c r="C497" s="832" t="s">
        <v>4610</v>
      </c>
      <c r="D497" s="832" t="s">
        <v>4669</v>
      </c>
      <c r="E497" s="832" t="s">
        <v>4670</v>
      </c>
      <c r="F497" s="849">
        <v>10</v>
      </c>
      <c r="G497" s="849">
        <v>25732.9</v>
      </c>
      <c r="H497" s="849"/>
      <c r="I497" s="849">
        <v>2573.29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577</v>
      </c>
      <c r="B498" s="832" t="s">
        <v>4352</v>
      </c>
      <c r="C498" s="832" t="s">
        <v>4610</v>
      </c>
      <c r="D498" s="832" t="s">
        <v>4671</v>
      </c>
      <c r="E498" s="832" t="s">
        <v>4672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10478</v>
      </c>
      <c r="P498" s="837"/>
      <c r="Q498" s="850">
        <v>10478</v>
      </c>
    </row>
    <row r="499" spans="1:17" ht="14.4" customHeight="1" x14ac:dyDescent="0.3">
      <c r="A499" s="831" t="s">
        <v>577</v>
      </c>
      <c r="B499" s="832" t="s">
        <v>4352</v>
      </c>
      <c r="C499" s="832" t="s">
        <v>4610</v>
      </c>
      <c r="D499" s="832" t="s">
        <v>4673</v>
      </c>
      <c r="E499" s="832" t="s">
        <v>4649</v>
      </c>
      <c r="F499" s="849">
        <v>2</v>
      </c>
      <c r="G499" s="849">
        <v>8222.5</v>
      </c>
      <c r="H499" s="849"/>
      <c r="I499" s="849">
        <v>4111.25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577</v>
      </c>
      <c r="B500" s="832" t="s">
        <v>4352</v>
      </c>
      <c r="C500" s="832" t="s">
        <v>4610</v>
      </c>
      <c r="D500" s="832" t="s">
        <v>4674</v>
      </c>
      <c r="E500" s="832" t="s">
        <v>4675</v>
      </c>
      <c r="F500" s="849"/>
      <c r="G500" s="849"/>
      <c r="H500" s="849"/>
      <c r="I500" s="849"/>
      <c r="J500" s="849"/>
      <c r="K500" s="849"/>
      <c r="L500" s="849"/>
      <c r="M500" s="849"/>
      <c r="N500" s="849">
        <v>4</v>
      </c>
      <c r="O500" s="849">
        <v>7366.48</v>
      </c>
      <c r="P500" s="837"/>
      <c r="Q500" s="850">
        <v>1841.62</v>
      </c>
    </row>
    <row r="501" spans="1:17" ht="14.4" customHeight="1" x14ac:dyDescent="0.3">
      <c r="A501" s="831" t="s">
        <v>577</v>
      </c>
      <c r="B501" s="832" t="s">
        <v>4352</v>
      </c>
      <c r="C501" s="832" t="s">
        <v>4610</v>
      </c>
      <c r="D501" s="832" t="s">
        <v>4677</v>
      </c>
      <c r="E501" s="832" t="s">
        <v>4675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31129.25</v>
      </c>
      <c r="P501" s="837"/>
      <c r="Q501" s="850">
        <v>31129.25</v>
      </c>
    </row>
    <row r="502" spans="1:17" ht="14.4" customHeight="1" x14ac:dyDescent="0.3">
      <c r="A502" s="831" t="s">
        <v>577</v>
      </c>
      <c r="B502" s="832" t="s">
        <v>4352</v>
      </c>
      <c r="C502" s="832" t="s">
        <v>4610</v>
      </c>
      <c r="D502" s="832" t="s">
        <v>4678</v>
      </c>
      <c r="E502" s="832" t="s">
        <v>4679</v>
      </c>
      <c r="F502" s="849">
        <v>3</v>
      </c>
      <c r="G502" s="849">
        <v>17756.009999999998</v>
      </c>
      <c r="H502" s="849">
        <v>0.99999999999999978</v>
      </c>
      <c r="I502" s="849">
        <v>5918.6699999999992</v>
      </c>
      <c r="J502" s="849">
        <v>3</v>
      </c>
      <c r="K502" s="849">
        <v>17756.010000000002</v>
      </c>
      <c r="L502" s="849">
        <v>1</v>
      </c>
      <c r="M502" s="849">
        <v>5918.670000000001</v>
      </c>
      <c r="N502" s="849"/>
      <c r="O502" s="849"/>
      <c r="P502" s="837"/>
      <c r="Q502" s="850"/>
    </row>
    <row r="503" spans="1:17" ht="14.4" customHeight="1" x14ac:dyDescent="0.3">
      <c r="A503" s="831" t="s">
        <v>577</v>
      </c>
      <c r="B503" s="832" t="s">
        <v>4352</v>
      </c>
      <c r="C503" s="832" t="s">
        <v>4610</v>
      </c>
      <c r="D503" s="832" t="s">
        <v>4680</v>
      </c>
      <c r="E503" s="832" t="s">
        <v>4679</v>
      </c>
      <c r="F503" s="849">
        <v>2</v>
      </c>
      <c r="G503" s="849">
        <v>16573.52</v>
      </c>
      <c r="H503" s="849">
        <v>0.66666666666666674</v>
      </c>
      <c r="I503" s="849">
        <v>8286.76</v>
      </c>
      <c r="J503" s="849">
        <v>3</v>
      </c>
      <c r="K503" s="849">
        <v>24860.28</v>
      </c>
      <c r="L503" s="849">
        <v>1</v>
      </c>
      <c r="M503" s="849">
        <v>8286.76</v>
      </c>
      <c r="N503" s="849"/>
      <c r="O503" s="849"/>
      <c r="P503" s="837"/>
      <c r="Q503" s="850"/>
    </row>
    <row r="504" spans="1:17" ht="14.4" customHeight="1" x14ac:dyDescent="0.3">
      <c r="A504" s="831" t="s">
        <v>577</v>
      </c>
      <c r="B504" s="832" t="s">
        <v>4352</v>
      </c>
      <c r="C504" s="832" t="s">
        <v>4610</v>
      </c>
      <c r="D504" s="832" t="s">
        <v>4681</v>
      </c>
      <c r="E504" s="832" t="s">
        <v>4679</v>
      </c>
      <c r="F504" s="849">
        <v>24</v>
      </c>
      <c r="G504" s="849">
        <v>69295.44</v>
      </c>
      <c r="H504" s="849">
        <v>0.53333333333333344</v>
      </c>
      <c r="I504" s="849">
        <v>2887.31</v>
      </c>
      <c r="J504" s="849">
        <v>45</v>
      </c>
      <c r="K504" s="849">
        <v>129928.94999999998</v>
      </c>
      <c r="L504" s="849">
        <v>1</v>
      </c>
      <c r="M504" s="849">
        <v>2887.3099999999995</v>
      </c>
      <c r="N504" s="849">
        <v>7</v>
      </c>
      <c r="O504" s="849">
        <v>20211.170000000002</v>
      </c>
      <c r="P504" s="837">
        <v>0.15555555555555559</v>
      </c>
      <c r="Q504" s="850">
        <v>2887.3100000000004</v>
      </c>
    </row>
    <row r="505" spans="1:17" ht="14.4" customHeight="1" x14ac:dyDescent="0.3">
      <c r="A505" s="831" t="s">
        <v>577</v>
      </c>
      <c r="B505" s="832" t="s">
        <v>4352</v>
      </c>
      <c r="C505" s="832" t="s">
        <v>4610</v>
      </c>
      <c r="D505" s="832" t="s">
        <v>4682</v>
      </c>
      <c r="E505" s="832" t="s">
        <v>4683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6850.36</v>
      </c>
      <c r="P505" s="837"/>
      <c r="Q505" s="850">
        <v>6850.36</v>
      </c>
    </row>
    <row r="506" spans="1:17" ht="14.4" customHeight="1" x14ac:dyDescent="0.3">
      <c r="A506" s="831" t="s">
        <v>577</v>
      </c>
      <c r="B506" s="832" t="s">
        <v>4352</v>
      </c>
      <c r="C506" s="832" t="s">
        <v>4610</v>
      </c>
      <c r="D506" s="832" t="s">
        <v>4684</v>
      </c>
      <c r="E506" s="832" t="s">
        <v>4685</v>
      </c>
      <c r="F506" s="849">
        <v>78</v>
      </c>
      <c r="G506" s="849">
        <v>634374</v>
      </c>
      <c r="H506" s="849">
        <v>1.1818181818181819</v>
      </c>
      <c r="I506" s="849">
        <v>8133</v>
      </c>
      <c r="J506" s="849">
        <v>66</v>
      </c>
      <c r="K506" s="849">
        <v>536778</v>
      </c>
      <c r="L506" s="849">
        <v>1</v>
      </c>
      <c r="M506" s="849">
        <v>8133</v>
      </c>
      <c r="N506" s="849"/>
      <c r="O506" s="849"/>
      <c r="P506" s="837"/>
      <c r="Q506" s="850"/>
    </row>
    <row r="507" spans="1:17" ht="14.4" customHeight="1" x14ac:dyDescent="0.3">
      <c r="A507" s="831" t="s">
        <v>577</v>
      </c>
      <c r="B507" s="832" t="s">
        <v>4352</v>
      </c>
      <c r="C507" s="832" t="s">
        <v>4610</v>
      </c>
      <c r="D507" s="832" t="s">
        <v>4688</v>
      </c>
      <c r="E507" s="832" t="s">
        <v>4685</v>
      </c>
      <c r="F507" s="849">
        <v>37</v>
      </c>
      <c r="G507" s="849">
        <v>212713</v>
      </c>
      <c r="H507" s="849">
        <v>1.5416666666666667</v>
      </c>
      <c r="I507" s="849">
        <v>5749</v>
      </c>
      <c r="J507" s="849">
        <v>24</v>
      </c>
      <c r="K507" s="849">
        <v>137976</v>
      </c>
      <c r="L507" s="849">
        <v>1</v>
      </c>
      <c r="M507" s="849">
        <v>5749</v>
      </c>
      <c r="N507" s="849"/>
      <c r="O507" s="849"/>
      <c r="P507" s="837"/>
      <c r="Q507" s="850"/>
    </row>
    <row r="508" spans="1:17" ht="14.4" customHeight="1" x14ac:dyDescent="0.3">
      <c r="A508" s="831" t="s">
        <v>577</v>
      </c>
      <c r="B508" s="832" t="s">
        <v>4352</v>
      </c>
      <c r="C508" s="832" t="s">
        <v>4610</v>
      </c>
      <c r="D508" s="832" t="s">
        <v>4689</v>
      </c>
      <c r="E508" s="832" t="s">
        <v>4687</v>
      </c>
      <c r="F508" s="849">
        <v>78</v>
      </c>
      <c r="G508" s="849">
        <v>212316</v>
      </c>
      <c r="H508" s="849">
        <v>1.1818181818181819</v>
      </c>
      <c r="I508" s="849">
        <v>2722</v>
      </c>
      <c r="J508" s="849">
        <v>66</v>
      </c>
      <c r="K508" s="849">
        <v>179652</v>
      </c>
      <c r="L508" s="849">
        <v>1</v>
      </c>
      <c r="M508" s="849">
        <v>2722</v>
      </c>
      <c r="N508" s="849"/>
      <c r="O508" s="849"/>
      <c r="P508" s="837"/>
      <c r="Q508" s="850"/>
    </row>
    <row r="509" spans="1:17" ht="14.4" customHeight="1" x14ac:dyDescent="0.3">
      <c r="A509" s="831" t="s">
        <v>577</v>
      </c>
      <c r="B509" s="832" t="s">
        <v>4352</v>
      </c>
      <c r="C509" s="832" t="s">
        <v>4610</v>
      </c>
      <c r="D509" s="832" t="s">
        <v>4690</v>
      </c>
      <c r="E509" s="832" t="s">
        <v>4691</v>
      </c>
      <c r="F509" s="849"/>
      <c r="G509" s="849"/>
      <c r="H509" s="849"/>
      <c r="I509" s="849"/>
      <c r="J509" s="849">
        <v>2</v>
      </c>
      <c r="K509" s="849">
        <v>12747.28</v>
      </c>
      <c r="L509" s="849">
        <v>1</v>
      </c>
      <c r="M509" s="849">
        <v>6373.64</v>
      </c>
      <c r="N509" s="849">
        <v>8</v>
      </c>
      <c r="O509" s="849">
        <v>50989.119999999995</v>
      </c>
      <c r="P509" s="837">
        <v>3.9999999999999996</v>
      </c>
      <c r="Q509" s="850">
        <v>6373.6399999999994</v>
      </c>
    </row>
    <row r="510" spans="1:17" ht="14.4" customHeight="1" x14ac:dyDescent="0.3">
      <c r="A510" s="831" t="s">
        <v>577</v>
      </c>
      <c r="B510" s="832" t="s">
        <v>4352</v>
      </c>
      <c r="C510" s="832" t="s">
        <v>4610</v>
      </c>
      <c r="D510" s="832" t="s">
        <v>4692</v>
      </c>
      <c r="E510" s="832" t="s">
        <v>4691</v>
      </c>
      <c r="F510" s="849">
        <v>12</v>
      </c>
      <c r="G510" s="849">
        <v>73959</v>
      </c>
      <c r="H510" s="849">
        <v>0.46153846153846156</v>
      </c>
      <c r="I510" s="849">
        <v>6163.25</v>
      </c>
      <c r="J510" s="849">
        <v>26</v>
      </c>
      <c r="K510" s="849">
        <v>160244.5</v>
      </c>
      <c r="L510" s="849">
        <v>1</v>
      </c>
      <c r="M510" s="849">
        <v>6163.25</v>
      </c>
      <c r="N510" s="849">
        <v>6</v>
      </c>
      <c r="O510" s="849">
        <v>36979.5</v>
      </c>
      <c r="P510" s="837">
        <v>0.23076923076923078</v>
      </c>
      <c r="Q510" s="850">
        <v>6163.25</v>
      </c>
    </row>
    <row r="511" spans="1:17" ht="14.4" customHeight="1" x14ac:dyDescent="0.3">
      <c r="A511" s="831" t="s">
        <v>577</v>
      </c>
      <c r="B511" s="832" t="s">
        <v>4352</v>
      </c>
      <c r="C511" s="832" t="s">
        <v>4610</v>
      </c>
      <c r="D511" s="832" t="s">
        <v>4693</v>
      </c>
      <c r="E511" s="832" t="s">
        <v>4691</v>
      </c>
      <c r="F511" s="849">
        <v>16</v>
      </c>
      <c r="G511" s="849">
        <v>17145.599999999999</v>
      </c>
      <c r="H511" s="849">
        <v>0.55172413793103436</v>
      </c>
      <c r="I511" s="849">
        <v>1071.5999999999999</v>
      </c>
      <c r="J511" s="849">
        <v>29</v>
      </c>
      <c r="K511" s="849">
        <v>31076.400000000001</v>
      </c>
      <c r="L511" s="849">
        <v>1</v>
      </c>
      <c r="M511" s="849">
        <v>1071.6000000000001</v>
      </c>
      <c r="N511" s="849">
        <v>16</v>
      </c>
      <c r="O511" s="849">
        <v>17145.599999999999</v>
      </c>
      <c r="P511" s="837">
        <v>0.55172413793103436</v>
      </c>
      <c r="Q511" s="850">
        <v>1071.5999999999999</v>
      </c>
    </row>
    <row r="512" spans="1:17" ht="14.4" customHeight="1" x14ac:dyDescent="0.3">
      <c r="A512" s="831" t="s">
        <v>577</v>
      </c>
      <c r="B512" s="832" t="s">
        <v>4352</v>
      </c>
      <c r="C512" s="832" t="s">
        <v>4610</v>
      </c>
      <c r="D512" s="832" t="s">
        <v>5113</v>
      </c>
      <c r="E512" s="832" t="s">
        <v>5114</v>
      </c>
      <c r="F512" s="849">
        <v>1</v>
      </c>
      <c r="G512" s="849">
        <v>556.5</v>
      </c>
      <c r="H512" s="849"/>
      <c r="I512" s="849">
        <v>556.5</v>
      </c>
      <c r="J512" s="849"/>
      <c r="K512" s="849"/>
      <c r="L512" s="849"/>
      <c r="M512" s="849"/>
      <c r="N512" s="849">
        <v>2</v>
      </c>
      <c r="O512" s="849">
        <v>1113</v>
      </c>
      <c r="P512" s="837"/>
      <c r="Q512" s="850">
        <v>556.5</v>
      </c>
    </row>
    <row r="513" spans="1:17" ht="14.4" customHeight="1" x14ac:dyDescent="0.3">
      <c r="A513" s="831" t="s">
        <v>577</v>
      </c>
      <c r="B513" s="832" t="s">
        <v>4352</v>
      </c>
      <c r="C513" s="832" t="s">
        <v>4610</v>
      </c>
      <c r="D513" s="832" t="s">
        <v>5115</v>
      </c>
      <c r="E513" s="832" t="s">
        <v>4695</v>
      </c>
      <c r="F513" s="849"/>
      <c r="G513" s="849"/>
      <c r="H513" s="849"/>
      <c r="I513" s="849"/>
      <c r="J513" s="849">
        <v>1</v>
      </c>
      <c r="K513" s="849">
        <v>55245</v>
      </c>
      <c r="L513" s="849">
        <v>1</v>
      </c>
      <c r="M513" s="849">
        <v>55245</v>
      </c>
      <c r="N513" s="849"/>
      <c r="O513" s="849"/>
      <c r="P513" s="837"/>
      <c r="Q513" s="850"/>
    </row>
    <row r="514" spans="1:17" ht="14.4" customHeight="1" x14ac:dyDescent="0.3">
      <c r="A514" s="831" t="s">
        <v>577</v>
      </c>
      <c r="B514" s="832" t="s">
        <v>4352</v>
      </c>
      <c r="C514" s="832" t="s">
        <v>4610</v>
      </c>
      <c r="D514" s="832" t="s">
        <v>4694</v>
      </c>
      <c r="E514" s="832" t="s">
        <v>4695</v>
      </c>
      <c r="F514" s="849">
        <v>8</v>
      </c>
      <c r="G514" s="849">
        <v>501264</v>
      </c>
      <c r="H514" s="849">
        <v>1.1428571428571428</v>
      </c>
      <c r="I514" s="849">
        <v>62658</v>
      </c>
      <c r="J514" s="849">
        <v>7</v>
      </c>
      <c r="K514" s="849">
        <v>438606</v>
      </c>
      <c r="L514" s="849">
        <v>1</v>
      </c>
      <c r="M514" s="849">
        <v>62658</v>
      </c>
      <c r="N514" s="849">
        <v>5</v>
      </c>
      <c r="O514" s="849">
        <v>313290</v>
      </c>
      <c r="P514" s="837">
        <v>0.7142857142857143</v>
      </c>
      <c r="Q514" s="850">
        <v>62658</v>
      </c>
    </row>
    <row r="515" spans="1:17" ht="14.4" customHeight="1" x14ac:dyDescent="0.3">
      <c r="A515" s="831" t="s">
        <v>577</v>
      </c>
      <c r="B515" s="832" t="s">
        <v>4352</v>
      </c>
      <c r="C515" s="832" t="s">
        <v>4610</v>
      </c>
      <c r="D515" s="832" t="s">
        <v>5116</v>
      </c>
      <c r="E515" s="832" t="s">
        <v>5117</v>
      </c>
      <c r="F515" s="849">
        <v>0.3</v>
      </c>
      <c r="G515" s="849">
        <v>75.599999999999994</v>
      </c>
      <c r="H515" s="849"/>
      <c r="I515" s="849">
        <v>252</v>
      </c>
      <c r="J515" s="849"/>
      <c r="K515" s="849"/>
      <c r="L515" s="849"/>
      <c r="M515" s="849"/>
      <c r="N515" s="849">
        <v>0.5</v>
      </c>
      <c r="O515" s="849">
        <v>126.02</v>
      </c>
      <c r="P515" s="837"/>
      <c r="Q515" s="850">
        <v>252.04</v>
      </c>
    </row>
    <row r="516" spans="1:17" ht="14.4" customHeight="1" x14ac:dyDescent="0.3">
      <c r="A516" s="831" t="s">
        <v>577</v>
      </c>
      <c r="B516" s="832" t="s">
        <v>4352</v>
      </c>
      <c r="C516" s="832" t="s">
        <v>4610</v>
      </c>
      <c r="D516" s="832" t="s">
        <v>5118</v>
      </c>
      <c r="E516" s="832" t="s">
        <v>5117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547.20000000000005</v>
      </c>
      <c r="P516" s="837"/>
      <c r="Q516" s="850">
        <v>547.20000000000005</v>
      </c>
    </row>
    <row r="517" spans="1:17" ht="14.4" customHeight="1" x14ac:dyDescent="0.3">
      <c r="A517" s="831" t="s">
        <v>577</v>
      </c>
      <c r="B517" s="832" t="s">
        <v>4352</v>
      </c>
      <c r="C517" s="832" t="s">
        <v>4610</v>
      </c>
      <c r="D517" s="832" t="s">
        <v>5119</v>
      </c>
      <c r="E517" s="832" t="s">
        <v>5117</v>
      </c>
      <c r="F517" s="849">
        <v>4</v>
      </c>
      <c r="G517" s="849">
        <v>7395.48</v>
      </c>
      <c r="H517" s="849"/>
      <c r="I517" s="849">
        <v>1848.87</v>
      </c>
      <c r="J517" s="849"/>
      <c r="K517" s="849"/>
      <c r="L517" s="849"/>
      <c r="M517" s="849"/>
      <c r="N517" s="849">
        <v>3</v>
      </c>
      <c r="O517" s="849">
        <v>5546.61</v>
      </c>
      <c r="P517" s="837"/>
      <c r="Q517" s="850">
        <v>1848.87</v>
      </c>
    </row>
    <row r="518" spans="1:17" ht="14.4" customHeight="1" x14ac:dyDescent="0.3">
      <c r="A518" s="831" t="s">
        <v>577</v>
      </c>
      <c r="B518" s="832" t="s">
        <v>4352</v>
      </c>
      <c r="C518" s="832" t="s">
        <v>4610</v>
      </c>
      <c r="D518" s="832" t="s">
        <v>5120</v>
      </c>
      <c r="E518" s="832" t="s">
        <v>5121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2383.64</v>
      </c>
      <c r="P518" s="837"/>
      <c r="Q518" s="850">
        <v>2383.64</v>
      </c>
    </row>
    <row r="519" spans="1:17" ht="14.4" customHeight="1" x14ac:dyDescent="0.3">
      <c r="A519" s="831" t="s">
        <v>577</v>
      </c>
      <c r="B519" s="832" t="s">
        <v>4352</v>
      </c>
      <c r="C519" s="832" t="s">
        <v>4610</v>
      </c>
      <c r="D519" s="832" t="s">
        <v>5122</v>
      </c>
      <c r="E519" s="832" t="s">
        <v>5123</v>
      </c>
      <c r="F519" s="849"/>
      <c r="G519" s="849"/>
      <c r="H519" s="849"/>
      <c r="I519" s="849"/>
      <c r="J519" s="849"/>
      <c r="K519" s="849"/>
      <c r="L519" s="849"/>
      <c r="M519" s="849"/>
      <c r="N519" s="849">
        <v>2</v>
      </c>
      <c r="O519" s="849">
        <v>3025.36</v>
      </c>
      <c r="P519" s="837"/>
      <c r="Q519" s="850">
        <v>1512.68</v>
      </c>
    </row>
    <row r="520" spans="1:17" ht="14.4" customHeight="1" x14ac:dyDescent="0.3">
      <c r="A520" s="831" t="s">
        <v>577</v>
      </c>
      <c r="B520" s="832" t="s">
        <v>4352</v>
      </c>
      <c r="C520" s="832" t="s">
        <v>4610</v>
      </c>
      <c r="D520" s="832" t="s">
        <v>5124</v>
      </c>
      <c r="E520" s="832" t="s">
        <v>5125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22843.53</v>
      </c>
      <c r="P520" s="837"/>
      <c r="Q520" s="850">
        <v>22843.53</v>
      </c>
    </row>
    <row r="521" spans="1:17" ht="14.4" customHeight="1" x14ac:dyDescent="0.3">
      <c r="A521" s="831" t="s">
        <v>577</v>
      </c>
      <c r="B521" s="832" t="s">
        <v>4352</v>
      </c>
      <c r="C521" s="832" t="s">
        <v>4610</v>
      </c>
      <c r="D521" s="832" t="s">
        <v>5126</v>
      </c>
      <c r="E521" s="832" t="s">
        <v>5127</v>
      </c>
      <c r="F521" s="849"/>
      <c r="G521" s="849"/>
      <c r="H521" s="849"/>
      <c r="I521" s="849"/>
      <c r="J521" s="849"/>
      <c r="K521" s="849"/>
      <c r="L521" s="849"/>
      <c r="M521" s="849"/>
      <c r="N521" s="849">
        <v>3</v>
      </c>
      <c r="O521" s="849">
        <v>8997.7199999999993</v>
      </c>
      <c r="P521" s="837"/>
      <c r="Q521" s="850">
        <v>2999.24</v>
      </c>
    </row>
    <row r="522" spans="1:17" ht="14.4" customHeight="1" x14ac:dyDescent="0.3">
      <c r="A522" s="831" t="s">
        <v>577</v>
      </c>
      <c r="B522" s="832" t="s">
        <v>4352</v>
      </c>
      <c r="C522" s="832" t="s">
        <v>4610</v>
      </c>
      <c r="D522" s="832" t="s">
        <v>4704</v>
      </c>
      <c r="E522" s="832" t="s">
        <v>4705</v>
      </c>
      <c r="F522" s="849">
        <v>3</v>
      </c>
      <c r="G522" s="849">
        <v>24219</v>
      </c>
      <c r="H522" s="849"/>
      <c r="I522" s="849">
        <v>8073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577</v>
      </c>
      <c r="B523" s="832" t="s">
        <v>4352</v>
      </c>
      <c r="C523" s="832" t="s">
        <v>4610</v>
      </c>
      <c r="D523" s="832" t="s">
        <v>4706</v>
      </c>
      <c r="E523" s="832" t="s">
        <v>4707</v>
      </c>
      <c r="F523" s="849">
        <v>2</v>
      </c>
      <c r="G523" s="849">
        <v>17494</v>
      </c>
      <c r="H523" s="849">
        <v>1</v>
      </c>
      <c r="I523" s="849">
        <v>8747</v>
      </c>
      <c r="J523" s="849">
        <v>2</v>
      </c>
      <c r="K523" s="849">
        <v>17494</v>
      </c>
      <c r="L523" s="849">
        <v>1</v>
      </c>
      <c r="M523" s="849">
        <v>8747</v>
      </c>
      <c r="N523" s="849"/>
      <c r="O523" s="849"/>
      <c r="P523" s="837"/>
      <c r="Q523" s="850"/>
    </row>
    <row r="524" spans="1:17" ht="14.4" customHeight="1" x14ac:dyDescent="0.3">
      <c r="A524" s="831" t="s">
        <v>577</v>
      </c>
      <c r="B524" s="832" t="s">
        <v>4352</v>
      </c>
      <c r="C524" s="832" t="s">
        <v>4610</v>
      </c>
      <c r="D524" s="832" t="s">
        <v>4708</v>
      </c>
      <c r="E524" s="832" t="s">
        <v>4707</v>
      </c>
      <c r="F524" s="849">
        <v>7</v>
      </c>
      <c r="G524" s="849">
        <v>39270</v>
      </c>
      <c r="H524" s="849">
        <v>1.4</v>
      </c>
      <c r="I524" s="849">
        <v>5610</v>
      </c>
      <c r="J524" s="849">
        <v>5</v>
      </c>
      <c r="K524" s="849">
        <v>28050</v>
      </c>
      <c r="L524" s="849">
        <v>1</v>
      </c>
      <c r="M524" s="849">
        <v>5610</v>
      </c>
      <c r="N524" s="849">
        <v>2</v>
      </c>
      <c r="O524" s="849">
        <v>11220</v>
      </c>
      <c r="P524" s="837">
        <v>0.4</v>
      </c>
      <c r="Q524" s="850">
        <v>5610</v>
      </c>
    </row>
    <row r="525" spans="1:17" ht="14.4" customHeight="1" x14ac:dyDescent="0.3">
      <c r="A525" s="831" t="s">
        <v>577</v>
      </c>
      <c r="B525" s="832" t="s">
        <v>4352</v>
      </c>
      <c r="C525" s="832" t="s">
        <v>4610</v>
      </c>
      <c r="D525" s="832" t="s">
        <v>5128</v>
      </c>
      <c r="E525" s="832" t="s">
        <v>4707</v>
      </c>
      <c r="F525" s="849">
        <v>1</v>
      </c>
      <c r="G525" s="849">
        <v>7973</v>
      </c>
      <c r="H525" s="849"/>
      <c r="I525" s="849">
        <v>7973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577</v>
      </c>
      <c r="B526" s="832" t="s">
        <v>4352</v>
      </c>
      <c r="C526" s="832" t="s">
        <v>4610</v>
      </c>
      <c r="D526" s="832" t="s">
        <v>4709</v>
      </c>
      <c r="E526" s="832" t="s">
        <v>4707</v>
      </c>
      <c r="F526" s="849">
        <v>10</v>
      </c>
      <c r="G526" s="849">
        <v>61540</v>
      </c>
      <c r="H526" s="849">
        <v>2</v>
      </c>
      <c r="I526" s="849">
        <v>6154</v>
      </c>
      <c r="J526" s="849">
        <v>5</v>
      </c>
      <c r="K526" s="849">
        <v>30770</v>
      </c>
      <c r="L526" s="849">
        <v>1</v>
      </c>
      <c r="M526" s="849">
        <v>6154</v>
      </c>
      <c r="N526" s="849">
        <v>2</v>
      </c>
      <c r="O526" s="849">
        <v>12308</v>
      </c>
      <c r="P526" s="837">
        <v>0.4</v>
      </c>
      <c r="Q526" s="850">
        <v>6154</v>
      </c>
    </row>
    <row r="527" spans="1:17" ht="14.4" customHeight="1" x14ac:dyDescent="0.3">
      <c r="A527" s="831" t="s">
        <v>577</v>
      </c>
      <c r="B527" s="832" t="s">
        <v>4352</v>
      </c>
      <c r="C527" s="832" t="s">
        <v>4610</v>
      </c>
      <c r="D527" s="832" t="s">
        <v>5129</v>
      </c>
      <c r="E527" s="832" t="s">
        <v>4711</v>
      </c>
      <c r="F527" s="849"/>
      <c r="G527" s="849"/>
      <c r="H527" s="849"/>
      <c r="I527" s="849"/>
      <c r="J527" s="849">
        <v>1</v>
      </c>
      <c r="K527" s="849">
        <v>24615.71</v>
      </c>
      <c r="L527" s="849">
        <v>1</v>
      </c>
      <c r="M527" s="849">
        <v>24615.71</v>
      </c>
      <c r="N527" s="849"/>
      <c r="O527" s="849"/>
      <c r="P527" s="837"/>
      <c r="Q527" s="850"/>
    </row>
    <row r="528" spans="1:17" ht="14.4" customHeight="1" x14ac:dyDescent="0.3">
      <c r="A528" s="831" t="s">
        <v>577</v>
      </c>
      <c r="B528" s="832" t="s">
        <v>4352</v>
      </c>
      <c r="C528" s="832" t="s">
        <v>4610</v>
      </c>
      <c r="D528" s="832" t="s">
        <v>4712</v>
      </c>
      <c r="E528" s="832" t="s">
        <v>4711</v>
      </c>
      <c r="F528" s="849"/>
      <c r="G528" s="849"/>
      <c r="H528" s="849"/>
      <c r="I528" s="849"/>
      <c r="J528" s="849">
        <v>6</v>
      </c>
      <c r="K528" s="849">
        <v>24020.82</v>
      </c>
      <c r="L528" s="849">
        <v>1</v>
      </c>
      <c r="M528" s="849">
        <v>4003.47</v>
      </c>
      <c r="N528" s="849"/>
      <c r="O528" s="849"/>
      <c r="P528" s="837"/>
      <c r="Q528" s="850"/>
    </row>
    <row r="529" spans="1:17" ht="14.4" customHeight="1" x14ac:dyDescent="0.3">
      <c r="A529" s="831" t="s">
        <v>577</v>
      </c>
      <c r="B529" s="832" t="s">
        <v>4352</v>
      </c>
      <c r="C529" s="832" t="s">
        <v>4610</v>
      </c>
      <c r="D529" s="832" t="s">
        <v>4715</v>
      </c>
      <c r="E529" s="832" t="s">
        <v>4716</v>
      </c>
      <c r="F529" s="849">
        <v>2</v>
      </c>
      <c r="G529" s="849">
        <v>31961.46</v>
      </c>
      <c r="H529" s="849">
        <v>2</v>
      </c>
      <c r="I529" s="849">
        <v>15980.73</v>
      </c>
      <c r="J529" s="849">
        <v>1</v>
      </c>
      <c r="K529" s="849">
        <v>15980.73</v>
      </c>
      <c r="L529" s="849">
        <v>1</v>
      </c>
      <c r="M529" s="849">
        <v>15980.73</v>
      </c>
      <c r="N529" s="849">
        <v>1</v>
      </c>
      <c r="O529" s="849">
        <v>15980.73</v>
      </c>
      <c r="P529" s="837">
        <v>1</v>
      </c>
      <c r="Q529" s="850">
        <v>15980.73</v>
      </c>
    </row>
    <row r="530" spans="1:17" ht="14.4" customHeight="1" x14ac:dyDescent="0.3">
      <c r="A530" s="831" t="s">
        <v>577</v>
      </c>
      <c r="B530" s="832" t="s">
        <v>4352</v>
      </c>
      <c r="C530" s="832" t="s">
        <v>4610</v>
      </c>
      <c r="D530" s="832" t="s">
        <v>4717</v>
      </c>
      <c r="E530" s="832" t="s">
        <v>4716</v>
      </c>
      <c r="F530" s="849">
        <v>8</v>
      </c>
      <c r="G530" s="849">
        <v>6566.4</v>
      </c>
      <c r="H530" s="849">
        <v>2</v>
      </c>
      <c r="I530" s="849">
        <v>820.8</v>
      </c>
      <c r="J530" s="849">
        <v>4</v>
      </c>
      <c r="K530" s="849">
        <v>3283.2</v>
      </c>
      <c r="L530" s="849">
        <v>1</v>
      </c>
      <c r="M530" s="849">
        <v>820.8</v>
      </c>
      <c r="N530" s="849">
        <v>4</v>
      </c>
      <c r="O530" s="849">
        <v>3283.2</v>
      </c>
      <c r="P530" s="837">
        <v>1</v>
      </c>
      <c r="Q530" s="850">
        <v>820.8</v>
      </c>
    </row>
    <row r="531" spans="1:17" ht="14.4" customHeight="1" x14ac:dyDescent="0.3">
      <c r="A531" s="831" t="s">
        <v>577</v>
      </c>
      <c r="B531" s="832" t="s">
        <v>4352</v>
      </c>
      <c r="C531" s="832" t="s">
        <v>4610</v>
      </c>
      <c r="D531" s="832" t="s">
        <v>4718</v>
      </c>
      <c r="E531" s="832" t="s">
        <v>4716</v>
      </c>
      <c r="F531" s="849">
        <v>4</v>
      </c>
      <c r="G531" s="849">
        <v>27260.52</v>
      </c>
      <c r="H531" s="849">
        <v>2</v>
      </c>
      <c r="I531" s="849">
        <v>6815.13</v>
      </c>
      <c r="J531" s="849">
        <v>2</v>
      </c>
      <c r="K531" s="849">
        <v>13630.26</v>
      </c>
      <c r="L531" s="849">
        <v>1</v>
      </c>
      <c r="M531" s="849">
        <v>6815.13</v>
      </c>
      <c r="N531" s="849">
        <v>2</v>
      </c>
      <c r="O531" s="849">
        <v>13630.26</v>
      </c>
      <c r="P531" s="837">
        <v>1</v>
      </c>
      <c r="Q531" s="850">
        <v>6815.13</v>
      </c>
    </row>
    <row r="532" spans="1:17" ht="14.4" customHeight="1" x14ac:dyDescent="0.3">
      <c r="A532" s="831" t="s">
        <v>577</v>
      </c>
      <c r="B532" s="832" t="s">
        <v>4352</v>
      </c>
      <c r="C532" s="832" t="s">
        <v>4610</v>
      </c>
      <c r="D532" s="832" t="s">
        <v>4719</v>
      </c>
      <c r="E532" s="832" t="s">
        <v>4720</v>
      </c>
      <c r="F532" s="849">
        <v>6</v>
      </c>
      <c r="G532" s="849">
        <v>132042</v>
      </c>
      <c r="H532" s="849">
        <v>1.5</v>
      </c>
      <c r="I532" s="849">
        <v>22007</v>
      </c>
      <c r="J532" s="849">
        <v>4</v>
      </c>
      <c r="K532" s="849">
        <v>88028</v>
      </c>
      <c r="L532" s="849">
        <v>1</v>
      </c>
      <c r="M532" s="849">
        <v>22007</v>
      </c>
      <c r="N532" s="849"/>
      <c r="O532" s="849"/>
      <c r="P532" s="837"/>
      <c r="Q532" s="850"/>
    </row>
    <row r="533" spans="1:17" ht="14.4" customHeight="1" x14ac:dyDescent="0.3">
      <c r="A533" s="831" t="s">
        <v>577</v>
      </c>
      <c r="B533" s="832" t="s">
        <v>4352</v>
      </c>
      <c r="C533" s="832" t="s">
        <v>4610</v>
      </c>
      <c r="D533" s="832" t="s">
        <v>4723</v>
      </c>
      <c r="E533" s="832" t="s">
        <v>4722</v>
      </c>
      <c r="F533" s="849">
        <v>5</v>
      </c>
      <c r="G533" s="849">
        <v>32585</v>
      </c>
      <c r="H533" s="849">
        <v>1</v>
      </c>
      <c r="I533" s="849">
        <v>6517</v>
      </c>
      <c r="J533" s="849">
        <v>5</v>
      </c>
      <c r="K533" s="849">
        <v>32585</v>
      </c>
      <c r="L533" s="849">
        <v>1</v>
      </c>
      <c r="M533" s="849">
        <v>6517</v>
      </c>
      <c r="N533" s="849">
        <v>2</v>
      </c>
      <c r="O533" s="849">
        <v>13034</v>
      </c>
      <c r="P533" s="837">
        <v>0.4</v>
      </c>
      <c r="Q533" s="850">
        <v>6517</v>
      </c>
    </row>
    <row r="534" spans="1:17" ht="14.4" customHeight="1" x14ac:dyDescent="0.3">
      <c r="A534" s="831" t="s">
        <v>577</v>
      </c>
      <c r="B534" s="832" t="s">
        <v>4352</v>
      </c>
      <c r="C534" s="832" t="s">
        <v>4610</v>
      </c>
      <c r="D534" s="832" t="s">
        <v>4561</v>
      </c>
      <c r="E534" s="832" t="s">
        <v>5130</v>
      </c>
      <c r="F534" s="849">
        <v>0.3</v>
      </c>
      <c r="G534" s="849">
        <v>7069.44</v>
      </c>
      <c r="H534" s="849"/>
      <c r="I534" s="849">
        <v>23564.799999999999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577</v>
      </c>
      <c r="B535" s="832" t="s">
        <v>4352</v>
      </c>
      <c r="C535" s="832" t="s">
        <v>4610</v>
      </c>
      <c r="D535" s="832" t="s">
        <v>4726</v>
      </c>
      <c r="E535" s="832" t="s">
        <v>4727</v>
      </c>
      <c r="F535" s="849">
        <v>4</v>
      </c>
      <c r="G535" s="849">
        <v>67652</v>
      </c>
      <c r="H535" s="849"/>
      <c r="I535" s="849">
        <v>16913</v>
      </c>
      <c r="J535" s="849"/>
      <c r="K535" s="849"/>
      <c r="L535" s="849"/>
      <c r="M535" s="849"/>
      <c r="N535" s="849">
        <v>3</v>
      </c>
      <c r="O535" s="849">
        <v>50739</v>
      </c>
      <c r="P535" s="837"/>
      <c r="Q535" s="850">
        <v>16913</v>
      </c>
    </row>
    <row r="536" spans="1:17" ht="14.4" customHeight="1" x14ac:dyDescent="0.3">
      <c r="A536" s="831" t="s">
        <v>577</v>
      </c>
      <c r="B536" s="832" t="s">
        <v>4352</v>
      </c>
      <c r="C536" s="832" t="s">
        <v>4610</v>
      </c>
      <c r="D536" s="832" t="s">
        <v>4571</v>
      </c>
      <c r="E536" s="832" t="s">
        <v>4729</v>
      </c>
      <c r="F536" s="849"/>
      <c r="G536" s="849"/>
      <c r="H536" s="849"/>
      <c r="I536" s="849"/>
      <c r="J536" s="849">
        <v>0.3</v>
      </c>
      <c r="K536" s="849">
        <v>474.3</v>
      </c>
      <c r="L536" s="849">
        <v>1</v>
      </c>
      <c r="M536" s="849">
        <v>1581</v>
      </c>
      <c r="N536" s="849"/>
      <c r="O536" s="849"/>
      <c r="P536" s="837"/>
      <c r="Q536" s="850"/>
    </row>
    <row r="537" spans="1:17" ht="14.4" customHeight="1" x14ac:dyDescent="0.3">
      <c r="A537" s="831" t="s">
        <v>577</v>
      </c>
      <c r="B537" s="832" t="s">
        <v>4352</v>
      </c>
      <c r="C537" s="832" t="s">
        <v>4610</v>
      </c>
      <c r="D537" s="832" t="s">
        <v>4734</v>
      </c>
      <c r="E537" s="832" t="s">
        <v>4733</v>
      </c>
      <c r="F537" s="849">
        <v>8</v>
      </c>
      <c r="G537" s="849">
        <v>109344</v>
      </c>
      <c r="H537" s="849"/>
      <c r="I537" s="849">
        <v>13668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577</v>
      </c>
      <c r="B538" s="832" t="s">
        <v>4352</v>
      </c>
      <c r="C538" s="832" t="s">
        <v>4610</v>
      </c>
      <c r="D538" s="832" t="s">
        <v>4735</v>
      </c>
      <c r="E538" s="832" t="s">
        <v>4733</v>
      </c>
      <c r="F538" s="849">
        <v>8</v>
      </c>
      <c r="G538" s="849">
        <v>26821.119999999999</v>
      </c>
      <c r="H538" s="849"/>
      <c r="I538" s="849">
        <v>3352.64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577</v>
      </c>
      <c r="B539" s="832" t="s">
        <v>4352</v>
      </c>
      <c r="C539" s="832" t="s">
        <v>4610</v>
      </c>
      <c r="D539" s="832" t="s">
        <v>4736</v>
      </c>
      <c r="E539" s="832" t="s">
        <v>4733</v>
      </c>
      <c r="F539" s="849">
        <v>4</v>
      </c>
      <c r="G539" s="849">
        <v>12855.04</v>
      </c>
      <c r="H539" s="849"/>
      <c r="I539" s="849">
        <v>3213.76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577</v>
      </c>
      <c r="B540" s="832" t="s">
        <v>4352</v>
      </c>
      <c r="C540" s="832" t="s">
        <v>4610</v>
      </c>
      <c r="D540" s="832" t="s">
        <v>4737</v>
      </c>
      <c r="E540" s="832" t="s">
        <v>4733</v>
      </c>
      <c r="F540" s="849">
        <v>4</v>
      </c>
      <c r="G540" s="849">
        <v>17141.439999999999</v>
      </c>
      <c r="H540" s="849"/>
      <c r="I540" s="849">
        <v>4285.3599999999997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577</v>
      </c>
      <c r="B541" s="832" t="s">
        <v>4352</v>
      </c>
      <c r="C541" s="832" t="s">
        <v>4610</v>
      </c>
      <c r="D541" s="832" t="s">
        <v>5131</v>
      </c>
      <c r="E541" s="832" t="s">
        <v>5132</v>
      </c>
      <c r="F541" s="849"/>
      <c r="G541" s="849"/>
      <c r="H541" s="849"/>
      <c r="I541" s="849"/>
      <c r="J541" s="849">
        <v>3</v>
      </c>
      <c r="K541" s="849">
        <v>33846</v>
      </c>
      <c r="L541" s="849">
        <v>1</v>
      </c>
      <c r="M541" s="849">
        <v>11282</v>
      </c>
      <c r="N541" s="849"/>
      <c r="O541" s="849"/>
      <c r="P541" s="837"/>
      <c r="Q541" s="850"/>
    </row>
    <row r="542" spans="1:17" ht="14.4" customHeight="1" x14ac:dyDescent="0.3">
      <c r="A542" s="831" t="s">
        <v>577</v>
      </c>
      <c r="B542" s="832" t="s">
        <v>4352</v>
      </c>
      <c r="C542" s="832" t="s">
        <v>4610</v>
      </c>
      <c r="D542" s="832" t="s">
        <v>5133</v>
      </c>
      <c r="E542" s="832" t="s">
        <v>5132</v>
      </c>
      <c r="F542" s="849">
        <v>2</v>
      </c>
      <c r="G542" s="849">
        <v>14142</v>
      </c>
      <c r="H542" s="849"/>
      <c r="I542" s="849">
        <v>7071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577</v>
      </c>
      <c r="B543" s="832" t="s">
        <v>4352</v>
      </c>
      <c r="C543" s="832" t="s">
        <v>4610</v>
      </c>
      <c r="D543" s="832" t="s">
        <v>4738</v>
      </c>
      <c r="E543" s="832" t="s">
        <v>4739</v>
      </c>
      <c r="F543" s="849"/>
      <c r="G543" s="849"/>
      <c r="H543" s="849"/>
      <c r="I543" s="849"/>
      <c r="J543" s="849">
        <v>1</v>
      </c>
      <c r="K543" s="849">
        <v>3072.82</v>
      </c>
      <c r="L543" s="849">
        <v>1</v>
      </c>
      <c r="M543" s="849">
        <v>3072.82</v>
      </c>
      <c r="N543" s="849"/>
      <c r="O543" s="849"/>
      <c r="P543" s="837"/>
      <c r="Q543" s="850"/>
    </row>
    <row r="544" spans="1:17" ht="14.4" customHeight="1" x14ac:dyDescent="0.3">
      <c r="A544" s="831" t="s">
        <v>577</v>
      </c>
      <c r="B544" s="832" t="s">
        <v>4352</v>
      </c>
      <c r="C544" s="832" t="s">
        <v>4610</v>
      </c>
      <c r="D544" s="832" t="s">
        <v>4740</v>
      </c>
      <c r="E544" s="832" t="s">
        <v>4739</v>
      </c>
      <c r="F544" s="849"/>
      <c r="G544" s="849"/>
      <c r="H544" s="849"/>
      <c r="I544" s="849"/>
      <c r="J544" s="849">
        <v>2</v>
      </c>
      <c r="K544" s="849">
        <v>949.3</v>
      </c>
      <c r="L544" s="849">
        <v>1</v>
      </c>
      <c r="M544" s="849">
        <v>474.65</v>
      </c>
      <c r="N544" s="849"/>
      <c r="O544" s="849"/>
      <c r="P544" s="837"/>
      <c r="Q544" s="850"/>
    </row>
    <row r="545" spans="1:17" ht="14.4" customHeight="1" x14ac:dyDescent="0.3">
      <c r="A545" s="831" t="s">
        <v>577</v>
      </c>
      <c r="B545" s="832" t="s">
        <v>4352</v>
      </c>
      <c r="C545" s="832" t="s">
        <v>4610</v>
      </c>
      <c r="D545" s="832" t="s">
        <v>5134</v>
      </c>
      <c r="E545" s="832" t="s">
        <v>5135</v>
      </c>
      <c r="F545" s="849"/>
      <c r="G545" s="849"/>
      <c r="H545" s="849"/>
      <c r="I545" s="849"/>
      <c r="J545" s="849">
        <v>7</v>
      </c>
      <c r="K545" s="849">
        <v>1095.43</v>
      </c>
      <c r="L545" s="849">
        <v>1</v>
      </c>
      <c r="M545" s="849">
        <v>156.49</v>
      </c>
      <c r="N545" s="849"/>
      <c r="O545" s="849"/>
      <c r="P545" s="837"/>
      <c r="Q545" s="850"/>
    </row>
    <row r="546" spans="1:17" ht="14.4" customHeight="1" x14ac:dyDescent="0.3">
      <c r="A546" s="831" t="s">
        <v>577</v>
      </c>
      <c r="B546" s="832" t="s">
        <v>4352</v>
      </c>
      <c r="C546" s="832" t="s">
        <v>4610</v>
      </c>
      <c r="D546" s="832" t="s">
        <v>5136</v>
      </c>
      <c r="E546" s="832" t="s">
        <v>4739</v>
      </c>
      <c r="F546" s="849">
        <v>3</v>
      </c>
      <c r="G546" s="849">
        <v>469.47</v>
      </c>
      <c r="H546" s="849"/>
      <c r="I546" s="849">
        <v>156.49</v>
      </c>
      <c r="J546" s="849"/>
      <c r="K546" s="849"/>
      <c r="L546" s="849"/>
      <c r="M546" s="849"/>
      <c r="N546" s="849">
        <v>11</v>
      </c>
      <c r="O546" s="849">
        <v>1721.39</v>
      </c>
      <c r="P546" s="837"/>
      <c r="Q546" s="850">
        <v>156.49</v>
      </c>
    </row>
    <row r="547" spans="1:17" ht="14.4" customHeight="1" x14ac:dyDescent="0.3">
      <c r="A547" s="831" t="s">
        <v>577</v>
      </c>
      <c r="B547" s="832" t="s">
        <v>4352</v>
      </c>
      <c r="C547" s="832" t="s">
        <v>4610</v>
      </c>
      <c r="D547" s="832" t="s">
        <v>5137</v>
      </c>
      <c r="E547" s="832" t="s">
        <v>4739</v>
      </c>
      <c r="F547" s="849">
        <v>9</v>
      </c>
      <c r="G547" s="849">
        <v>1548.36</v>
      </c>
      <c r="H547" s="849"/>
      <c r="I547" s="849">
        <v>172.04</v>
      </c>
      <c r="J547" s="849"/>
      <c r="K547" s="849"/>
      <c r="L547" s="849"/>
      <c r="M547" s="849"/>
      <c r="N547" s="849">
        <v>1</v>
      </c>
      <c r="O547" s="849">
        <v>172.04</v>
      </c>
      <c r="P547" s="837"/>
      <c r="Q547" s="850">
        <v>172.04</v>
      </c>
    </row>
    <row r="548" spans="1:17" ht="14.4" customHeight="1" x14ac:dyDescent="0.3">
      <c r="A548" s="831" t="s">
        <v>577</v>
      </c>
      <c r="B548" s="832" t="s">
        <v>4352</v>
      </c>
      <c r="C548" s="832" t="s">
        <v>4610</v>
      </c>
      <c r="D548" s="832" t="s">
        <v>5138</v>
      </c>
      <c r="E548" s="832" t="s">
        <v>4739</v>
      </c>
      <c r="F548" s="849">
        <v>2</v>
      </c>
      <c r="G548" s="849">
        <v>393.82</v>
      </c>
      <c r="H548" s="849"/>
      <c r="I548" s="849">
        <v>196.91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577</v>
      </c>
      <c r="B549" s="832" t="s">
        <v>4352</v>
      </c>
      <c r="C549" s="832" t="s">
        <v>4610</v>
      </c>
      <c r="D549" s="832" t="s">
        <v>5139</v>
      </c>
      <c r="E549" s="832" t="s">
        <v>4739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312.98</v>
      </c>
      <c r="P549" s="837"/>
      <c r="Q549" s="850">
        <v>312.98</v>
      </c>
    </row>
    <row r="550" spans="1:17" ht="14.4" customHeight="1" x14ac:dyDescent="0.3">
      <c r="A550" s="831" t="s">
        <v>577</v>
      </c>
      <c r="B550" s="832" t="s">
        <v>4352</v>
      </c>
      <c r="C550" s="832" t="s">
        <v>4610</v>
      </c>
      <c r="D550" s="832" t="s">
        <v>5140</v>
      </c>
      <c r="E550" s="832" t="s">
        <v>4739</v>
      </c>
      <c r="F550" s="849">
        <v>3</v>
      </c>
      <c r="G550" s="849">
        <v>1125.48</v>
      </c>
      <c r="H550" s="849"/>
      <c r="I550" s="849">
        <v>375.16</v>
      </c>
      <c r="J550" s="849"/>
      <c r="K550" s="849"/>
      <c r="L550" s="849"/>
      <c r="M550" s="849"/>
      <c r="N550" s="849">
        <v>2</v>
      </c>
      <c r="O550" s="849">
        <v>750.32</v>
      </c>
      <c r="P550" s="837"/>
      <c r="Q550" s="850">
        <v>375.16</v>
      </c>
    </row>
    <row r="551" spans="1:17" ht="14.4" customHeight="1" x14ac:dyDescent="0.3">
      <c r="A551" s="831" t="s">
        <v>577</v>
      </c>
      <c r="B551" s="832" t="s">
        <v>4352</v>
      </c>
      <c r="C551" s="832" t="s">
        <v>4610</v>
      </c>
      <c r="D551" s="832" t="s">
        <v>4741</v>
      </c>
      <c r="E551" s="832" t="s">
        <v>4742</v>
      </c>
      <c r="F551" s="849">
        <v>4</v>
      </c>
      <c r="G551" s="849">
        <v>13080</v>
      </c>
      <c r="H551" s="849"/>
      <c r="I551" s="849">
        <v>3270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577</v>
      </c>
      <c r="B552" s="832" t="s">
        <v>4352</v>
      </c>
      <c r="C552" s="832" t="s">
        <v>4610</v>
      </c>
      <c r="D552" s="832" t="s">
        <v>4743</v>
      </c>
      <c r="E552" s="832" t="s">
        <v>4742</v>
      </c>
      <c r="F552" s="849">
        <v>2</v>
      </c>
      <c r="G552" s="849">
        <v>12622</v>
      </c>
      <c r="H552" s="849"/>
      <c r="I552" s="849">
        <v>6311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577</v>
      </c>
      <c r="B553" s="832" t="s">
        <v>4352</v>
      </c>
      <c r="C553" s="832" t="s">
        <v>4610</v>
      </c>
      <c r="D553" s="832" t="s">
        <v>4744</v>
      </c>
      <c r="E553" s="832" t="s">
        <v>4742</v>
      </c>
      <c r="F553" s="849">
        <v>4</v>
      </c>
      <c r="G553" s="849">
        <v>40480</v>
      </c>
      <c r="H553" s="849"/>
      <c r="I553" s="849">
        <v>10120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577</v>
      </c>
      <c r="B554" s="832" t="s">
        <v>4352</v>
      </c>
      <c r="C554" s="832" t="s">
        <v>4610</v>
      </c>
      <c r="D554" s="832" t="s">
        <v>5141</v>
      </c>
      <c r="E554" s="832" t="s">
        <v>5142</v>
      </c>
      <c r="F554" s="849">
        <v>1</v>
      </c>
      <c r="G554" s="849">
        <v>4646.54</v>
      </c>
      <c r="H554" s="849"/>
      <c r="I554" s="849">
        <v>4646.54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577</v>
      </c>
      <c r="B555" s="832" t="s">
        <v>4352</v>
      </c>
      <c r="C555" s="832" t="s">
        <v>4610</v>
      </c>
      <c r="D555" s="832" t="s">
        <v>4749</v>
      </c>
      <c r="E555" s="832" t="s">
        <v>4679</v>
      </c>
      <c r="F555" s="849"/>
      <c r="G555" s="849"/>
      <c r="H555" s="849"/>
      <c r="I555" s="849"/>
      <c r="J555" s="849">
        <v>2</v>
      </c>
      <c r="K555" s="849">
        <v>21311.78</v>
      </c>
      <c r="L555" s="849">
        <v>1</v>
      </c>
      <c r="M555" s="849">
        <v>10655.89</v>
      </c>
      <c r="N555" s="849">
        <v>1</v>
      </c>
      <c r="O555" s="849">
        <v>10655.89</v>
      </c>
      <c r="P555" s="837">
        <v>0.5</v>
      </c>
      <c r="Q555" s="850">
        <v>10655.89</v>
      </c>
    </row>
    <row r="556" spans="1:17" ht="14.4" customHeight="1" x14ac:dyDescent="0.3">
      <c r="A556" s="831" t="s">
        <v>577</v>
      </c>
      <c r="B556" s="832" t="s">
        <v>4352</v>
      </c>
      <c r="C556" s="832" t="s">
        <v>4610</v>
      </c>
      <c r="D556" s="832" t="s">
        <v>5143</v>
      </c>
      <c r="E556" s="832" t="s">
        <v>4672</v>
      </c>
      <c r="F556" s="849">
        <v>2</v>
      </c>
      <c r="G556" s="849">
        <v>12850</v>
      </c>
      <c r="H556" s="849">
        <v>0.66666666666666663</v>
      </c>
      <c r="I556" s="849">
        <v>6425</v>
      </c>
      <c r="J556" s="849">
        <v>3</v>
      </c>
      <c r="K556" s="849">
        <v>19275</v>
      </c>
      <c r="L556" s="849">
        <v>1</v>
      </c>
      <c r="M556" s="849">
        <v>6425</v>
      </c>
      <c r="N556" s="849">
        <v>1</v>
      </c>
      <c r="O556" s="849">
        <v>6425</v>
      </c>
      <c r="P556" s="837">
        <v>0.33333333333333331</v>
      </c>
      <c r="Q556" s="850">
        <v>6425</v>
      </c>
    </row>
    <row r="557" spans="1:17" ht="14.4" customHeight="1" x14ac:dyDescent="0.3">
      <c r="A557" s="831" t="s">
        <v>577</v>
      </c>
      <c r="B557" s="832" t="s">
        <v>4352</v>
      </c>
      <c r="C557" s="832" t="s">
        <v>4610</v>
      </c>
      <c r="D557" s="832" t="s">
        <v>4753</v>
      </c>
      <c r="E557" s="832" t="s">
        <v>4754</v>
      </c>
      <c r="F557" s="849">
        <v>6</v>
      </c>
      <c r="G557" s="849">
        <v>9706.56</v>
      </c>
      <c r="H557" s="849"/>
      <c r="I557" s="849">
        <v>1617.76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577</v>
      </c>
      <c r="B558" s="832" t="s">
        <v>4352</v>
      </c>
      <c r="C558" s="832" t="s">
        <v>4610</v>
      </c>
      <c r="D558" s="832" t="s">
        <v>5144</v>
      </c>
      <c r="E558" s="832" t="s">
        <v>4658</v>
      </c>
      <c r="F558" s="849">
        <v>1</v>
      </c>
      <c r="G558" s="849">
        <v>6919</v>
      </c>
      <c r="H558" s="849"/>
      <c r="I558" s="849">
        <v>6919</v>
      </c>
      <c r="J558" s="849"/>
      <c r="K558" s="849"/>
      <c r="L558" s="849"/>
      <c r="M558" s="849"/>
      <c r="N558" s="849">
        <v>1</v>
      </c>
      <c r="O558" s="849">
        <v>6919</v>
      </c>
      <c r="P558" s="837"/>
      <c r="Q558" s="850">
        <v>6919</v>
      </c>
    </row>
    <row r="559" spans="1:17" ht="14.4" customHeight="1" x14ac:dyDescent="0.3">
      <c r="A559" s="831" t="s">
        <v>577</v>
      </c>
      <c r="B559" s="832" t="s">
        <v>4352</v>
      </c>
      <c r="C559" s="832" t="s">
        <v>4610</v>
      </c>
      <c r="D559" s="832" t="s">
        <v>5145</v>
      </c>
      <c r="E559" s="832" t="s">
        <v>5146</v>
      </c>
      <c r="F559" s="849">
        <v>1</v>
      </c>
      <c r="G559" s="849">
        <v>4385.37</v>
      </c>
      <c r="H559" s="849"/>
      <c r="I559" s="849">
        <v>4385.37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577</v>
      </c>
      <c r="B560" s="832" t="s">
        <v>4352</v>
      </c>
      <c r="C560" s="832" t="s">
        <v>4610</v>
      </c>
      <c r="D560" s="832" t="s">
        <v>4757</v>
      </c>
      <c r="E560" s="832" t="s">
        <v>4758</v>
      </c>
      <c r="F560" s="849">
        <v>1</v>
      </c>
      <c r="G560" s="849">
        <v>10353.27</v>
      </c>
      <c r="H560" s="849"/>
      <c r="I560" s="849">
        <v>10353.27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577</v>
      </c>
      <c r="B561" s="832" t="s">
        <v>4352</v>
      </c>
      <c r="C561" s="832" t="s">
        <v>4610</v>
      </c>
      <c r="D561" s="832" t="s">
        <v>4763</v>
      </c>
      <c r="E561" s="832" t="s">
        <v>4764</v>
      </c>
      <c r="F561" s="849">
        <v>2</v>
      </c>
      <c r="G561" s="849">
        <v>66516</v>
      </c>
      <c r="H561" s="849"/>
      <c r="I561" s="849">
        <v>33258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577</v>
      </c>
      <c r="B562" s="832" t="s">
        <v>4352</v>
      </c>
      <c r="C562" s="832" t="s">
        <v>4610</v>
      </c>
      <c r="D562" s="832" t="s">
        <v>4765</v>
      </c>
      <c r="E562" s="832" t="s">
        <v>4766</v>
      </c>
      <c r="F562" s="849">
        <v>1</v>
      </c>
      <c r="G562" s="849">
        <v>69250</v>
      </c>
      <c r="H562" s="849">
        <v>1</v>
      </c>
      <c r="I562" s="849">
        <v>69250</v>
      </c>
      <c r="J562" s="849">
        <v>1</v>
      </c>
      <c r="K562" s="849">
        <v>69250</v>
      </c>
      <c r="L562" s="849">
        <v>1</v>
      </c>
      <c r="M562" s="849">
        <v>69250</v>
      </c>
      <c r="N562" s="849"/>
      <c r="O562" s="849"/>
      <c r="P562" s="837"/>
      <c r="Q562" s="850"/>
    </row>
    <row r="563" spans="1:17" ht="14.4" customHeight="1" x14ac:dyDescent="0.3">
      <c r="A563" s="831" t="s">
        <v>577</v>
      </c>
      <c r="B563" s="832" t="s">
        <v>4352</v>
      </c>
      <c r="C563" s="832" t="s">
        <v>4610</v>
      </c>
      <c r="D563" s="832" t="s">
        <v>5147</v>
      </c>
      <c r="E563" s="832" t="s">
        <v>5148</v>
      </c>
      <c r="F563" s="849">
        <v>2</v>
      </c>
      <c r="G563" s="849">
        <v>159968</v>
      </c>
      <c r="H563" s="849"/>
      <c r="I563" s="849">
        <v>79984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577</v>
      </c>
      <c r="B564" s="832" t="s">
        <v>4352</v>
      </c>
      <c r="C564" s="832" t="s">
        <v>4610</v>
      </c>
      <c r="D564" s="832" t="s">
        <v>4772</v>
      </c>
      <c r="E564" s="832" t="s">
        <v>4672</v>
      </c>
      <c r="F564" s="849"/>
      <c r="G564" s="849"/>
      <c r="H564" s="849"/>
      <c r="I564" s="849"/>
      <c r="J564" s="849">
        <v>2</v>
      </c>
      <c r="K564" s="849">
        <v>6960</v>
      </c>
      <c r="L564" s="849">
        <v>1</v>
      </c>
      <c r="M564" s="849">
        <v>3480</v>
      </c>
      <c r="N564" s="849"/>
      <c r="O564" s="849"/>
      <c r="P564" s="837"/>
      <c r="Q564" s="850"/>
    </row>
    <row r="565" spans="1:17" ht="14.4" customHeight="1" x14ac:dyDescent="0.3">
      <c r="A565" s="831" t="s">
        <v>577</v>
      </c>
      <c r="B565" s="832" t="s">
        <v>4352</v>
      </c>
      <c r="C565" s="832" t="s">
        <v>4610</v>
      </c>
      <c r="D565" s="832" t="s">
        <v>4773</v>
      </c>
      <c r="E565" s="832" t="s">
        <v>4665</v>
      </c>
      <c r="F565" s="849">
        <v>4</v>
      </c>
      <c r="G565" s="849">
        <v>16909.32</v>
      </c>
      <c r="H565" s="849">
        <v>1</v>
      </c>
      <c r="I565" s="849">
        <v>4227.33</v>
      </c>
      <c r="J565" s="849">
        <v>4</v>
      </c>
      <c r="K565" s="849">
        <v>16909.32</v>
      </c>
      <c r="L565" s="849">
        <v>1</v>
      </c>
      <c r="M565" s="849">
        <v>4227.33</v>
      </c>
      <c r="N565" s="849">
        <v>4</v>
      </c>
      <c r="O565" s="849">
        <v>16909.32</v>
      </c>
      <c r="P565" s="837">
        <v>1</v>
      </c>
      <c r="Q565" s="850">
        <v>4227.33</v>
      </c>
    </row>
    <row r="566" spans="1:17" ht="14.4" customHeight="1" x14ac:dyDescent="0.3">
      <c r="A566" s="831" t="s">
        <v>577</v>
      </c>
      <c r="B566" s="832" t="s">
        <v>4352</v>
      </c>
      <c r="C566" s="832" t="s">
        <v>4610</v>
      </c>
      <c r="D566" s="832" t="s">
        <v>4776</v>
      </c>
      <c r="E566" s="832" t="s">
        <v>4777</v>
      </c>
      <c r="F566" s="849">
        <v>1</v>
      </c>
      <c r="G566" s="849">
        <v>4385.37</v>
      </c>
      <c r="H566" s="849"/>
      <c r="I566" s="849">
        <v>4385.37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577</v>
      </c>
      <c r="B567" s="832" t="s">
        <v>4352</v>
      </c>
      <c r="C567" s="832" t="s">
        <v>4610</v>
      </c>
      <c r="D567" s="832" t="s">
        <v>5149</v>
      </c>
      <c r="E567" s="832" t="s">
        <v>4632</v>
      </c>
      <c r="F567" s="849">
        <v>3</v>
      </c>
      <c r="G567" s="849">
        <v>8955</v>
      </c>
      <c r="H567" s="849">
        <v>3</v>
      </c>
      <c r="I567" s="849">
        <v>2985</v>
      </c>
      <c r="J567" s="849">
        <v>1</v>
      </c>
      <c r="K567" s="849">
        <v>2985</v>
      </c>
      <c r="L567" s="849">
        <v>1</v>
      </c>
      <c r="M567" s="849">
        <v>2985</v>
      </c>
      <c r="N567" s="849">
        <v>1</v>
      </c>
      <c r="O567" s="849">
        <v>2985</v>
      </c>
      <c r="P567" s="837">
        <v>1</v>
      </c>
      <c r="Q567" s="850">
        <v>2985</v>
      </c>
    </row>
    <row r="568" spans="1:17" ht="14.4" customHeight="1" x14ac:dyDescent="0.3">
      <c r="A568" s="831" t="s">
        <v>577</v>
      </c>
      <c r="B568" s="832" t="s">
        <v>4352</v>
      </c>
      <c r="C568" s="832" t="s">
        <v>4610</v>
      </c>
      <c r="D568" s="832" t="s">
        <v>4779</v>
      </c>
      <c r="E568" s="832" t="s">
        <v>4780</v>
      </c>
      <c r="F568" s="849"/>
      <c r="G568" s="849"/>
      <c r="H568" s="849"/>
      <c r="I568" s="849"/>
      <c r="J568" s="849">
        <v>1</v>
      </c>
      <c r="K568" s="849">
        <v>14750.56</v>
      </c>
      <c r="L568" s="849">
        <v>1</v>
      </c>
      <c r="M568" s="849">
        <v>14750.56</v>
      </c>
      <c r="N568" s="849"/>
      <c r="O568" s="849"/>
      <c r="P568" s="837"/>
      <c r="Q568" s="850"/>
    </row>
    <row r="569" spans="1:17" ht="14.4" customHeight="1" x14ac:dyDescent="0.3">
      <c r="A569" s="831" t="s">
        <v>577</v>
      </c>
      <c r="B569" s="832" t="s">
        <v>4352</v>
      </c>
      <c r="C569" s="832" t="s">
        <v>4610</v>
      </c>
      <c r="D569" s="832" t="s">
        <v>4783</v>
      </c>
      <c r="E569" s="832" t="s">
        <v>4695</v>
      </c>
      <c r="F569" s="849">
        <v>2</v>
      </c>
      <c r="G569" s="849">
        <v>114084</v>
      </c>
      <c r="H569" s="849">
        <v>0.66666666666666663</v>
      </c>
      <c r="I569" s="849">
        <v>57042</v>
      </c>
      <c r="J569" s="849">
        <v>3</v>
      </c>
      <c r="K569" s="849">
        <v>171126</v>
      </c>
      <c r="L569" s="849">
        <v>1</v>
      </c>
      <c r="M569" s="849">
        <v>57042</v>
      </c>
      <c r="N569" s="849">
        <v>1</v>
      </c>
      <c r="O569" s="849">
        <v>57042</v>
      </c>
      <c r="P569" s="837">
        <v>0.33333333333333331</v>
      </c>
      <c r="Q569" s="850">
        <v>57042</v>
      </c>
    </row>
    <row r="570" spans="1:17" ht="14.4" customHeight="1" x14ac:dyDescent="0.3">
      <c r="A570" s="831" t="s">
        <v>577</v>
      </c>
      <c r="B570" s="832" t="s">
        <v>4352</v>
      </c>
      <c r="C570" s="832" t="s">
        <v>4610</v>
      </c>
      <c r="D570" s="832" t="s">
        <v>5150</v>
      </c>
      <c r="E570" s="832" t="s">
        <v>5151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1075.75</v>
      </c>
      <c r="P570" s="837"/>
      <c r="Q570" s="850">
        <v>1075.75</v>
      </c>
    </row>
    <row r="571" spans="1:17" ht="14.4" customHeight="1" x14ac:dyDescent="0.3">
      <c r="A571" s="831" t="s">
        <v>577</v>
      </c>
      <c r="B571" s="832" t="s">
        <v>4352</v>
      </c>
      <c r="C571" s="832" t="s">
        <v>4610</v>
      </c>
      <c r="D571" s="832" t="s">
        <v>5152</v>
      </c>
      <c r="E571" s="832" t="s">
        <v>4632</v>
      </c>
      <c r="F571" s="849">
        <v>1</v>
      </c>
      <c r="G571" s="849">
        <v>3336</v>
      </c>
      <c r="H571" s="849"/>
      <c r="I571" s="849">
        <v>3336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577</v>
      </c>
      <c r="B572" s="832" t="s">
        <v>4352</v>
      </c>
      <c r="C572" s="832" t="s">
        <v>4610</v>
      </c>
      <c r="D572" s="832" t="s">
        <v>5153</v>
      </c>
      <c r="E572" s="832" t="s">
        <v>5154</v>
      </c>
      <c r="F572" s="849">
        <v>4</v>
      </c>
      <c r="G572" s="849">
        <v>47486.2</v>
      </c>
      <c r="H572" s="849"/>
      <c r="I572" s="849">
        <v>11871.55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577</v>
      </c>
      <c r="B573" s="832" t="s">
        <v>4352</v>
      </c>
      <c r="C573" s="832" t="s">
        <v>4610</v>
      </c>
      <c r="D573" s="832" t="s">
        <v>4790</v>
      </c>
      <c r="E573" s="832" t="s">
        <v>4791</v>
      </c>
      <c r="F573" s="849">
        <v>2</v>
      </c>
      <c r="G573" s="849">
        <v>19184.34</v>
      </c>
      <c r="H573" s="849">
        <v>0.4</v>
      </c>
      <c r="I573" s="849">
        <v>9592.17</v>
      </c>
      <c r="J573" s="849">
        <v>5</v>
      </c>
      <c r="K573" s="849">
        <v>47960.85</v>
      </c>
      <c r="L573" s="849">
        <v>1</v>
      </c>
      <c r="M573" s="849">
        <v>9592.17</v>
      </c>
      <c r="N573" s="849">
        <v>5</v>
      </c>
      <c r="O573" s="849">
        <v>47960.85</v>
      </c>
      <c r="P573" s="837">
        <v>1</v>
      </c>
      <c r="Q573" s="850">
        <v>9592.17</v>
      </c>
    </row>
    <row r="574" spans="1:17" ht="14.4" customHeight="1" x14ac:dyDescent="0.3">
      <c r="A574" s="831" t="s">
        <v>577</v>
      </c>
      <c r="B574" s="832" t="s">
        <v>4352</v>
      </c>
      <c r="C574" s="832" t="s">
        <v>4610</v>
      </c>
      <c r="D574" s="832" t="s">
        <v>5155</v>
      </c>
      <c r="E574" s="832" t="s">
        <v>4700</v>
      </c>
      <c r="F574" s="849">
        <v>0.5</v>
      </c>
      <c r="G574" s="849">
        <v>1392.35</v>
      </c>
      <c r="H574" s="849"/>
      <c r="I574" s="849">
        <v>2784.7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577</v>
      </c>
      <c r="B575" s="832" t="s">
        <v>4352</v>
      </c>
      <c r="C575" s="832" t="s">
        <v>4610</v>
      </c>
      <c r="D575" s="832" t="s">
        <v>4805</v>
      </c>
      <c r="E575" s="832" t="s">
        <v>4806</v>
      </c>
      <c r="F575" s="849">
        <v>10</v>
      </c>
      <c r="G575" s="849">
        <v>88500</v>
      </c>
      <c r="H575" s="849">
        <v>0.29411764705882354</v>
      </c>
      <c r="I575" s="849">
        <v>8850</v>
      </c>
      <c r="J575" s="849">
        <v>34</v>
      </c>
      <c r="K575" s="849">
        <v>300900</v>
      </c>
      <c r="L575" s="849">
        <v>1</v>
      </c>
      <c r="M575" s="849">
        <v>8850</v>
      </c>
      <c r="N575" s="849">
        <v>40</v>
      </c>
      <c r="O575" s="849">
        <v>354000</v>
      </c>
      <c r="P575" s="837">
        <v>1.1764705882352942</v>
      </c>
      <c r="Q575" s="850">
        <v>8850</v>
      </c>
    </row>
    <row r="576" spans="1:17" ht="14.4" customHeight="1" x14ac:dyDescent="0.3">
      <c r="A576" s="831" t="s">
        <v>577</v>
      </c>
      <c r="B576" s="832" t="s">
        <v>4352</v>
      </c>
      <c r="C576" s="832" t="s">
        <v>4610</v>
      </c>
      <c r="D576" s="832" t="s">
        <v>4807</v>
      </c>
      <c r="E576" s="832" t="s">
        <v>4806</v>
      </c>
      <c r="F576" s="849">
        <v>3</v>
      </c>
      <c r="G576" s="849">
        <v>13593</v>
      </c>
      <c r="H576" s="849">
        <v>0.25</v>
      </c>
      <c r="I576" s="849">
        <v>4531</v>
      </c>
      <c r="J576" s="849">
        <v>12</v>
      </c>
      <c r="K576" s="849">
        <v>54372</v>
      </c>
      <c r="L576" s="849">
        <v>1</v>
      </c>
      <c r="M576" s="849">
        <v>4531</v>
      </c>
      <c r="N576" s="849">
        <v>15</v>
      </c>
      <c r="O576" s="849">
        <v>67965</v>
      </c>
      <c r="P576" s="837">
        <v>1.25</v>
      </c>
      <c r="Q576" s="850">
        <v>4531</v>
      </c>
    </row>
    <row r="577" spans="1:17" ht="14.4" customHeight="1" x14ac:dyDescent="0.3">
      <c r="A577" s="831" t="s">
        <v>577</v>
      </c>
      <c r="B577" s="832" t="s">
        <v>4352</v>
      </c>
      <c r="C577" s="832" t="s">
        <v>4610</v>
      </c>
      <c r="D577" s="832" t="s">
        <v>4808</v>
      </c>
      <c r="E577" s="832" t="s">
        <v>4809</v>
      </c>
      <c r="F577" s="849">
        <v>6</v>
      </c>
      <c r="G577" s="849">
        <v>109710</v>
      </c>
      <c r="H577" s="849">
        <v>0.2608695652173913</v>
      </c>
      <c r="I577" s="849">
        <v>18285</v>
      </c>
      <c r="J577" s="849">
        <v>23</v>
      </c>
      <c r="K577" s="849">
        <v>420555</v>
      </c>
      <c r="L577" s="849">
        <v>1</v>
      </c>
      <c r="M577" s="849">
        <v>18285</v>
      </c>
      <c r="N577" s="849">
        <v>16</v>
      </c>
      <c r="O577" s="849">
        <v>292560</v>
      </c>
      <c r="P577" s="837">
        <v>0.69565217391304346</v>
      </c>
      <c r="Q577" s="850">
        <v>18285</v>
      </c>
    </row>
    <row r="578" spans="1:17" ht="14.4" customHeight="1" x14ac:dyDescent="0.3">
      <c r="A578" s="831" t="s">
        <v>577</v>
      </c>
      <c r="B578" s="832" t="s">
        <v>4352</v>
      </c>
      <c r="C578" s="832" t="s">
        <v>4610</v>
      </c>
      <c r="D578" s="832" t="s">
        <v>4810</v>
      </c>
      <c r="E578" s="832" t="s">
        <v>4806</v>
      </c>
      <c r="F578" s="849">
        <v>10</v>
      </c>
      <c r="G578" s="849">
        <v>19960</v>
      </c>
      <c r="H578" s="849">
        <v>0.29411764705882354</v>
      </c>
      <c r="I578" s="849">
        <v>1996</v>
      </c>
      <c r="J578" s="849">
        <v>34</v>
      </c>
      <c r="K578" s="849">
        <v>67864</v>
      </c>
      <c r="L578" s="849">
        <v>1</v>
      </c>
      <c r="M578" s="849">
        <v>1996</v>
      </c>
      <c r="N578" s="849">
        <v>40</v>
      </c>
      <c r="O578" s="849">
        <v>79840</v>
      </c>
      <c r="P578" s="837">
        <v>1.1764705882352942</v>
      </c>
      <c r="Q578" s="850">
        <v>1996</v>
      </c>
    </row>
    <row r="579" spans="1:17" ht="14.4" customHeight="1" x14ac:dyDescent="0.3">
      <c r="A579" s="831" t="s">
        <v>577</v>
      </c>
      <c r="B579" s="832" t="s">
        <v>4352</v>
      </c>
      <c r="C579" s="832" t="s">
        <v>4610</v>
      </c>
      <c r="D579" s="832" t="s">
        <v>4811</v>
      </c>
      <c r="E579" s="832" t="s">
        <v>4806</v>
      </c>
      <c r="F579" s="849"/>
      <c r="G579" s="849"/>
      <c r="H579" s="849"/>
      <c r="I579" s="849"/>
      <c r="J579" s="849">
        <v>1</v>
      </c>
      <c r="K579" s="849">
        <v>10110</v>
      </c>
      <c r="L579" s="849">
        <v>1</v>
      </c>
      <c r="M579" s="849">
        <v>10110</v>
      </c>
      <c r="N579" s="849">
        <v>2</v>
      </c>
      <c r="O579" s="849">
        <v>20220</v>
      </c>
      <c r="P579" s="837">
        <v>2</v>
      </c>
      <c r="Q579" s="850">
        <v>10110</v>
      </c>
    </row>
    <row r="580" spans="1:17" ht="14.4" customHeight="1" x14ac:dyDescent="0.3">
      <c r="A580" s="831" t="s">
        <v>577</v>
      </c>
      <c r="B580" s="832" t="s">
        <v>4352</v>
      </c>
      <c r="C580" s="832" t="s">
        <v>4610</v>
      </c>
      <c r="D580" s="832" t="s">
        <v>4812</v>
      </c>
      <c r="E580" s="832" t="s">
        <v>4813</v>
      </c>
      <c r="F580" s="849"/>
      <c r="G580" s="849"/>
      <c r="H580" s="849"/>
      <c r="I580" s="849"/>
      <c r="J580" s="849">
        <v>4</v>
      </c>
      <c r="K580" s="849">
        <v>10260</v>
      </c>
      <c r="L580" s="849">
        <v>1</v>
      </c>
      <c r="M580" s="849">
        <v>2565</v>
      </c>
      <c r="N580" s="849"/>
      <c r="O580" s="849"/>
      <c r="P580" s="837"/>
      <c r="Q580" s="850"/>
    </row>
    <row r="581" spans="1:17" ht="14.4" customHeight="1" x14ac:dyDescent="0.3">
      <c r="A581" s="831" t="s">
        <v>577</v>
      </c>
      <c r="B581" s="832" t="s">
        <v>4352</v>
      </c>
      <c r="C581" s="832" t="s">
        <v>4610</v>
      </c>
      <c r="D581" s="832" t="s">
        <v>4814</v>
      </c>
      <c r="E581" s="832" t="s">
        <v>4813</v>
      </c>
      <c r="F581" s="849"/>
      <c r="G581" s="849"/>
      <c r="H581" s="849"/>
      <c r="I581" s="849"/>
      <c r="J581" s="849">
        <v>4</v>
      </c>
      <c r="K581" s="849">
        <v>46460</v>
      </c>
      <c r="L581" s="849">
        <v>1</v>
      </c>
      <c r="M581" s="849">
        <v>11615</v>
      </c>
      <c r="N581" s="849"/>
      <c r="O581" s="849"/>
      <c r="P581" s="837"/>
      <c r="Q581" s="850"/>
    </row>
    <row r="582" spans="1:17" ht="14.4" customHeight="1" x14ac:dyDescent="0.3">
      <c r="A582" s="831" t="s">
        <v>577</v>
      </c>
      <c r="B582" s="832" t="s">
        <v>4352</v>
      </c>
      <c r="C582" s="832" t="s">
        <v>4610</v>
      </c>
      <c r="D582" s="832" t="s">
        <v>4815</v>
      </c>
      <c r="E582" s="832" t="s">
        <v>4813</v>
      </c>
      <c r="F582" s="849"/>
      <c r="G582" s="849"/>
      <c r="H582" s="849"/>
      <c r="I582" s="849"/>
      <c r="J582" s="849">
        <v>4</v>
      </c>
      <c r="K582" s="849">
        <v>9982</v>
      </c>
      <c r="L582" s="849">
        <v>1</v>
      </c>
      <c r="M582" s="849">
        <v>2495.5</v>
      </c>
      <c r="N582" s="849"/>
      <c r="O582" s="849"/>
      <c r="P582" s="837"/>
      <c r="Q582" s="850"/>
    </row>
    <row r="583" spans="1:17" ht="14.4" customHeight="1" x14ac:dyDescent="0.3">
      <c r="A583" s="831" t="s">
        <v>577</v>
      </c>
      <c r="B583" s="832" t="s">
        <v>4352</v>
      </c>
      <c r="C583" s="832" t="s">
        <v>4610</v>
      </c>
      <c r="D583" s="832" t="s">
        <v>5156</v>
      </c>
      <c r="E583" s="832" t="s">
        <v>5105</v>
      </c>
      <c r="F583" s="849">
        <v>5</v>
      </c>
      <c r="G583" s="849">
        <v>97003.6</v>
      </c>
      <c r="H583" s="849">
        <v>0.41666666666666669</v>
      </c>
      <c r="I583" s="849">
        <v>19400.72</v>
      </c>
      <c r="J583" s="849">
        <v>12</v>
      </c>
      <c r="K583" s="849">
        <v>232808.64</v>
      </c>
      <c r="L583" s="849">
        <v>1</v>
      </c>
      <c r="M583" s="849">
        <v>19400.72</v>
      </c>
      <c r="N583" s="849">
        <v>6</v>
      </c>
      <c r="O583" s="849">
        <v>116404.32</v>
      </c>
      <c r="P583" s="837">
        <v>0.5</v>
      </c>
      <c r="Q583" s="850">
        <v>19400.72</v>
      </c>
    </row>
    <row r="584" spans="1:17" ht="14.4" customHeight="1" x14ac:dyDescent="0.3">
      <c r="A584" s="831" t="s">
        <v>577</v>
      </c>
      <c r="B584" s="832" t="s">
        <v>4352</v>
      </c>
      <c r="C584" s="832" t="s">
        <v>4610</v>
      </c>
      <c r="D584" s="832" t="s">
        <v>5157</v>
      </c>
      <c r="E584" s="832" t="s">
        <v>5158</v>
      </c>
      <c r="F584" s="849">
        <v>0.1</v>
      </c>
      <c r="G584" s="849">
        <v>6.7</v>
      </c>
      <c r="H584" s="849"/>
      <c r="I584" s="849">
        <v>67</v>
      </c>
      <c r="J584" s="849"/>
      <c r="K584" s="849"/>
      <c r="L584" s="849"/>
      <c r="M584" s="849"/>
      <c r="N584" s="849">
        <v>0.3</v>
      </c>
      <c r="O584" s="849">
        <v>20.100000000000001</v>
      </c>
      <c r="P584" s="837"/>
      <c r="Q584" s="850">
        <v>67.000000000000014</v>
      </c>
    </row>
    <row r="585" spans="1:17" ht="14.4" customHeight="1" x14ac:dyDescent="0.3">
      <c r="A585" s="831" t="s">
        <v>577</v>
      </c>
      <c r="B585" s="832" t="s">
        <v>4352</v>
      </c>
      <c r="C585" s="832" t="s">
        <v>4610</v>
      </c>
      <c r="D585" s="832" t="s">
        <v>4816</v>
      </c>
      <c r="E585" s="832" t="s">
        <v>4817</v>
      </c>
      <c r="F585" s="849"/>
      <c r="G585" s="849"/>
      <c r="H585" s="849"/>
      <c r="I585" s="849"/>
      <c r="J585" s="849">
        <v>1</v>
      </c>
      <c r="K585" s="849">
        <v>21212</v>
      </c>
      <c r="L585" s="849">
        <v>1</v>
      </c>
      <c r="M585" s="849">
        <v>21212</v>
      </c>
      <c r="N585" s="849">
        <v>1</v>
      </c>
      <c r="O585" s="849">
        <v>21212</v>
      </c>
      <c r="P585" s="837">
        <v>1</v>
      </c>
      <c r="Q585" s="850">
        <v>21212</v>
      </c>
    </row>
    <row r="586" spans="1:17" ht="14.4" customHeight="1" x14ac:dyDescent="0.3">
      <c r="A586" s="831" t="s">
        <v>577</v>
      </c>
      <c r="B586" s="832" t="s">
        <v>4352</v>
      </c>
      <c r="C586" s="832" t="s">
        <v>4610</v>
      </c>
      <c r="D586" s="832" t="s">
        <v>5159</v>
      </c>
      <c r="E586" s="832" t="s">
        <v>4632</v>
      </c>
      <c r="F586" s="849">
        <v>1</v>
      </c>
      <c r="G586" s="849">
        <v>2033.67</v>
      </c>
      <c r="H586" s="849">
        <v>1</v>
      </c>
      <c r="I586" s="849">
        <v>2033.67</v>
      </c>
      <c r="J586" s="849">
        <v>1</v>
      </c>
      <c r="K586" s="849">
        <v>2033.67</v>
      </c>
      <c r="L586" s="849">
        <v>1</v>
      </c>
      <c r="M586" s="849">
        <v>2033.67</v>
      </c>
      <c r="N586" s="849"/>
      <c r="O586" s="849"/>
      <c r="P586" s="837"/>
      <c r="Q586" s="850"/>
    </row>
    <row r="587" spans="1:17" ht="14.4" customHeight="1" x14ac:dyDescent="0.3">
      <c r="A587" s="831" t="s">
        <v>577</v>
      </c>
      <c r="B587" s="832" t="s">
        <v>4352</v>
      </c>
      <c r="C587" s="832" t="s">
        <v>4610</v>
      </c>
      <c r="D587" s="832" t="s">
        <v>4830</v>
      </c>
      <c r="E587" s="832" t="s">
        <v>4831</v>
      </c>
      <c r="F587" s="849"/>
      <c r="G587" s="849"/>
      <c r="H587" s="849"/>
      <c r="I587" s="849"/>
      <c r="J587" s="849"/>
      <c r="K587" s="849"/>
      <c r="L587" s="849"/>
      <c r="M587" s="849"/>
      <c r="N587" s="849">
        <v>2</v>
      </c>
      <c r="O587" s="849">
        <v>25691</v>
      </c>
      <c r="P587" s="837"/>
      <c r="Q587" s="850">
        <v>12845.5</v>
      </c>
    </row>
    <row r="588" spans="1:17" ht="14.4" customHeight="1" x14ac:dyDescent="0.3">
      <c r="A588" s="831" t="s">
        <v>577</v>
      </c>
      <c r="B588" s="832" t="s">
        <v>4352</v>
      </c>
      <c r="C588" s="832" t="s">
        <v>4610</v>
      </c>
      <c r="D588" s="832" t="s">
        <v>4832</v>
      </c>
      <c r="E588" s="832" t="s">
        <v>4831</v>
      </c>
      <c r="F588" s="849"/>
      <c r="G588" s="849"/>
      <c r="H588" s="849"/>
      <c r="I588" s="849"/>
      <c r="J588" s="849"/>
      <c r="K588" s="849"/>
      <c r="L588" s="849"/>
      <c r="M588" s="849"/>
      <c r="N588" s="849">
        <v>2</v>
      </c>
      <c r="O588" s="849">
        <v>129134.6</v>
      </c>
      <c r="P588" s="837"/>
      <c r="Q588" s="850">
        <v>64567.3</v>
      </c>
    </row>
    <row r="589" spans="1:17" ht="14.4" customHeight="1" x14ac:dyDescent="0.3">
      <c r="A589" s="831" t="s">
        <v>577</v>
      </c>
      <c r="B589" s="832" t="s">
        <v>4352</v>
      </c>
      <c r="C589" s="832" t="s">
        <v>4610</v>
      </c>
      <c r="D589" s="832" t="s">
        <v>4839</v>
      </c>
      <c r="E589" s="832" t="s">
        <v>4840</v>
      </c>
      <c r="F589" s="849"/>
      <c r="G589" s="849"/>
      <c r="H589" s="849"/>
      <c r="I589" s="849"/>
      <c r="J589" s="849"/>
      <c r="K589" s="849"/>
      <c r="L589" s="849"/>
      <c r="M589" s="849"/>
      <c r="N589" s="849">
        <v>15</v>
      </c>
      <c r="O589" s="849">
        <v>58477.5</v>
      </c>
      <c r="P589" s="837"/>
      <c r="Q589" s="850">
        <v>3898.5</v>
      </c>
    </row>
    <row r="590" spans="1:17" ht="14.4" customHeight="1" x14ac:dyDescent="0.3">
      <c r="A590" s="831" t="s">
        <v>577</v>
      </c>
      <c r="B590" s="832" t="s">
        <v>4352</v>
      </c>
      <c r="C590" s="832" t="s">
        <v>4610</v>
      </c>
      <c r="D590" s="832" t="s">
        <v>4841</v>
      </c>
      <c r="E590" s="832" t="s">
        <v>4842</v>
      </c>
      <c r="F590" s="849"/>
      <c r="G590" s="849"/>
      <c r="H590" s="849"/>
      <c r="I590" s="849"/>
      <c r="J590" s="849"/>
      <c r="K590" s="849"/>
      <c r="L590" s="849"/>
      <c r="M590" s="849"/>
      <c r="N590" s="849">
        <v>28</v>
      </c>
      <c r="O590" s="849">
        <v>65212</v>
      </c>
      <c r="P590" s="837"/>
      <c r="Q590" s="850">
        <v>2329</v>
      </c>
    </row>
    <row r="591" spans="1:17" ht="14.4" customHeight="1" x14ac:dyDescent="0.3">
      <c r="A591" s="831" t="s">
        <v>577</v>
      </c>
      <c r="B591" s="832" t="s">
        <v>4352</v>
      </c>
      <c r="C591" s="832" t="s">
        <v>4610</v>
      </c>
      <c r="D591" s="832" t="s">
        <v>4843</v>
      </c>
      <c r="E591" s="832" t="s">
        <v>4842</v>
      </c>
      <c r="F591" s="849"/>
      <c r="G591" s="849"/>
      <c r="H591" s="849"/>
      <c r="I591" s="849"/>
      <c r="J591" s="849"/>
      <c r="K591" s="849"/>
      <c r="L591" s="849"/>
      <c r="M591" s="849"/>
      <c r="N591" s="849">
        <v>26</v>
      </c>
      <c r="O591" s="849">
        <v>243126</v>
      </c>
      <c r="P591" s="837"/>
      <c r="Q591" s="850">
        <v>9351</v>
      </c>
    </row>
    <row r="592" spans="1:17" ht="14.4" customHeight="1" x14ac:dyDescent="0.3">
      <c r="A592" s="831" t="s">
        <v>577</v>
      </c>
      <c r="B592" s="832" t="s">
        <v>4352</v>
      </c>
      <c r="C592" s="832" t="s">
        <v>4610</v>
      </c>
      <c r="D592" s="832" t="s">
        <v>5160</v>
      </c>
      <c r="E592" s="832" t="s">
        <v>4739</v>
      </c>
      <c r="F592" s="849"/>
      <c r="G592" s="849"/>
      <c r="H592" s="849"/>
      <c r="I592" s="849"/>
      <c r="J592" s="849"/>
      <c r="K592" s="849"/>
      <c r="L592" s="849"/>
      <c r="M592" s="849"/>
      <c r="N592" s="849">
        <v>42</v>
      </c>
      <c r="O592" s="849">
        <v>11976.3</v>
      </c>
      <c r="P592" s="837"/>
      <c r="Q592" s="850">
        <v>285.14999999999998</v>
      </c>
    </row>
    <row r="593" spans="1:17" ht="14.4" customHeight="1" x14ac:dyDescent="0.3">
      <c r="A593" s="831" t="s">
        <v>577</v>
      </c>
      <c r="B593" s="832" t="s">
        <v>4352</v>
      </c>
      <c r="C593" s="832" t="s">
        <v>4610</v>
      </c>
      <c r="D593" s="832" t="s">
        <v>4847</v>
      </c>
      <c r="E593" s="832" t="s">
        <v>4842</v>
      </c>
      <c r="F593" s="849"/>
      <c r="G593" s="849"/>
      <c r="H593" s="849"/>
      <c r="I593" s="849"/>
      <c r="J593" s="849"/>
      <c r="K593" s="849"/>
      <c r="L593" s="849"/>
      <c r="M593" s="849"/>
      <c r="N593" s="849">
        <v>2</v>
      </c>
      <c r="O593" s="849">
        <v>18966</v>
      </c>
      <c r="P593" s="837"/>
      <c r="Q593" s="850">
        <v>9483</v>
      </c>
    </row>
    <row r="594" spans="1:17" ht="14.4" customHeight="1" x14ac:dyDescent="0.3">
      <c r="A594" s="831" t="s">
        <v>577</v>
      </c>
      <c r="B594" s="832" t="s">
        <v>4352</v>
      </c>
      <c r="C594" s="832" t="s">
        <v>4610</v>
      </c>
      <c r="D594" s="832" t="s">
        <v>4849</v>
      </c>
      <c r="E594" s="832" t="s">
        <v>4850</v>
      </c>
      <c r="F594" s="849"/>
      <c r="G594" s="849"/>
      <c r="H594" s="849"/>
      <c r="I594" s="849"/>
      <c r="J594" s="849"/>
      <c r="K594" s="849"/>
      <c r="L594" s="849"/>
      <c r="M594" s="849"/>
      <c r="N594" s="849">
        <v>7</v>
      </c>
      <c r="O594" s="849">
        <v>84280</v>
      </c>
      <c r="P594" s="837"/>
      <c r="Q594" s="850">
        <v>12040</v>
      </c>
    </row>
    <row r="595" spans="1:17" ht="14.4" customHeight="1" x14ac:dyDescent="0.3">
      <c r="A595" s="831" t="s">
        <v>577</v>
      </c>
      <c r="B595" s="832" t="s">
        <v>4352</v>
      </c>
      <c r="C595" s="832" t="s">
        <v>4610</v>
      </c>
      <c r="D595" s="832" t="s">
        <v>4851</v>
      </c>
      <c r="E595" s="832" t="s">
        <v>4852</v>
      </c>
      <c r="F595" s="849"/>
      <c r="G595" s="849"/>
      <c r="H595" s="849"/>
      <c r="I595" s="849"/>
      <c r="J595" s="849"/>
      <c r="K595" s="849"/>
      <c r="L595" s="849"/>
      <c r="M595" s="849"/>
      <c r="N595" s="849">
        <v>11</v>
      </c>
      <c r="O595" s="849">
        <v>132898.03999999998</v>
      </c>
      <c r="P595" s="837"/>
      <c r="Q595" s="850">
        <v>12081.639999999998</v>
      </c>
    </row>
    <row r="596" spans="1:17" ht="14.4" customHeight="1" x14ac:dyDescent="0.3">
      <c r="A596" s="831" t="s">
        <v>577</v>
      </c>
      <c r="B596" s="832" t="s">
        <v>4352</v>
      </c>
      <c r="C596" s="832" t="s">
        <v>4610</v>
      </c>
      <c r="D596" s="832" t="s">
        <v>5161</v>
      </c>
      <c r="E596" s="832" t="s">
        <v>5162</v>
      </c>
      <c r="F596" s="849"/>
      <c r="G596" s="849"/>
      <c r="H596" s="849"/>
      <c r="I596" s="849"/>
      <c r="J596" s="849"/>
      <c r="K596" s="849"/>
      <c r="L596" s="849"/>
      <c r="M596" s="849"/>
      <c r="N596" s="849">
        <v>4</v>
      </c>
      <c r="O596" s="849">
        <v>9812</v>
      </c>
      <c r="P596" s="837"/>
      <c r="Q596" s="850">
        <v>2453</v>
      </c>
    </row>
    <row r="597" spans="1:17" ht="14.4" customHeight="1" x14ac:dyDescent="0.3">
      <c r="A597" s="831" t="s">
        <v>577</v>
      </c>
      <c r="B597" s="832" t="s">
        <v>4352</v>
      </c>
      <c r="C597" s="832" t="s">
        <v>4610</v>
      </c>
      <c r="D597" s="832" t="s">
        <v>4855</v>
      </c>
      <c r="E597" s="832" t="s">
        <v>4850</v>
      </c>
      <c r="F597" s="849"/>
      <c r="G597" s="849"/>
      <c r="H597" s="849"/>
      <c r="I597" s="849"/>
      <c r="J597" s="849"/>
      <c r="K597" s="849"/>
      <c r="L597" s="849"/>
      <c r="M597" s="849"/>
      <c r="N597" s="849">
        <v>2</v>
      </c>
      <c r="O597" s="849">
        <v>17294</v>
      </c>
      <c r="P597" s="837"/>
      <c r="Q597" s="850">
        <v>8647</v>
      </c>
    </row>
    <row r="598" spans="1:17" ht="14.4" customHeight="1" x14ac:dyDescent="0.3">
      <c r="A598" s="831" t="s">
        <v>577</v>
      </c>
      <c r="B598" s="832" t="s">
        <v>4352</v>
      </c>
      <c r="C598" s="832" t="s">
        <v>4610</v>
      </c>
      <c r="D598" s="832" t="s">
        <v>4860</v>
      </c>
      <c r="E598" s="832" t="s">
        <v>4850</v>
      </c>
      <c r="F598" s="849"/>
      <c r="G598" s="849"/>
      <c r="H598" s="849"/>
      <c r="I598" s="849"/>
      <c r="J598" s="849"/>
      <c r="K598" s="849"/>
      <c r="L598" s="849"/>
      <c r="M598" s="849"/>
      <c r="N598" s="849">
        <v>9</v>
      </c>
      <c r="O598" s="849">
        <v>18324</v>
      </c>
      <c r="P598" s="837"/>
      <c r="Q598" s="850">
        <v>2036</v>
      </c>
    </row>
    <row r="599" spans="1:17" ht="14.4" customHeight="1" x14ac:dyDescent="0.3">
      <c r="A599" s="831" t="s">
        <v>577</v>
      </c>
      <c r="B599" s="832" t="s">
        <v>4352</v>
      </c>
      <c r="C599" s="832" t="s">
        <v>4610</v>
      </c>
      <c r="D599" s="832" t="s">
        <v>5163</v>
      </c>
      <c r="E599" s="832" t="s">
        <v>5162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15842</v>
      </c>
      <c r="P599" s="837"/>
      <c r="Q599" s="850">
        <v>15842</v>
      </c>
    </row>
    <row r="600" spans="1:17" ht="14.4" customHeight="1" x14ac:dyDescent="0.3">
      <c r="A600" s="831" t="s">
        <v>577</v>
      </c>
      <c r="B600" s="832" t="s">
        <v>4352</v>
      </c>
      <c r="C600" s="832" t="s">
        <v>4610</v>
      </c>
      <c r="D600" s="832" t="s">
        <v>4863</v>
      </c>
      <c r="E600" s="832" t="s">
        <v>4842</v>
      </c>
      <c r="F600" s="849"/>
      <c r="G600" s="849"/>
      <c r="H600" s="849"/>
      <c r="I600" s="849"/>
      <c r="J600" s="849"/>
      <c r="K600" s="849"/>
      <c r="L600" s="849"/>
      <c r="M600" s="849"/>
      <c r="N600" s="849">
        <v>6</v>
      </c>
      <c r="O600" s="849">
        <v>33120</v>
      </c>
      <c r="P600" s="837"/>
      <c r="Q600" s="850">
        <v>5520</v>
      </c>
    </row>
    <row r="601" spans="1:17" ht="14.4" customHeight="1" x14ac:dyDescent="0.3">
      <c r="A601" s="831" t="s">
        <v>577</v>
      </c>
      <c r="B601" s="832" t="s">
        <v>4352</v>
      </c>
      <c r="C601" s="832" t="s">
        <v>4610</v>
      </c>
      <c r="D601" s="832" t="s">
        <v>4864</v>
      </c>
      <c r="E601" s="832" t="s">
        <v>4842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3841</v>
      </c>
      <c r="P601" s="837"/>
      <c r="Q601" s="850">
        <v>1920.5</v>
      </c>
    </row>
    <row r="602" spans="1:17" ht="14.4" customHeight="1" x14ac:dyDescent="0.3">
      <c r="A602" s="831" t="s">
        <v>577</v>
      </c>
      <c r="B602" s="832" t="s">
        <v>4352</v>
      </c>
      <c r="C602" s="832" t="s">
        <v>4610</v>
      </c>
      <c r="D602" s="832" t="s">
        <v>4867</v>
      </c>
      <c r="E602" s="832" t="s">
        <v>4672</v>
      </c>
      <c r="F602" s="849">
        <v>3</v>
      </c>
      <c r="G602" s="849">
        <v>20880</v>
      </c>
      <c r="H602" s="849"/>
      <c r="I602" s="849">
        <v>6960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577</v>
      </c>
      <c r="B603" s="832" t="s">
        <v>4352</v>
      </c>
      <c r="C603" s="832" t="s">
        <v>4610</v>
      </c>
      <c r="D603" s="832" t="s">
        <v>5164</v>
      </c>
      <c r="E603" s="832" t="s">
        <v>4739</v>
      </c>
      <c r="F603" s="849"/>
      <c r="G603" s="849"/>
      <c r="H603" s="849"/>
      <c r="I603" s="849"/>
      <c r="J603" s="849"/>
      <c r="K603" s="849"/>
      <c r="L603" s="849"/>
      <c r="M603" s="849"/>
      <c r="N603" s="849">
        <v>2</v>
      </c>
      <c r="O603" s="849">
        <v>1382.08</v>
      </c>
      <c r="P603" s="837"/>
      <c r="Q603" s="850">
        <v>691.04</v>
      </c>
    </row>
    <row r="604" spans="1:17" ht="14.4" customHeight="1" x14ac:dyDescent="0.3">
      <c r="A604" s="831" t="s">
        <v>577</v>
      </c>
      <c r="B604" s="832" t="s">
        <v>4352</v>
      </c>
      <c r="C604" s="832" t="s">
        <v>4610</v>
      </c>
      <c r="D604" s="832" t="s">
        <v>5165</v>
      </c>
      <c r="E604" s="832" t="s">
        <v>4695</v>
      </c>
      <c r="F604" s="849">
        <v>2</v>
      </c>
      <c r="G604" s="849">
        <v>83040</v>
      </c>
      <c r="H604" s="849"/>
      <c r="I604" s="849">
        <v>41520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577</v>
      </c>
      <c r="B605" s="832" t="s">
        <v>4352</v>
      </c>
      <c r="C605" s="832" t="s">
        <v>4610</v>
      </c>
      <c r="D605" s="832" t="s">
        <v>4879</v>
      </c>
      <c r="E605" s="832" t="s">
        <v>4852</v>
      </c>
      <c r="F605" s="849"/>
      <c r="G605" s="849"/>
      <c r="H605" s="849"/>
      <c r="I605" s="849"/>
      <c r="J605" s="849"/>
      <c r="K605" s="849"/>
      <c r="L605" s="849"/>
      <c r="M605" s="849"/>
      <c r="N605" s="849">
        <v>11</v>
      </c>
      <c r="O605" s="849">
        <v>16011.82</v>
      </c>
      <c r="P605" s="837"/>
      <c r="Q605" s="850">
        <v>1455.62</v>
      </c>
    </row>
    <row r="606" spans="1:17" ht="14.4" customHeight="1" x14ac:dyDescent="0.3">
      <c r="A606" s="831" t="s">
        <v>577</v>
      </c>
      <c r="B606" s="832" t="s">
        <v>4352</v>
      </c>
      <c r="C606" s="832" t="s">
        <v>4610</v>
      </c>
      <c r="D606" s="832" t="s">
        <v>5166</v>
      </c>
      <c r="E606" s="832" t="s">
        <v>5135</v>
      </c>
      <c r="F606" s="849"/>
      <c r="G606" s="849"/>
      <c r="H606" s="849"/>
      <c r="I606" s="849"/>
      <c r="J606" s="849">
        <v>7</v>
      </c>
      <c r="K606" s="849">
        <v>1269.52</v>
      </c>
      <c r="L606" s="849">
        <v>1</v>
      </c>
      <c r="M606" s="849">
        <v>181.35999999999999</v>
      </c>
      <c r="N606" s="849"/>
      <c r="O606" s="849"/>
      <c r="P606" s="837"/>
      <c r="Q606" s="850"/>
    </row>
    <row r="607" spans="1:17" ht="14.4" customHeight="1" x14ac:dyDescent="0.3">
      <c r="A607" s="831" t="s">
        <v>577</v>
      </c>
      <c r="B607" s="832" t="s">
        <v>4352</v>
      </c>
      <c r="C607" s="832" t="s">
        <v>4610</v>
      </c>
      <c r="D607" s="832" t="s">
        <v>5167</v>
      </c>
      <c r="E607" s="832" t="s">
        <v>5135</v>
      </c>
      <c r="F607" s="849"/>
      <c r="G607" s="849"/>
      <c r="H607" s="849"/>
      <c r="I607" s="849"/>
      <c r="J607" s="849">
        <v>3</v>
      </c>
      <c r="K607" s="849">
        <v>898.53</v>
      </c>
      <c r="L607" s="849">
        <v>1</v>
      </c>
      <c r="M607" s="849">
        <v>299.51</v>
      </c>
      <c r="N607" s="849"/>
      <c r="O607" s="849"/>
      <c r="P607" s="837"/>
      <c r="Q607" s="850"/>
    </row>
    <row r="608" spans="1:17" ht="14.4" customHeight="1" x14ac:dyDescent="0.3">
      <c r="A608" s="831" t="s">
        <v>577</v>
      </c>
      <c r="B608" s="832" t="s">
        <v>4352</v>
      </c>
      <c r="C608" s="832" t="s">
        <v>4610</v>
      </c>
      <c r="D608" s="832" t="s">
        <v>5168</v>
      </c>
      <c r="E608" s="832" t="s">
        <v>4739</v>
      </c>
      <c r="F608" s="849"/>
      <c r="G608" s="849"/>
      <c r="H608" s="849"/>
      <c r="I608" s="849"/>
      <c r="J608" s="849"/>
      <c r="K608" s="849"/>
      <c r="L608" s="849"/>
      <c r="M608" s="849"/>
      <c r="N608" s="849">
        <v>2</v>
      </c>
      <c r="O608" s="849">
        <v>713.16</v>
      </c>
      <c r="P608" s="837"/>
      <c r="Q608" s="850">
        <v>356.58</v>
      </c>
    </row>
    <row r="609" spans="1:17" ht="14.4" customHeight="1" x14ac:dyDescent="0.3">
      <c r="A609" s="831" t="s">
        <v>577</v>
      </c>
      <c r="B609" s="832" t="s">
        <v>4352</v>
      </c>
      <c r="C609" s="832" t="s">
        <v>4610</v>
      </c>
      <c r="D609" s="832" t="s">
        <v>5169</v>
      </c>
      <c r="E609" s="832" t="s">
        <v>4739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299.93</v>
      </c>
      <c r="P609" s="837"/>
      <c r="Q609" s="850">
        <v>299.93</v>
      </c>
    </row>
    <row r="610" spans="1:17" ht="14.4" customHeight="1" x14ac:dyDescent="0.3">
      <c r="A610" s="831" t="s">
        <v>577</v>
      </c>
      <c r="B610" s="832" t="s">
        <v>4352</v>
      </c>
      <c r="C610" s="832" t="s">
        <v>4610</v>
      </c>
      <c r="D610" s="832" t="s">
        <v>5170</v>
      </c>
      <c r="E610" s="832" t="s">
        <v>4739</v>
      </c>
      <c r="F610" s="849"/>
      <c r="G610" s="849"/>
      <c r="H610" s="849"/>
      <c r="I610" s="849"/>
      <c r="J610" s="849"/>
      <c r="K610" s="849"/>
      <c r="L610" s="849"/>
      <c r="M610" s="849"/>
      <c r="N610" s="849">
        <v>3</v>
      </c>
      <c r="O610" s="849">
        <v>2321.52</v>
      </c>
      <c r="P610" s="837"/>
      <c r="Q610" s="850">
        <v>773.84</v>
      </c>
    </row>
    <row r="611" spans="1:17" ht="14.4" customHeight="1" x14ac:dyDescent="0.3">
      <c r="A611" s="831" t="s">
        <v>577</v>
      </c>
      <c r="B611" s="832" t="s">
        <v>4352</v>
      </c>
      <c r="C611" s="832" t="s">
        <v>4610</v>
      </c>
      <c r="D611" s="832" t="s">
        <v>5171</v>
      </c>
      <c r="E611" s="832" t="s">
        <v>4739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1644.52</v>
      </c>
      <c r="P611" s="837"/>
      <c r="Q611" s="850">
        <v>822.26</v>
      </c>
    </row>
    <row r="612" spans="1:17" ht="14.4" customHeight="1" x14ac:dyDescent="0.3">
      <c r="A612" s="831" t="s">
        <v>577</v>
      </c>
      <c r="B612" s="832" t="s">
        <v>4352</v>
      </c>
      <c r="C612" s="832" t="s">
        <v>4610</v>
      </c>
      <c r="D612" s="832" t="s">
        <v>5172</v>
      </c>
      <c r="E612" s="832" t="s">
        <v>5135</v>
      </c>
      <c r="F612" s="849"/>
      <c r="G612" s="849"/>
      <c r="H612" s="849"/>
      <c r="I612" s="849"/>
      <c r="J612" s="849">
        <v>1</v>
      </c>
      <c r="K612" s="849">
        <v>236.29</v>
      </c>
      <c r="L612" s="849">
        <v>1</v>
      </c>
      <c r="M612" s="849">
        <v>236.29</v>
      </c>
      <c r="N612" s="849"/>
      <c r="O612" s="849"/>
      <c r="P612" s="837"/>
      <c r="Q612" s="850"/>
    </row>
    <row r="613" spans="1:17" ht="14.4" customHeight="1" x14ac:dyDescent="0.3">
      <c r="A613" s="831" t="s">
        <v>577</v>
      </c>
      <c r="B613" s="832" t="s">
        <v>4352</v>
      </c>
      <c r="C613" s="832" t="s">
        <v>4610</v>
      </c>
      <c r="D613" s="832" t="s">
        <v>5173</v>
      </c>
      <c r="E613" s="832" t="s">
        <v>4813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1838</v>
      </c>
      <c r="P613" s="837"/>
      <c r="Q613" s="850">
        <v>1838</v>
      </c>
    </row>
    <row r="614" spans="1:17" ht="14.4" customHeight="1" x14ac:dyDescent="0.3">
      <c r="A614" s="831" t="s">
        <v>577</v>
      </c>
      <c r="B614" s="832" t="s">
        <v>4352</v>
      </c>
      <c r="C614" s="832" t="s">
        <v>4610</v>
      </c>
      <c r="D614" s="832" t="s">
        <v>5174</v>
      </c>
      <c r="E614" s="832" t="s">
        <v>5175</v>
      </c>
      <c r="F614" s="849">
        <v>1</v>
      </c>
      <c r="G614" s="849">
        <v>3928.34</v>
      </c>
      <c r="H614" s="849">
        <v>1</v>
      </c>
      <c r="I614" s="849">
        <v>3928.34</v>
      </c>
      <c r="J614" s="849">
        <v>1</v>
      </c>
      <c r="K614" s="849">
        <v>3928.34</v>
      </c>
      <c r="L614" s="849">
        <v>1</v>
      </c>
      <c r="M614" s="849">
        <v>3928.34</v>
      </c>
      <c r="N614" s="849"/>
      <c r="O614" s="849"/>
      <c r="P614" s="837"/>
      <c r="Q614" s="850"/>
    </row>
    <row r="615" spans="1:17" ht="14.4" customHeight="1" x14ac:dyDescent="0.3">
      <c r="A615" s="831" t="s">
        <v>577</v>
      </c>
      <c r="B615" s="832" t="s">
        <v>4352</v>
      </c>
      <c r="C615" s="832" t="s">
        <v>4610</v>
      </c>
      <c r="D615" s="832" t="s">
        <v>5176</v>
      </c>
      <c r="E615" s="832" t="s">
        <v>5177</v>
      </c>
      <c r="F615" s="849"/>
      <c r="G615" s="849"/>
      <c r="H615" s="849"/>
      <c r="I615" s="849"/>
      <c r="J615" s="849"/>
      <c r="K615" s="849"/>
      <c r="L615" s="849"/>
      <c r="M615" s="849"/>
      <c r="N615" s="849">
        <v>4</v>
      </c>
      <c r="O615" s="849">
        <v>190612</v>
      </c>
      <c r="P615" s="837"/>
      <c r="Q615" s="850">
        <v>47653</v>
      </c>
    </row>
    <row r="616" spans="1:17" ht="14.4" customHeight="1" x14ac:dyDescent="0.3">
      <c r="A616" s="831" t="s">
        <v>577</v>
      </c>
      <c r="B616" s="832" t="s">
        <v>4352</v>
      </c>
      <c r="C616" s="832" t="s">
        <v>4610</v>
      </c>
      <c r="D616" s="832" t="s">
        <v>5178</v>
      </c>
      <c r="E616" s="832" t="s">
        <v>4739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991.73</v>
      </c>
      <c r="P616" s="837"/>
      <c r="Q616" s="850">
        <v>991.73</v>
      </c>
    </row>
    <row r="617" spans="1:17" ht="14.4" customHeight="1" x14ac:dyDescent="0.3">
      <c r="A617" s="831" t="s">
        <v>577</v>
      </c>
      <c r="B617" s="832" t="s">
        <v>4352</v>
      </c>
      <c r="C617" s="832" t="s">
        <v>4610</v>
      </c>
      <c r="D617" s="832" t="s">
        <v>5179</v>
      </c>
      <c r="E617" s="832" t="s">
        <v>5180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214.53</v>
      </c>
      <c r="P617" s="837"/>
      <c r="Q617" s="850">
        <v>214.53</v>
      </c>
    </row>
    <row r="618" spans="1:17" ht="14.4" customHeight="1" x14ac:dyDescent="0.3">
      <c r="A618" s="831" t="s">
        <v>577</v>
      </c>
      <c r="B618" s="832" t="s">
        <v>4352</v>
      </c>
      <c r="C618" s="832" t="s">
        <v>4610</v>
      </c>
      <c r="D618" s="832" t="s">
        <v>5181</v>
      </c>
      <c r="E618" s="832" t="s">
        <v>5105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1786</v>
      </c>
      <c r="P618" s="837"/>
      <c r="Q618" s="850">
        <v>1786</v>
      </c>
    </row>
    <row r="619" spans="1:17" ht="14.4" customHeight="1" x14ac:dyDescent="0.3">
      <c r="A619" s="831" t="s">
        <v>577</v>
      </c>
      <c r="B619" s="832" t="s">
        <v>4352</v>
      </c>
      <c r="C619" s="832" t="s">
        <v>4610</v>
      </c>
      <c r="D619" s="832" t="s">
        <v>5182</v>
      </c>
      <c r="E619" s="832" t="s">
        <v>5105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6942</v>
      </c>
      <c r="P619" s="837"/>
      <c r="Q619" s="850">
        <v>3471</v>
      </c>
    </row>
    <row r="620" spans="1:17" ht="14.4" customHeight="1" x14ac:dyDescent="0.3">
      <c r="A620" s="831" t="s">
        <v>577</v>
      </c>
      <c r="B620" s="832" t="s">
        <v>4352</v>
      </c>
      <c r="C620" s="832" t="s">
        <v>4610</v>
      </c>
      <c r="D620" s="832" t="s">
        <v>5183</v>
      </c>
      <c r="E620" s="832" t="s">
        <v>4705</v>
      </c>
      <c r="F620" s="849">
        <v>1</v>
      </c>
      <c r="G620" s="849">
        <v>13003</v>
      </c>
      <c r="H620" s="849"/>
      <c r="I620" s="849">
        <v>13003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577</v>
      </c>
      <c r="B621" s="832" t="s">
        <v>4352</v>
      </c>
      <c r="C621" s="832" t="s">
        <v>4353</v>
      </c>
      <c r="D621" s="832" t="s">
        <v>5184</v>
      </c>
      <c r="E621" s="832" t="s">
        <v>5185</v>
      </c>
      <c r="F621" s="849">
        <v>39</v>
      </c>
      <c r="G621" s="849">
        <v>1246674</v>
      </c>
      <c r="H621" s="849">
        <v>0.84782608695652173</v>
      </c>
      <c r="I621" s="849">
        <v>31966</v>
      </c>
      <c r="J621" s="849">
        <v>46</v>
      </c>
      <c r="K621" s="849">
        <v>1470436</v>
      </c>
      <c r="L621" s="849">
        <v>1</v>
      </c>
      <c r="M621" s="849">
        <v>31966</v>
      </c>
      <c r="N621" s="849">
        <v>40</v>
      </c>
      <c r="O621" s="849">
        <v>1278640</v>
      </c>
      <c r="P621" s="837">
        <v>0.86956521739130432</v>
      </c>
      <c r="Q621" s="850">
        <v>31966</v>
      </c>
    </row>
    <row r="622" spans="1:17" ht="14.4" customHeight="1" x14ac:dyDescent="0.3">
      <c r="A622" s="831" t="s">
        <v>577</v>
      </c>
      <c r="B622" s="832" t="s">
        <v>4352</v>
      </c>
      <c r="C622" s="832" t="s">
        <v>4353</v>
      </c>
      <c r="D622" s="832" t="s">
        <v>5186</v>
      </c>
      <c r="E622" s="832" t="s">
        <v>5187</v>
      </c>
      <c r="F622" s="849">
        <v>613</v>
      </c>
      <c r="G622" s="849">
        <v>7292861</v>
      </c>
      <c r="H622" s="849">
        <v>0.96081504702194354</v>
      </c>
      <c r="I622" s="849">
        <v>11897</v>
      </c>
      <c r="J622" s="849">
        <v>638</v>
      </c>
      <c r="K622" s="849">
        <v>7590286</v>
      </c>
      <c r="L622" s="849">
        <v>1</v>
      </c>
      <c r="M622" s="849">
        <v>11897</v>
      </c>
      <c r="N622" s="849">
        <v>608</v>
      </c>
      <c r="O622" s="849">
        <v>7233376</v>
      </c>
      <c r="P622" s="837">
        <v>0.95297805642633227</v>
      </c>
      <c r="Q622" s="850">
        <v>11897</v>
      </c>
    </row>
    <row r="623" spans="1:17" ht="14.4" customHeight="1" x14ac:dyDescent="0.3">
      <c r="A623" s="831" t="s">
        <v>577</v>
      </c>
      <c r="B623" s="832" t="s">
        <v>4352</v>
      </c>
      <c r="C623" s="832" t="s">
        <v>4353</v>
      </c>
      <c r="D623" s="832" t="s">
        <v>5188</v>
      </c>
      <c r="E623" s="832" t="s">
        <v>5189</v>
      </c>
      <c r="F623" s="849">
        <v>25</v>
      </c>
      <c r="G623" s="849">
        <v>20475</v>
      </c>
      <c r="H623" s="849">
        <v>0.69976076555023925</v>
      </c>
      <c r="I623" s="849">
        <v>819</v>
      </c>
      <c r="J623" s="849">
        <v>35</v>
      </c>
      <c r="K623" s="849">
        <v>29260</v>
      </c>
      <c r="L623" s="849">
        <v>1</v>
      </c>
      <c r="M623" s="849">
        <v>836</v>
      </c>
      <c r="N623" s="849">
        <v>30</v>
      </c>
      <c r="O623" s="849">
        <v>25107</v>
      </c>
      <c r="P623" s="837">
        <v>0.85806561859193442</v>
      </c>
      <c r="Q623" s="850">
        <v>836.9</v>
      </c>
    </row>
    <row r="624" spans="1:17" ht="14.4" customHeight="1" x14ac:dyDescent="0.3">
      <c r="A624" s="831" t="s">
        <v>577</v>
      </c>
      <c r="B624" s="832" t="s">
        <v>4352</v>
      </c>
      <c r="C624" s="832" t="s">
        <v>4353</v>
      </c>
      <c r="D624" s="832" t="s">
        <v>4949</v>
      </c>
      <c r="E624" s="832" t="s">
        <v>4950</v>
      </c>
      <c r="F624" s="849">
        <v>0</v>
      </c>
      <c r="G624" s="849">
        <v>0</v>
      </c>
      <c r="H624" s="849"/>
      <c r="I624" s="849"/>
      <c r="J624" s="849">
        <v>0</v>
      </c>
      <c r="K624" s="849">
        <v>0</v>
      </c>
      <c r="L624" s="849"/>
      <c r="M624" s="849"/>
      <c r="N624" s="849">
        <v>0</v>
      </c>
      <c r="O624" s="849">
        <v>0</v>
      </c>
      <c r="P624" s="837"/>
      <c r="Q624" s="850"/>
    </row>
    <row r="625" spans="1:17" ht="14.4" customHeight="1" x14ac:dyDescent="0.3">
      <c r="A625" s="831" t="s">
        <v>577</v>
      </c>
      <c r="B625" s="832" t="s">
        <v>4352</v>
      </c>
      <c r="C625" s="832" t="s">
        <v>4353</v>
      </c>
      <c r="D625" s="832" t="s">
        <v>4951</v>
      </c>
      <c r="E625" s="832" t="s">
        <v>4952</v>
      </c>
      <c r="F625" s="849">
        <v>689</v>
      </c>
      <c r="G625" s="849">
        <v>0</v>
      </c>
      <c r="H625" s="849"/>
      <c r="I625" s="849">
        <v>0</v>
      </c>
      <c r="J625" s="849">
        <v>639</v>
      </c>
      <c r="K625" s="849">
        <v>0</v>
      </c>
      <c r="L625" s="849"/>
      <c r="M625" s="849">
        <v>0</v>
      </c>
      <c r="N625" s="849">
        <v>548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577</v>
      </c>
      <c r="B626" s="832" t="s">
        <v>4352</v>
      </c>
      <c r="C626" s="832" t="s">
        <v>4353</v>
      </c>
      <c r="D626" s="832" t="s">
        <v>5190</v>
      </c>
      <c r="E626" s="832" t="s">
        <v>5191</v>
      </c>
      <c r="F626" s="849">
        <v>28</v>
      </c>
      <c r="G626" s="849">
        <v>0</v>
      </c>
      <c r="H626" s="849"/>
      <c r="I626" s="849">
        <v>0</v>
      </c>
      <c r="J626" s="849">
        <v>36</v>
      </c>
      <c r="K626" s="849">
        <v>0</v>
      </c>
      <c r="L626" s="849"/>
      <c r="M626" s="849">
        <v>0</v>
      </c>
      <c r="N626" s="849">
        <v>21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577</v>
      </c>
      <c r="B627" s="832" t="s">
        <v>4352</v>
      </c>
      <c r="C627" s="832" t="s">
        <v>4353</v>
      </c>
      <c r="D627" s="832" t="s">
        <v>5192</v>
      </c>
      <c r="E627" s="832" t="s">
        <v>5193</v>
      </c>
      <c r="F627" s="849">
        <v>73</v>
      </c>
      <c r="G627" s="849">
        <v>0</v>
      </c>
      <c r="H627" s="849"/>
      <c r="I627" s="849">
        <v>0</v>
      </c>
      <c r="J627" s="849">
        <v>76</v>
      </c>
      <c r="K627" s="849">
        <v>0</v>
      </c>
      <c r="L627" s="849"/>
      <c r="M627" s="849">
        <v>0</v>
      </c>
      <c r="N627" s="849">
        <v>68</v>
      </c>
      <c r="O627" s="849">
        <v>0</v>
      </c>
      <c r="P627" s="837"/>
      <c r="Q627" s="850">
        <v>0</v>
      </c>
    </row>
    <row r="628" spans="1:17" ht="14.4" customHeight="1" x14ac:dyDescent="0.3">
      <c r="A628" s="831" t="s">
        <v>577</v>
      </c>
      <c r="B628" s="832" t="s">
        <v>4352</v>
      </c>
      <c r="C628" s="832" t="s">
        <v>4353</v>
      </c>
      <c r="D628" s="832" t="s">
        <v>4953</v>
      </c>
      <c r="E628" s="832" t="s">
        <v>4954</v>
      </c>
      <c r="F628" s="849">
        <v>80</v>
      </c>
      <c r="G628" s="849">
        <v>0</v>
      </c>
      <c r="H628" s="849"/>
      <c r="I628" s="849">
        <v>0</v>
      </c>
      <c r="J628" s="849">
        <v>69</v>
      </c>
      <c r="K628" s="849">
        <v>0</v>
      </c>
      <c r="L628" s="849"/>
      <c r="M628" s="849">
        <v>0</v>
      </c>
      <c r="N628" s="849">
        <v>61</v>
      </c>
      <c r="O628" s="849">
        <v>0</v>
      </c>
      <c r="P628" s="837"/>
      <c r="Q628" s="850">
        <v>0</v>
      </c>
    </row>
    <row r="629" spans="1:17" ht="14.4" customHeight="1" x14ac:dyDescent="0.3">
      <c r="A629" s="831" t="s">
        <v>577</v>
      </c>
      <c r="B629" s="832" t="s">
        <v>4352</v>
      </c>
      <c r="C629" s="832" t="s">
        <v>4353</v>
      </c>
      <c r="D629" s="832" t="s">
        <v>4397</v>
      </c>
      <c r="E629" s="832" t="s">
        <v>4398</v>
      </c>
      <c r="F629" s="849">
        <v>245</v>
      </c>
      <c r="G629" s="849">
        <v>57575</v>
      </c>
      <c r="H629" s="849">
        <v>0.98926116838487976</v>
      </c>
      <c r="I629" s="849">
        <v>235</v>
      </c>
      <c r="J629" s="849">
        <v>232</v>
      </c>
      <c r="K629" s="849">
        <v>58200</v>
      </c>
      <c r="L629" s="849">
        <v>1</v>
      </c>
      <c r="M629" s="849">
        <v>250.86206896551724</v>
      </c>
      <c r="N629" s="849">
        <v>215</v>
      </c>
      <c r="O629" s="849">
        <v>53965</v>
      </c>
      <c r="P629" s="837">
        <v>0.92723367697594505</v>
      </c>
      <c r="Q629" s="850">
        <v>251</v>
      </c>
    </row>
    <row r="630" spans="1:17" ht="14.4" customHeight="1" x14ac:dyDescent="0.3">
      <c r="A630" s="831" t="s">
        <v>577</v>
      </c>
      <c r="B630" s="832" t="s">
        <v>4352</v>
      </c>
      <c r="C630" s="832" t="s">
        <v>4353</v>
      </c>
      <c r="D630" s="832" t="s">
        <v>5194</v>
      </c>
      <c r="E630" s="832" t="s">
        <v>5193</v>
      </c>
      <c r="F630" s="849">
        <v>45</v>
      </c>
      <c r="G630" s="849">
        <v>0</v>
      </c>
      <c r="H630" s="849"/>
      <c r="I630" s="849">
        <v>0</v>
      </c>
      <c r="J630" s="849">
        <v>54</v>
      </c>
      <c r="K630" s="849">
        <v>0</v>
      </c>
      <c r="L630" s="849"/>
      <c r="M630" s="849">
        <v>0</v>
      </c>
      <c r="N630" s="849">
        <v>44</v>
      </c>
      <c r="O630" s="849">
        <v>0</v>
      </c>
      <c r="P630" s="837"/>
      <c r="Q630" s="850">
        <v>0</v>
      </c>
    </row>
    <row r="631" spans="1:17" ht="14.4" customHeight="1" x14ac:dyDescent="0.3">
      <c r="A631" s="831" t="s">
        <v>577</v>
      </c>
      <c r="B631" s="832" t="s">
        <v>4352</v>
      </c>
      <c r="C631" s="832" t="s">
        <v>4353</v>
      </c>
      <c r="D631" s="832" t="s">
        <v>5195</v>
      </c>
      <c r="E631" s="832" t="s">
        <v>5196</v>
      </c>
      <c r="F631" s="849">
        <v>296</v>
      </c>
      <c r="G631" s="849">
        <v>1620896</v>
      </c>
      <c r="H631" s="849">
        <v>1.1472868217054264</v>
      </c>
      <c r="I631" s="849">
        <v>5476</v>
      </c>
      <c r="J631" s="849">
        <v>258</v>
      </c>
      <c r="K631" s="849">
        <v>1412808</v>
      </c>
      <c r="L631" s="849">
        <v>1</v>
      </c>
      <c r="M631" s="849">
        <v>5476</v>
      </c>
      <c r="N631" s="849">
        <v>291</v>
      </c>
      <c r="O631" s="849">
        <v>1593516</v>
      </c>
      <c r="P631" s="837">
        <v>1.1279069767441861</v>
      </c>
      <c r="Q631" s="850">
        <v>5476</v>
      </c>
    </row>
    <row r="632" spans="1:17" ht="14.4" customHeight="1" x14ac:dyDescent="0.3">
      <c r="A632" s="831" t="s">
        <v>577</v>
      </c>
      <c r="B632" s="832" t="s">
        <v>4352</v>
      </c>
      <c r="C632" s="832" t="s">
        <v>4353</v>
      </c>
      <c r="D632" s="832" t="s">
        <v>5197</v>
      </c>
      <c r="E632" s="832" t="s">
        <v>5198</v>
      </c>
      <c r="F632" s="849">
        <v>470</v>
      </c>
      <c r="G632" s="849">
        <v>11264020</v>
      </c>
      <c r="H632" s="849">
        <v>1.2401055408970976</v>
      </c>
      <c r="I632" s="849">
        <v>23966</v>
      </c>
      <c r="J632" s="849">
        <v>379</v>
      </c>
      <c r="K632" s="849">
        <v>9083114</v>
      </c>
      <c r="L632" s="849">
        <v>1</v>
      </c>
      <c r="M632" s="849">
        <v>23966</v>
      </c>
      <c r="N632" s="849">
        <v>339</v>
      </c>
      <c r="O632" s="849">
        <v>8124474</v>
      </c>
      <c r="P632" s="837">
        <v>0.89445910290237463</v>
      </c>
      <c r="Q632" s="850">
        <v>23966</v>
      </c>
    </row>
    <row r="633" spans="1:17" ht="14.4" customHeight="1" x14ac:dyDescent="0.3">
      <c r="A633" s="831" t="s">
        <v>577</v>
      </c>
      <c r="B633" s="832" t="s">
        <v>4352</v>
      </c>
      <c r="C633" s="832" t="s">
        <v>4353</v>
      </c>
      <c r="D633" s="832" t="s">
        <v>5199</v>
      </c>
      <c r="E633" s="832" t="s">
        <v>5200</v>
      </c>
      <c r="F633" s="849">
        <v>392</v>
      </c>
      <c r="G633" s="849">
        <v>2616992</v>
      </c>
      <c r="H633" s="849">
        <v>0.98492462311557794</v>
      </c>
      <c r="I633" s="849">
        <v>6676</v>
      </c>
      <c r="J633" s="849">
        <v>398</v>
      </c>
      <c r="K633" s="849">
        <v>2657048</v>
      </c>
      <c r="L633" s="849">
        <v>1</v>
      </c>
      <c r="M633" s="849">
        <v>6676</v>
      </c>
      <c r="N633" s="849">
        <v>368</v>
      </c>
      <c r="O633" s="849">
        <v>2456768</v>
      </c>
      <c r="P633" s="837">
        <v>0.92462311557788945</v>
      </c>
      <c r="Q633" s="850">
        <v>6676</v>
      </c>
    </row>
    <row r="634" spans="1:17" ht="14.4" customHeight="1" x14ac:dyDescent="0.3">
      <c r="A634" s="831" t="s">
        <v>577</v>
      </c>
      <c r="B634" s="832" t="s">
        <v>4352</v>
      </c>
      <c r="C634" s="832" t="s">
        <v>4353</v>
      </c>
      <c r="D634" s="832" t="s">
        <v>5201</v>
      </c>
      <c r="E634" s="832" t="s">
        <v>5193</v>
      </c>
      <c r="F634" s="849">
        <v>8</v>
      </c>
      <c r="G634" s="849">
        <v>0</v>
      </c>
      <c r="H634" s="849"/>
      <c r="I634" s="849">
        <v>0</v>
      </c>
      <c r="J634" s="849">
        <v>6</v>
      </c>
      <c r="K634" s="849">
        <v>0</v>
      </c>
      <c r="L634" s="849"/>
      <c r="M634" s="849">
        <v>0</v>
      </c>
      <c r="N634" s="849">
        <v>4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577</v>
      </c>
      <c r="B635" s="832" t="s">
        <v>4352</v>
      </c>
      <c r="C635" s="832" t="s">
        <v>4353</v>
      </c>
      <c r="D635" s="832" t="s">
        <v>5202</v>
      </c>
      <c r="E635" s="832" t="s">
        <v>5203</v>
      </c>
      <c r="F635" s="849">
        <v>331</v>
      </c>
      <c r="G635" s="849">
        <v>9256746</v>
      </c>
      <c r="H635" s="849">
        <v>0.8756613756613757</v>
      </c>
      <c r="I635" s="849">
        <v>27966</v>
      </c>
      <c r="J635" s="849">
        <v>378</v>
      </c>
      <c r="K635" s="849">
        <v>10571148</v>
      </c>
      <c r="L635" s="849">
        <v>1</v>
      </c>
      <c r="M635" s="849">
        <v>27966</v>
      </c>
      <c r="N635" s="849">
        <v>315</v>
      </c>
      <c r="O635" s="849">
        <v>8809290</v>
      </c>
      <c r="P635" s="837">
        <v>0.83333333333333337</v>
      </c>
      <c r="Q635" s="850">
        <v>27966</v>
      </c>
    </row>
    <row r="636" spans="1:17" ht="14.4" customHeight="1" x14ac:dyDescent="0.3">
      <c r="A636" s="831" t="s">
        <v>577</v>
      </c>
      <c r="B636" s="832" t="s">
        <v>4352</v>
      </c>
      <c r="C636" s="832" t="s">
        <v>4353</v>
      </c>
      <c r="D636" s="832" t="s">
        <v>4420</v>
      </c>
      <c r="E636" s="832" t="s">
        <v>4421</v>
      </c>
      <c r="F636" s="849">
        <v>288</v>
      </c>
      <c r="G636" s="849">
        <v>100510</v>
      </c>
      <c r="H636" s="849">
        <v>1.0088630592108565</v>
      </c>
      <c r="I636" s="849">
        <v>348.99305555555554</v>
      </c>
      <c r="J636" s="849">
        <v>268</v>
      </c>
      <c r="K636" s="849">
        <v>99627</v>
      </c>
      <c r="L636" s="849">
        <v>1</v>
      </c>
      <c r="M636" s="849">
        <v>371.74253731343282</v>
      </c>
      <c r="N636" s="849">
        <v>222</v>
      </c>
      <c r="O636" s="849">
        <v>82801</v>
      </c>
      <c r="P636" s="837">
        <v>0.83111004045088177</v>
      </c>
      <c r="Q636" s="850">
        <v>372.97747747747746</v>
      </c>
    </row>
    <row r="637" spans="1:17" ht="14.4" customHeight="1" x14ac:dyDescent="0.3">
      <c r="A637" s="831" t="s">
        <v>577</v>
      </c>
      <c r="B637" s="832" t="s">
        <v>4352</v>
      </c>
      <c r="C637" s="832" t="s">
        <v>4353</v>
      </c>
      <c r="D637" s="832" t="s">
        <v>4992</v>
      </c>
      <c r="E637" s="832" t="s">
        <v>4993</v>
      </c>
      <c r="F637" s="849">
        <v>106</v>
      </c>
      <c r="G637" s="849">
        <v>0</v>
      </c>
      <c r="H637" s="849"/>
      <c r="I637" s="849">
        <v>0</v>
      </c>
      <c r="J637" s="849">
        <v>105</v>
      </c>
      <c r="K637" s="849">
        <v>0</v>
      </c>
      <c r="L637" s="849"/>
      <c r="M637" s="849">
        <v>0</v>
      </c>
      <c r="N637" s="849">
        <v>81</v>
      </c>
      <c r="O637" s="849">
        <v>0</v>
      </c>
      <c r="P637" s="837"/>
      <c r="Q637" s="850">
        <v>0</v>
      </c>
    </row>
    <row r="638" spans="1:17" ht="14.4" customHeight="1" x14ac:dyDescent="0.3">
      <c r="A638" s="831" t="s">
        <v>577</v>
      </c>
      <c r="B638" s="832" t="s">
        <v>4352</v>
      </c>
      <c r="C638" s="832" t="s">
        <v>4353</v>
      </c>
      <c r="D638" s="832" t="s">
        <v>5204</v>
      </c>
      <c r="E638" s="832" t="s">
        <v>5193</v>
      </c>
      <c r="F638" s="849">
        <v>1</v>
      </c>
      <c r="G638" s="849">
        <v>0</v>
      </c>
      <c r="H638" s="849"/>
      <c r="I638" s="849">
        <v>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577</v>
      </c>
      <c r="B639" s="832" t="s">
        <v>5205</v>
      </c>
      <c r="C639" s="832" t="s">
        <v>4353</v>
      </c>
      <c r="D639" s="832" t="s">
        <v>5206</v>
      </c>
      <c r="E639" s="832" t="s">
        <v>5207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1032</v>
      </c>
      <c r="P639" s="837"/>
      <c r="Q639" s="850">
        <v>1032</v>
      </c>
    </row>
    <row r="640" spans="1:17" ht="14.4" customHeight="1" x14ac:dyDescent="0.3">
      <c r="A640" s="831" t="s">
        <v>577</v>
      </c>
      <c r="B640" s="832" t="s">
        <v>5205</v>
      </c>
      <c r="C640" s="832" t="s">
        <v>4353</v>
      </c>
      <c r="D640" s="832" t="s">
        <v>5208</v>
      </c>
      <c r="E640" s="832" t="s">
        <v>4388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688</v>
      </c>
      <c r="P640" s="837"/>
      <c r="Q640" s="850">
        <v>688</v>
      </c>
    </row>
    <row r="641" spans="1:17" ht="14.4" customHeight="1" x14ac:dyDescent="0.3">
      <c r="A641" s="831" t="s">
        <v>577</v>
      </c>
      <c r="B641" s="832" t="s">
        <v>5205</v>
      </c>
      <c r="C641" s="832" t="s">
        <v>4353</v>
      </c>
      <c r="D641" s="832" t="s">
        <v>5209</v>
      </c>
      <c r="E641" s="832" t="s">
        <v>5210</v>
      </c>
      <c r="F641" s="849">
        <v>1</v>
      </c>
      <c r="G641" s="849">
        <v>356</v>
      </c>
      <c r="H641" s="849"/>
      <c r="I641" s="849">
        <v>356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577</v>
      </c>
      <c r="B642" s="832" t="s">
        <v>5205</v>
      </c>
      <c r="C642" s="832" t="s">
        <v>4353</v>
      </c>
      <c r="D642" s="832" t="s">
        <v>5211</v>
      </c>
      <c r="E642" s="832" t="s">
        <v>5212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374</v>
      </c>
      <c r="P642" s="837"/>
      <c r="Q642" s="850">
        <v>374</v>
      </c>
    </row>
    <row r="643" spans="1:17" ht="14.4" customHeight="1" x14ac:dyDescent="0.3">
      <c r="A643" s="831" t="s">
        <v>577</v>
      </c>
      <c r="B643" s="832" t="s">
        <v>5213</v>
      </c>
      <c r="C643" s="832" t="s">
        <v>4353</v>
      </c>
      <c r="D643" s="832" t="s">
        <v>5214</v>
      </c>
      <c r="E643" s="832" t="s">
        <v>5215</v>
      </c>
      <c r="F643" s="849"/>
      <c r="G643" s="849"/>
      <c r="H643" s="849"/>
      <c r="I643" s="849"/>
      <c r="J643" s="849">
        <v>1</v>
      </c>
      <c r="K643" s="849">
        <v>2098</v>
      </c>
      <c r="L643" s="849">
        <v>1</v>
      </c>
      <c r="M643" s="849">
        <v>2098</v>
      </c>
      <c r="N643" s="849"/>
      <c r="O643" s="849"/>
      <c r="P643" s="837"/>
      <c r="Q643" s="850"/>
    </row>
    <row r="644" spans="1:17" ht="14.4" customHeight="1" x14ac:dyDescent="0.3">
      <c r="A644" s="831" t="s">
        <v>577</v>
      </c>
      <c r="B644" s="832" t="s">
        <v>5213</v>
      </c>
      <c r="C644" s="832" t="s">
        <v>4353</v>
      </c>
      <c r="D644" s="832" t="s">
        <v>5216</v>
      </c>
      <c r="E644" s="832" t="s">
        <v>5217</v>
      </c>
      <c r="F644" s="849"/>
      <c r="G644" s="849"/>
      <c r="H644" s="849"/>
      <c r="I644" s="849"/>
      <c r="J644" s="849">
        <v>1</v>
      </c>
      <c r="K644" s="849">
        <v>4203</v>
      </c>
      <c r="L644" s="849">
        <v>1</v>
      </c>
      <c r="M644" s="849">
        <v>4203</v>
      </c>
      <c r="N644" s="849"/>
      <c r="O644" s="849"/>
      <c r="P644" s="837"/>
      <c r="Q644" s="850"/>
    </row>
    <row r="645" spans="1:17" ht="14.4" customHeight="1" x14ac:dyDescent="0.3">
      <c r="A645" s="831" t="s">
        <v>577</v>
      </c>
      <c r="B645" s="832" t="s">
        <v>5213</v>
      </c>
      <c r="C645" s="832" t="s">
        <v>4353</v>
      </c>
      <c r="D645" s="832" t="s">
        <v>5218</v>
      </c>
      <c r="E645" s="832" t="s">
        <v>5219</v>
      </c>
      <c r="F645" s="849">
        <v>1</v>
      </c>
      <c r="G645" s="849">
        <v>1538</v>
      </c>
      <c r="H645" s="849">
        <v>0.49709114414996769</v>
      </c>
      <c r="I645" s="849">
        <v>1538</v>
      </c>
      <c r="J645" s="849">
        <v>2</v>
      </c>
      <c r="K645" s="849">
        <v>3094</v>
      </c>
      <c r="L645" s="849">
        <v>1</v>
      </c>
      <c r="M645" s="849">
        <v>1547</v>
      </c>
      <c r="N645" s="849"/>
      <c r="O645" s="849"/>
      <c r="P645" s="837"/>
      <c r="Q645" s="850"/>
    </row>
    <row r="646" spans="1:17" ht="14.4" customHeight="1" x14ac:dyDescent="0.3">
      <c r="A646" s="831" t="s">
        <v>577</v>
      </c>
      <c r="B646" s="832" t="s">
        <v>5213</v>
      </c>
      <c r="C646" s="832" t="s">
        <v>4353</v>
      </c>
      <c r="D646" s="832" t="s">
        <v>5209</v>
      </c>
      <c r="E646" s="832" t="s">
        <v>5210</v>
      </c>
      <c r="F646" s="849"/>
      <c r="G646" s="849"/>
      <c r="H646" s="849"/>
      <c r="I646" s="849"/>
      <c r="J646" s="849">
        <v>1</v>
      </c>
      <c r="K646" s="849">
        <v>364</v>
      </c>
      <c r="L646" s="849">
        <v>1</v>
      </c>
      <c r="M646" s="849">
        <v>364</v>
      </c>
      <c r="N646" s="849"/>
      <c r="O646" s="849"/>
      <c r="P646" s="837"/>
      <c r="Q646" s="850"/>
    </row>
    <row r="647" spans="1:17" ht="14.4" customHeight="1" x14ac:dyDescent="0.3">
      <c r="A647" s="831" t="s">
        <v>577</v>
      </c>
      <c r="B647" s="832" t="s">
        <v>5213</v>
      </c>
      <c r="C647" s="832" t="s">
        <v>4353</v>
      </c>
      <c r="D647" s="832" t="s">
        <v>5220</v>
      </c>
      <c r="E647" s="832" t="s">
        <v>5221</v>
      </c>
      <c r="F647" s="849"/>
      <c r="G647" s="849"/>
      <c r="H647" s="849"/>
      <c r="I647" s="849"/>
      <c r="J647" s="849">
        <v>2</v>
      </c>
      <c r="K647" s="849">
        <v>1272</v>
      </c>
      <c r="L647" s="849">
        <v>1</v>
      </c>
      <c r="M647" s="849">
        <v>636</v>
      </c>
      <c r="N647" s="849"/>
      <c r="O647" s="849"/>
      <c r="P647" s="837"/>
      <c r="Q647" s="850"/>
    </row>
    <row r="648" spans="1:17" ht="14.4" customHeight="1" x14ac:dyDescent="0.3">
      <c r="A648" s="831" t="s">
        <v>577</v>
      </c>
      <c r="B648" s="832" t="s">
        <v>5213</v>
      </c>
      <c r="C648" s="832" t="s">
        <v>4353</v>
      </c>
      <c r="D648" s="832" t="s">
        <v>5222</v>
      </c>
      <c r="E648" s="832" t="s">
        <v>5223</v>
      </c>
      <c r="F648" s="849">
        <v>1</v>
      </c>
      <c r="G648" s="849">
        <v>2654</v>
      </c>
      <c r="H648" s="849">
        <v>0.96159420289855069</v>
      </c>
      <c r="I648" s="849">
        <v>2654</v>
      </c>
      <c r="J648" s="849">
        <v>1</v>
      </c>
      <c r="K648" s="849">
        <v>2760</v>
      </c>
      <c r="L648" s="849">
        <v>1</v>
      </c>
      <c r="M648" s="849">
        <v>2760</v>
      </c>
      <c r="N648" s="849"/>
      <c r="O648" s="849"/>
      <c r="P648" s="837"/>
      <c r="Q648" s="850"/>
    </row>
    <row r="649" spans="1:17" ht="14.4" customHeight="1" x14ac:dyDescent="0.3">
      <c r="A649" s="831" t="s">
        <v>577</v>
      </c>
      <c r="B649" s="832" t="s">
        <v>5213</v>
      </c>
      <c r="C649" s="832" t="s">
        <v>4353</v>
      </c>
      <c r="D649" s="832" t="s">
        <v>5224</v>
      </c>
      <c r="E649" s="832" t="s">
        <v>5225</v>
      </c>
      <c r="F649" s="849"/>
      <c r="G649" s="849"/>
      <c r="H649" s="849"/>
      <c r="I649" s="849"/>
      <c r="J649" s="849">
        <v>2</v>
      </c>
      <c r="K649" s="849">
        <v>494</v>
      </c>
      <c r="L649" s="849">
        <v>1</v>
      </c>
      <c r="M649" s="849">
        <v>247</v>
      </c>
      <c r="N649" s="849"/>
      <c r="O649" s="849"/>
      <c r="P649" s="837"/>
      <c r="Q649" s="850"/>
    </row>
    <row r="650" spans="1:17" ht="14.4" customHeight="1" x14ac:dyDescent="0.3">
      <c r="A650" s="831" t="s">
        <v>577</v>
      </c>
      <c r="B650" s="832" t="s">
        <v>5213</v>
      </c>
      <c r="C650" s="832" t="s">
        <v>4353</v>
      </c>
      <c r="D650" s="832" t="s">
        <v>5226</v>
      </c>
      <c r="E650" s="832" t="s">
        <v>5227</v>
      </c>
      <c r="F650" s="849">
        <v>1</v>
      </c>
      <c r="G650" s="849">
        <v>691</v>
      </c>
      <c r="H650" s="849">
        <v>0.97323943661971835</v>
      </c>
      <c r="I650" s="849">
        <v>691</v>
      </c>
      <c r="J650" s="849">
        <v>1</v>
      </c>
      <c r="K650" s="849">
        <v>710</v>
      </c>
      <c r="L650" s="849">
        <v>1</v>
      </c>
      <c r="M650" s="849">
        <v>710</v>
      </c>
      <c r="N650" s="849"/>
      <c r="O650" s="849"/>
      <c r="P650" s="837"/>
      <c r="Q650" s="850"/>
    </row>
    <row r="651" spans="1:17" ht="14.4" customHeight="1" x14ac:dyDescent="0.3">
      <c r="A651" s="831" t="s">
        <v>577</v>
      </c>
      <c r="B651" s="832" t="s">
        <v>5228</v>
      </c>
      <c r="C651" s="832" t="s">
        <v>4353</v>
      </c>
      <c r="D651" s="832" t="s">
        <v>5229</v>
      </c>
      <c r="E651" s="832" t="s">
        <v>5230</v>
      </c>
      <c r="F651" s="849"/>
      <c r="G651" s="849"/>
      <c r="H651" s="849"/>
      <c r="I651" s="849"/>
      <c r="J651" s="849">
        <v>1</v>
      </c>
      <c r="K651" s="849">
        <v>137</v>
      </c>
      <c r="L651" s="849">
        <v>1</v>
      </c>
      <c r="M651" s="849">
        <v>137</v>
      </c>
      <c r="N651" s="849"/>
      <c r="O651" s="849"/>
      <c r="P651" s="837"/>
      <c r="Q651" s="850"/>
    </row>
    <row r="652" spans="1:17" ht="14.4" customHeight="1" x14ac:dyDescent="0.3">
      <c r="A652" s="831" t="s">
        <v>577</v>
      </c>
      <c r="B652" s="832" t="s">
        <v>5228</v>
      </c>
      <c r="C652" s="832" t="s">
        <v>4353</v>
      </c>
      <c r="D652" s="832" t="s">
        <v>5231</v>
      </c>
      <c r="E652" s="832" t="s">
        <v>5232</v>
      </c>
      <c r="F652" s="849"/>
      <c r="G652" s="849"/>
      <c r="H652" s="849"/>
      <c r="I652" s="849"/>
      <c r="J652" s="849">
        <v>1</v>
      </c>
      <c r="K652" s="849">
        <v>96</v>
      </c>
      <c r="L652" s="849">
        <v>1</v>
      </c>
      <c r="M652" s="849">
        <v>96</v>
      </c>
      <c r="N652" s="849">
        <v>2</v>
      </c>
      <c r="O652" s="849">
        <v>192</v>
      </c>
      <c r="P652" s="837">
        <v>2</v>
      </c>
      <c r="Q652" s="850">
        <v>96</v>
      </c>
    </row>
    <row r="653" spans="1:17" ht="14.4" customHeight="1" x14ac:dyDescent="0.3">
      <c r="A653" s="831" t="s">
        <v>577</v>
      </c>
      <c r="B653" s="832" t="s">
        <v>5228</v>
      </c>
      <c r="C653" s="832" t="s">
        <v>4353</v>
      </c>
      <c r="D653" s="832" t="s">
        <v>5233</v>
      </c>
      <c r="E653" s="832" t="s">
        <v>5234</v>
      </c>
      <c r="F653" s="849">
        <v>1</v>
      </c>
      <c r="G653" s="849">
        <v>344</v>
      </c>
      <c r="H653" s="849"/>
      <c r="I653" s="849">
        <v>344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577</v>
      </c>
      <c r="B654" s="832" t="s">
        <v>5228</v>
      </c>
      <c r="C654" s="832" t="s">
        <v>4353</v>
      </c>
      <c r="D654" s="832" t="s">
        <v>5235</v>
      </c>
      <c r="E654" s="832" t="s">
        <v>5236</v>
      </c>
      <c r="F654" s="849">
        <v>1</v>
      </c>
      <c r="G654" s="849">
        <v>924</v>
      </c>
      <c r="H654" s="849"/>
      <c r="I654" s="849">
        <v>924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577</v>
      </c>
      <c r="B655" s="832" t="s">
        <v>5228</v>
      </c>
      <c r="C655" s="832" t="s">
        <v>4353</v>
      </c>
      <c r="D655" s="832" t="s">
        <v>5237</v>
      </c>
      <c r="E655" s="832" t="s">
        <v>5238</v>
      </c>
      <c r="F655" s="849">
        <v>1</v>
      </c>
      <c r="G655" s="849">
        <v>356</v>
      </c>
      <c r="H655" s="849">
        <v>0.93931398416886547</v>
      </c>
      <c r="I655" s="849">
        <v>356</v>
      </c>
      <c r="J655" s="849">
        <v>1</v>
      </c>
      <c r="K655" s="849">
        <v>379</v>
      </c>
      <c r="L655" s="849">
        <v>1</v>
      </c>
      <c r="M655" s="849">
        <v>379</v>
      </c>
      <c r="N655" s="849">
        <v>2</v>
      </c>
      <c r="O655" s="849">
        <v>760</v>
      </c>
      <c r="P655" s="837">
        <v>2.0052770448548811</v>
      </c>
      <c r="Q655" s="850">
        <v>380</v>
      </c>
    </row>
    <row r="656" spans="1:17" ht="14.4" customHeight="1" x14ac:dyDescent="0.3">
      <c r="A656" s="831" t="s">
        <v>577</v>
      </c>
      <c r="B656" s="832" t="s">
        <v>5228</v>
      </c>
      <c r="C656" s="832" t="s">
        <v>4353</v>
      </c>
      <c r="D656" s="832" t="s">
        <v>5239</v>
      </c>
      <c r="E656" s="832" t="s">
        <v>5240</v>
      </c>
      <c r="F656" s="849"/>
      <c r="G656" s="849"/>
      <c r="H656" s="849"/>
      <c r="I656" s="849"/>
      <c r="J656" s="849">
        <v>1</v>
      </c>
      <c r="K656" s="849">
        <v>7318</v>
      </c>
      <c r="L656" s="849">
        <v>1</v>
      </c>
      <c r="M656" s="849">
        <v>7318</v>
      </c>
      <c r="N656" s="849">
        <v>1</v>
      </c>
      <c r="O656" s="849">
        <v>7326</v>
      </c>
      <c r="P656" s="837">
        <v>1.0010931948619841</v>
      </c>
      <c r="Q656" s="850">
        <v>7326</v>
      </c>
    </row>
    <row r="657" spans="1:17" ht="14.4" customHeight="1" x14ac:dyDescent="0.3">
      <c r="A657" s="831" t="s">
        <v>577</v>
      </c>
      <c r="B657" s="832" t="s">
        <v>5228</v>
      </c>
      <c r="C657" s="832" t="s">
        <v>4353</v>
      </c>
      <c r="D657" s="832" t="s">
        <v>5241</v>
      </c>
      <c r="E657" s="832" t="s">
        <v>5242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418</v>
      </c>
      <c r="P657" s="837"/>
      <c r="Q657" s="850">
        <v>418</v>
      </c>
    </row>
    <row r="658" spans="1:17" ht="14.4" customHeight="1" x14ac:dyDescent="0.3">
      <c r="A658" s="831" t="s">
        <v>577</v>
      </c>
      <c r="B658" s="832" t="s">
        <v>5228</v>
      </c>
      <c r="C658" s="832" t="s">
        <v>4353</v>
      </c>
      <c r="D658" s="832" t="s">
        <v>5188</v>
      </c>
      <c r="E658" s="832" t="s">
        <v>5189</v>
      </c>
      <c r="F658" s="849">
        <v>1</v>
      </c>
      <c r="G658" s="849">
        <v>819</v>
      </c>
      <c r="H658" s="849"/>
      <c r="I658" s="849">
        <v>819</v>
      </c>
      <c r="J658" s="849"/>
      <c r="K658" s="849"/>
      <c r="L658" s="849"/>
      <c r="M658" s="849"/>
      <c r="N658" s="849">
        <v>2</v>
      </c>
      <c r="O658" s="849">
        <v>1674</v>
      </c>
      <c r="P658" s="837"/>
      <c r="Q658" s="850">
        <v>837</v>
      </c>
    </row>
    <row r="659" spans="1:17" ht="14.4" customHeight="1" x14ac:dyDescent="0.3">
      <c r="A659" s="831" t="s">
        <v>577</v>
      </c>
      <c r="B659" s="832" t="s">
        <v>5228</v>
      </c>
      <c r="C659" s="832" t="s">
        <v>4353</v>
      </c>
      <c r="D659" s="832" t="s">
        <v>5243</v>
      </c>
      <c r="E659" s="832" t="s">
        <v>5244</v>
      </c>
      <c r="F659" s="849">
        <v>2</v>
      </c>
      <c r="G659" s="849">
        <v>4904</v>
      </c>
      <c r="H659" s="849">
        <v>0.47871925029285434</v>
      </c>
      <c r="I659" s="849">
        <v>2452</v>
      </c>
      <c r="J659" s="849">
        <v>4</v>
      </c>
      <c r="K659" s="849">
        <v>10244</v>
      </c>
      <c r="L659" s="849">
        <v>1</v>
      </c>
      <c r="M659" s="849">
        <v>2561</v>
      </c>
      <c r="N659" s="849">
        <v>8</v>
      </c>
      <c r="O659" s="849">
        <v>20512</v>
      </c>
      <c r="P659" s="837">
        <v>2.0023428348301446</v>
      </c>
      <c r="Q659" s="850">
        <v>2564</v>
      </c>
    </row>
    <row r="660" spans="1:17" ht="14.4" customHeight="1" x14ac:dyDescent="0.3">
      <c r="A660" s="831" t="s">
        <v>577</v>
      </c>
      <c r="B660" s="832" t="s">
        <v>5228</v>
      </c>
      <c r="C660" s="832" t="s">
        <v>4353</v>
      </c>
      <c r="D660" s="832" t="s">
        <v>5245</v>
      </c>
      <c r="E660" s="832" t="s">
        <v>5246</v>
      </c>
      <c r="F660" s="849"/>
      <c r="G660" s="849"/>
      <c r="H660" s="849"/>
      <c r="I660" s="849"/>
      <c r="J660" s="849"/>
      <c r="K660" s="849"/>
      <c r="L660" s="849"/>
      <c r="M660" s="849"/>
      <c r="N660" s="849">
        <v>2</v>
      </c>
      <c r="O660" s="849">
        <v>6242</v>
      </c>
      <c r="P660" s="837"/>
      <c r="Q660" s="850">
        <v>3121</v>
      </c>
    </row>
    <row r="661" spans="1:17" ht="14.4" customHeight="1" x14ac:dyDescent="0.3">
      <c r="A661" s="831" t="s">
        <v>577</v>
      </c>
      <c r="B661" s="832" t="s">
        <v>5228</v>
      </c>
      <c r="C661" s="832" t="s">
        <v>4353</v>
      </c>
      <c r="D661" s="832" t="s">
        <v>5247</v>
      </c>
      <c r="E661" s="832" t="s">
        <v>5248</v>
      </c>
      <c r="F661" s="849">
        <v>2</v>
      </c>
      <c r="G661" s="849">
        <v>1216</v>
      </c>
      <c r="H661" s="849">
        <v>0.94409937888198758</v>
      </c>
      <c r="I661" s="849">
        <v>608</v>
      </c>
      <c r="J661" s="849">
        <v>2</v>
      </c>
      <c r="K661" s="849">
        <v>1288</v>
      </c>
      <c r="L661" s="849">
        <v>1</v>
      </c>
      <c r="M661" s="849">
        <v>644</v>
      </c>
      <c r="N661" s="849">
        <v>1</v>
      </c>
      <c r="O661" s="849">
        <v>645</v>
      </c>
      <c r="P661" s="837">
        <v>0.50077639751552794</v>
      </c>
      <c r="Q661" s="850">
        <v>645</v>
      </c>
    </row>
    <row r="662" spans="1:17" ht="14.4" customHeight="1" x14ac:dyDescent="0.3">
      <c r="A662" s="831" t="s">
        <v>577</v>
      </c>
      <c r="B662" s="832" t="s">
        <v>5228</v>
      </c>
      <c r="C662" s="832" t="s">
        <v>4353</v>
      </c>
      <c r="D662" s="832" t="s">
        <v>5249</v>
      </c>
      <c r="E662" s="832" t="s">
        <v>5250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1549</v>
      </c>
      <c r="P662" s="837"/>
      <c r="Q662" s="850">
        <v>1549</v>
      </c>
    </row>
    <row r="663" spans="1:17" ht="14.4" customHeight="1" x14ac:dyDescent="0.3">
      <c r="A663" s="831" t="s">
        <v>577</v>
      </c>
      <c r="B663" s="832" t="s">
        <v>5228</v>
      </c>
      <c r="C663" s="832" t="s">
        <v>4353</v>
      </c>
      <c r="D663" s="832" t="s">
        <v>5251</v>
      </c>
      <c r="E663" s="832" t="s">
        <v>5252</v>
      </c>
      <c r="F663" s="849">
        <v>1</v>
      </c>
      <c r="G663" s="849">
        <v>3163</v>
      </c>
      <c r="H663" s="849"/>
      <c r="I663" s="849">
        <v>3163</v>
      </c>
      <c r="J663" s="849"/>
      <c r="K663" s="849"/>
      <c r="L663" s="849"/>
      <c r="M663" s="849"/>
      <c r="N663" s="849">
        <v>1</v>
      </c>
      <c r="O663" s="849">
        <v>3310</v>
      </c>
      <c r="P663" s="837"/>
      <c r="Q663" s="850">
        <v>3310</v>
      </c>
    </row>
    <row r="664" spans="1:17" ht="14.4" customHeight="1" x14ac:dyDescent="0.3">
      <c r="A664" s="831" t="s">
        <v>577</v>
      </c>
      <c r="B664" s="832" t="s">
        <v>5228</v>
      </c>
      <c r="C664" s="832" t="s">
        <v>4353</v>
      </c>
      <c r="D664" s="832" t="s">
        <v>5253</v>
      </c>
      <c r="E664" s="832" t="s">
        <v>5254</v>
      </c>
      <c r="F664" s="849">
        <v>1</v>
      </c>
      <c r="G664" s="849">
        <v>1141</v>
      </c>
      <c r="H664" s="849"/>
      <c r="I664" s="849">
        <v>1141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577</v>
      </c>
      <c r="B665" s="832" t="s">
        <v>5255</v>
      </c>
      <c r="C665" s="832" t="s">
        <v>4353</v>
      </c>
      <c r="D665" s="832" t="s">
        <v>5256</v>
      </c>
      <c r="E665" s="832" t="s">
        <v>5257</v>
      </c>
      <c r="F665" s="849">
        <v>25</v>
      </c>
      <c r="G665" s="849">
        <v>8225</v>
      </c>
      <c r="H665" s="849">
        <v>1.5254080118694362</v>
      </c>
      <c r="I665" s="849">
        <v>329</v>
      </c>
      <c r="J665" s="849">
        <v>16</v>
      </c>
      <c r="K665" s="849">
        <v>5392</v>
      </c>
      <c r="L665" s="849">
        <v>1</v>
      </c>
      <c r="M665" s="849">
        <v>337</v>
      </c>
      <c r="N665" s="849">
        <v>11</v>
      </c>
      <c r="O665" s="849">
        <v>3707</v>
      </c>
      <c r="P665" s="837">
        <v>0.6875</v>
      </c>
      <c r="Q665" s="850">
        <v>337</v>
      </c>
    </row>
    <row r="666" spans="1:17" ht="14.4" customHeight="1" x14ac:dyDescent="0.3">
      <c r="A666" s="831" t="s">
        <v>577</v>
      </c>
      <c r="B666" s="832" t="s">
        <v>5255</v>
      </c>
      <c r="C666" s="832" t="s">
        <v>4353</v>
      </c>
      <c r="D666" s="832" t="s">
        <v>4514</v>
      </c>
      <c r="E666" s="832" t="s">
        <v>4515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1310</v>
      </c>
      <c r="P666" s="837"/>
      <c r="Q666" s="850">
        <v>1310</v>
      </c>
    </row>
    <row r="667" spans="1:17" ht="14.4" customHeight="1" x14ac:dyDescent="0.3">
      <c r="A667" s="831" t="s">
        <v>577</v>
      </c>
      <c r="B667" s="832" t="s">
        <v>5255</v>
      </c>
      <c r="C667" s="832" t="s">
        <v>4353</v>
      </c>
      <c r="D667" s="832" t="s">
        <v>4469</v>
      </c>
      <c r="E667" s="832" t="s">
        <v>4470</v>
      </c>
      <c r="F667" s="849">
        <v>18</v>
      </c>
      <c r="G667" s="849">
        <v>16506</v>
      </c>
      <c r="H667" s="849">
        <v>1.6134897360703813</v>
      </c>
      <c r="I667" s="849">
        <v>917</v>
      </c>
      <c r="J667" s="849">
        <v>11</v>
      </c>
      <c r="K667" s="849">
        <v>10230</v>
      </c>
      <c r="L667" s="849">
        <v>1</v>
      </c>
      <c r="M667" s="849">
        <v>930</v>
      </c>
      <c r="N667" s="849">
        <v>6</v>
      </c>
      <c r="O667" s="849">
        <v>5580</v>
      </c>
      <c r="P667" s="837">
        <v>0.54545454545454541</v>
      </c>
      <c r="Q667" s="850">
        <v>930</v>
      </c>
    </row>
    <row r="668" spans="1:17" ht="14.4" customHeight="1" x14ac:dyDescent="0.3">
      <c r="A668" s="831" t="s">
        <v>577</v>
      </c>
      <c r="B668" s="832" t="s">
        <v>5255</v>
      </c>
      <c r="C668" s="832" t="s">
        <v>4353</v>
      </c>
      <c r="D668" s="832" t="s">
        <v>5258</v>
      </c>
      <c r="E668" s="832" t="s">
        <v>5259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1028</v>
      </c>
      <c r="P668" s="837"/>
      <c r="Q668" s="850">
        <v>1028</v>
      </c>
    </row>
    <row r="669" spans="1:17" ht="14.4" customHeight="1" x14ac:dyDescent="0.3">
      <c r="A669" s="831" t="s">
        <v>577</v>
      </c>
      <c r="B669" s="832" t="s">
        <v>5255</v>
      </c>
      <c r="C669" s="832" t="s">
        <v>4353</v>
      </c>
      <c r="D669" s="832" t="s">
        <v>5260</v>
      </c>
      <c r="E669" s="832" t="s">
        <v>5261</v>
      </c>
      <c r="F669" s="849">
        <v>63</v>
      </c>
      <c r="G669" s="849">
        <v>112707</v>
      </c>
      <c r="H669" s="849">
        <v>0.94629063675443315</v>
      </c>
      <c r="I669" s="849">
        <v>1789</v>
      </c>
      <c r="J669" s="849">
        <v>64</v>
      </c>
      <c r="K669" s="849">
        <v>119104</v>
      </c>
      <c r="L669" s="849">
        <v>1</v>
      </c>
      <c r="M669" s="849">
        <v>1861</v>
      </c>
      <c r="N669" s="849">
        <v>50</v>
      </c>
      <c r="O669" s="849">
        <v>93099</v>
      </c>
      <c r="P669" s="837">
        <v>0.7816614051585169</v>
      </c>
      <c r="Q669" s="850">
        <v>1861.98</v>
      </c>
    </row>
    <row r="670" spans="1:17" ht="14.4" customHeight="1" x14ac:dyDescent="0.3">
      <c r="A670" s="831" t="s">
        <v>577</v>
      </c>
      <c r="B670" s="832" t="s">
        <v>5255</v>
      </c>
      <c r="C670" s="832" t="s">
        <v>4353</v>
      </c>
      <c r="D670" s="832" t="s">
        <v>5262</v>
      </c>
      <c r="E670" s="832" t="s">
        <v>5263</v>
      </c>
      <c r="F670" s="849"/>
      <c r="G670" s="849"/>
      <c r="H670" s="849"/>
      <c r="I670" s="849"/>
      <c r="J670" s="849">
        <v>1</v>
      </c>
      <c r="K670" s="849">
        <v>2619</v>
      </c>
      <c r="L670" s="849">
        <v>1</v>
      </c>
      <c r="M670" s="849">
        <v>2619</v>
      </c>
      <c r="N670" s="849"/>
      <c r="O670" s="849"/>
      <c r="P670" s="837"/>
      <c r="Q670" s="850"/>
    </row>
    <row r="671" spans="1:17" ht="14.4" customHeight="1" x14ac:dyDescent="0.3">
      <c r="A671" s="831" t="s">
        <v>577</v>
      </c>
      <c r="B671" s="832" t="s">
        <v>5255</v>
      </c>
      <c r="C671" s="832" t="s">
        <v>4353</v>
      </c>
      <c r="D671" s="832" t="s">
        <v>5264</v>
      </c>
      <c r="E671" s="832" t="s">
        <v>5265</v>
      </c>
      <c r="F671" s="849">
        <v>1</v>
      </c>
      <c r="G671" s="849">
        <v>543</v>
      </c>
      <c r="H671" s="849">
        <v>0.97661870503597126</v>
      </c>
      <c r="I671" s="849">
        <v>543</v>
      </c>
      <c r="J671" s="849">
        <v>1</v>
      </c>
      <c r="K671" s="849">
        <v>556</v>
      </c>
      <c r="L671" s="849">
        <v>1</v>
      </c>
      <c r="M671" s="849">
        <v>556</v>
      </c>
      <c r="N671" s="849">
        <v>1</v>
      </c>
      <c r="O671" s="849">
        <v>556</v>
      </c>
      <c r="P671" s="837">
        <v>1</v>
      </c>
      <c r="Q671" s="850">
        <v>556</v>
      </c>
    </row>
    <row r="672" spans="1:17" ht="14.4" customHeight="1" x14ac:dyDescent="0.3">
      <c r="A672" s="831" t="s">
        <v>577</v>
      </c>
      <c r="B672" s="832" t="s">
        <v>5255</v>
      </c>
      <c r="C672" s="832" t="s">
        <v>4353</v>
      </c>
      <c r="D672" s="832" t="s">
        <v>5266</v>
      </c>
      <c r="E672" s="832" t="s">
        <v>5267</v>
      </c>
      <c r="F672" s="849"/>
      <c r="G672" s="849"/>
      <c r="H672" s="849"/>
      <c r="I672" s="849"/>
      <c r="J672" s="849">
        <v>1</v>
      </c>
      <c r="K672" s="849">
        <v>1966</v>
      </c>
      <c r="L672" s="849">
        <v>1</v>
      </c>
      <c r="M672" s="849">
        <v>1966</v>
      </c>
      <c r="N672" s="849">
        <v>1</v>
      </c>
      <c r="O672" s="849">
        <v>1967</v>
      </c>
      <c r="P672" s="837">
        <v>1.0005086469989828</v>
      </c>
      <c r="Q672" s="850">
        <v>1967</v>
      </c>
    </row>
    <row r="673" spans="1:17" ht="14.4" customHeight="1" x14ac:dyDescent="0.3">
      <c r="A673" s="831" t="s">
        <v>577</v>
      </c>
      <c r="B673" s="832" t="s">
        <v>4426</v>
      </c>
      <c r="C673" s="832" t="s">
        <v>4353</v>
      </c>
      <c r="D673" s="832" t="s">
        <v>4375</v>
      </c>
      <c r="E673" s="832" t="s">
        <v>4376</v>
      </c>
      <c r="F673" s="849">
        <v>1</v>
      </c>
      <c r="G673" s="849">
        <v>5</v>
      </c>
      <c r="H673" s="849">
        <v>0.1111111111111111</v>
      </c>
      <c r="I673" s="849">
        <v>5</v>
      </c>
      <c r="J673" s="849">
        <v>9</v>
      </c>
      <c r="K673" s="849">
        <v>45</v>
      </c>
      <c r="L673" s="849">
        <v>1</v>
      </c>
      <c r="M673" s="849">
        <v>5</v>
      </c>
      <c r="N673" s="849">
        <v>1</v>
      </c>
      <c r="O673" s="849">
        <v>5</v>
      </c>
      <c r="P673" s="837">
        <v>0.1111111111111111</v>
      </c>
      <c r="Q673" s="850">
        <v>5</v>
      </c>
    </row>
    <row r="674" spans="1:17" ht="14.4" customHeight="1" x14ac:dyDescent="0.3">
      <c r="A674" s="831" t="s">
        <v>577</v>
      </c>
      <c r="B674" s="832" t="s">
        <v>4426</v>
      </c>
      <c r="C674" s="832" t="s">
        <v>4353</v>
      </c>
      <c r="D674" s="832" t="s">
        <v>4427</v>
      </c>
      <c r="E674" s="832" t="s">
        <v>4428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251</v>
      </c>
      <c r="P674" s="837"/>
      <c r="Q674" s="850">
        <v>251</v>
      </c>
    </row>
    <row r="675" spans="1:17" ht="14.4" customHeight="1" x14ac:dyDescent="0.3">
      <c r="A675" s="831" t="s">
        <v>577</v>
      </c>
      <c r="B675" s="832" t="s">
        <v>4426</v>
      </c>
      <c r="C675" s="832" t="s">
        <v>4353</v>
      </c>
      <c r="D675" s="832" t="s">
        <v>4429</v>
      </c>
      <c r="E675" s="832" t="s">
        <v>4430</v>
      </c>
      <c r="F675" s="849">
        <v>2</v>
      </c>
      <c r="G675" s="849">
        <v>236</v>
      </c>
      <c r="H675" s="849"/>
      <c r="I675" s="849">
        <v>118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577</v>
      </c>
      <c r="B676" s="832" t="s">
        <v>4426</v>
      </c>
      <c r="C676" s="832" t="s">
        <v>4353</v>
      </c>
      <c r="D676" s="832" t="s">
        <v>5268</v>
      </c>
      <c r="E676" s="832" t="s">
        <v>5269</v>
      </c>
      <c r="F676" s="849">
        <v>3</v>
      </c>
      <c r="G676" s="849">
        <v>1833</v>
      </c>
      <c r="H676" s="849"/>
      <c r="I676" s="849">
        <v>611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577</v>
      </c>
      <c r="B677" s="832" t="s">
        <v>5270</v>
      </c>
      <c r="C677" s="832" t="s">
        <v>4353</v>
      </c>
      <c r="D677" s="832" t="s">
        <v>5271</v>
      </c>
      <c r="E677" s="832" t="s">
        <v>5272</v>
      </c>
      <c r="F677" s="849">
        <v>5</v>
      </c>
      <c r="G677" s="849">
        <v>1175</v>
      </c>
      <c r="H677" s="849">
        <v>4.6812749003984067</v>
      </c>
      <c r="I677" s="849">
        <v>235</v>
      </c>
      <c r="J677" s="849">
        <v>1</v>
      </c>
      <c r="K677" s="849">
        <v>251</v>
      </c>
      <c r="L677" s="849">
        <v>1</v>
      </c>
      <c r="M677" s="849">
        <v>251</v>
      </c>
      <c r="N677" s="849"/>
      <c r="O677" s="849"/>
      <c r="P677" s="837"/>
      <c r="Q677" s="850"/>
    </row>
    <row r="678" spans="1:17" ht="14.4" customHeight="1" x14ac:dyDescent="0.3">
      <c r="A678" s="831" t="s">
        <v>577</v>
      </c>
      <c r="B678" s="832" t="s">
        <v>5270</v>
      </c>
      <c r="C678" s="832" t="s">
        <v>4353</v>
      </c>
      <c r="D678" s="832" t="s">
        <v>5273</v>
      </c>
      <c r="E678" s="832" t="s">
        <v>5274</v>
      </c>
      <c r="F678" s="849">
        <v>19</v>
      </c>
      <c r="G678" s="849">
        <v>7961</v>
      </c>
      <c r="H678" s="849"/>
      <c r="I678" s="849">
        <v>419</v>
      </c>
      <c r="J678" s="849"/>
      <c r="K678" s="849"/>
      <c r="L678" s="849"/>
      <c r="M678" s="849"/>
      <c r="N678" s="849">
        <v>1</v>
      </c>
      <c r="O678" s="849">
        <v>432</v>
      </c>
      <c r="P678" s="837"/>
      <c r="Q678" s="850">
        <v>432</v>
      </c>
    </row>
    <row r="679" spans="1:17" ht="14.4" customHeight="1" x14ac:dyDescent="0.3">
      <c r="A679" s="831" t="s">
        <v>577</v>
      </c>
      <c r="B679" s="832" t="s">
        <v>5270</v>
      </c>
      <c r="C679" s="832" t="s">
        <v>4353</v>
      </c>
      <c r="D679" s="832" t="s">
        <v>5275</v>
      </c>
      <c r="E679" s="832" t="s">
        <v>5276</v>
      </c>
      <c r="F679" s="849">
        <v>5</v>
      </c>
      <c r="G679" s="849">
        <v>1445</v>
      </c>
      <c r="H679" s="849">
        <v>1.1280249804839968</v>
      </c>
      <c r="I679" s="849">
        <v>289</v>
      </c>
      <c r="J679" s="849">
        <v>3</v>
      </c>
      <c r="K679" s="849">
        <v>1281</v>
      </c>
      <c r="L679" s="849">
        <v>1</v>
      </c>
      <c r="M679" s="849">
        <v>427</v>
      </c>
      <c r="N679" s="849"/>
      <c r="O679" s="849"/>
      <c r="P679" s="837"/>
      <c r="Q679" s="850"/>
    </row>
    <row r="680" spans="1:17" ht="14.4" customHeight="1" x14ac:dyDescent="0.3">
      <c r="A680" s="831" t="s">
        <v>577</v>
      </c>
      <c r="B680" s="832" t="s">
        <v>5270</v>
      </c>
      <c r="C680" s="832" t="s">
        <v>4353</v>
      </c>
      <c r="D680" s="832" t="s">
        <v>5277</v>
      </c>
      <c r="E680" s="832" t="s">
        <v>5278</v>
      </c>
      <c r="F680" s="849">
        <v>11</v>
      </c>
      <c r="G680" s="849">
        <v>9713</v>
      </c>
      <c r="H680" s="849"/>
      <c r="I680" s="849">
        <v>883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577</v>
      </c>
      <c r="B681" s="832" t="s">
        <v>5270</v>
      </c>
      <c r="C681" s="832" t="s">
        <v>4353</v>
      </c>
      <c r="D681" s="832" t="s">
        <v>5279</v>
      </c>
      <c r="E681" s="832" t="s">
        <v>5280</v>
      </c>
      <c r="F681" s="849">
        <v>1</v>
      </c>
      <c r="G681" s="849">
        <v>1101</v>
      </c>
      <c r="H681" s="849"/>
      <c r="I681" s="849">
        <v>1101</v>
      </c>
      <c r="J681" s="849"/>
      <c r="K681" s="849"/>
      <c r="L681" s="849"/>
      <c r="M681" s="849"/>
      <c r="N681" s="849">
        <v>1</v>
      </c>
      <c r="O681" s="849">
        <v>1133</v>
      </c>
      <c r="P681" s="837"/>
      <c r="Q681" s="850">
        <v>1133</v>
      </c>
    </row>
    <row r="682" spans="1:17" ht="14.4" customHeight="1" x14ac:dyDescent="0.3">
      <c r="A682" s="831" t="s">
        <v>577</v>
      </c>
      <c r="B682" s="832" t="s">
        <v>5270</v>
      </c>
      <c r="C682" s="832" t="s">
        <v>4353</v>
      </c>
      <c r="D682" s="832" t="s">
        <v>5281</v>
      </c>
      <c r="E682" s="832" t="s">
        <v>5282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1603</v>
      </c>
      <c r="P682" s="837"/>
      <c r="Q682" s="850">
        <v>1603</v>
      </c>
    </row>
    <row r="683" spans="1:17" ht="14.4" customHeight="1" x14ac:dyDescent="0.3">
      <c r="A683" s="831" t="s">
        <v>577</v>
      </c>
      <c r="B683" s="832" t="s">
        <v>5270</v>
      </c>
      <c r="C683" s="832" t="s">
        <v>4353</v>
      </c>
      <c r="D683" s="832" t="s">
        <v>5283</v>
      </c>
      <c r="E683" s="832" t="s">
        <v>5284</v>
      </c>
      <c r="F683" s="849">
        <v>13</v>
      </c>
      <c r="G683" s="849">
        <v>24284</v>
      </c>
      <c r="H683" s="849"/>
      <c r="I683" s="849">
        <v>1868</v>
      </c>
      <c r="J683" s="849"/>
      <c r="K683" s="849"/>
      <c r="L683" s="849"/>
      <c r="M683" s="849"/>
      <c r="N683" s="849">
        <v>1</v>
      </c>
      <c r="O683" s="849">
        <v>1955</v>
      </c>
      <c r="P683" s="837"/>
      <c r="Q683" s="850">
        <v>1955</v>
      </c>
    </row>
    <row r="684" spans="1:17" ht="14.4" customHeight="1" x14ac:dyDescent="0.3">
      <c r="A684" s="831" t="s">
        <v>577</v>
      </c>
      <c r="B684" s="832" t="s">
        <v>5270</v>
      </c>
      <c r="C684" s="832" t="s">
        <v>4353</v>
      </c>
      <c r="D684" s="832" t="s">
        <v>5285</v>
      </c>
      <c r="E684" s="832" t="s">
        <v>5286</v>
      </c>
      <c r="F684" s="849">
        <v>22</v>
      </c>
      <c r="G684" s="849">
        <v>68046</v>
      </c>
      <c r="H684" s="849">
        <v>21.00833590614387</v>
      </c>
      <c r="I684" s="849">
        <v>3093</v>
      </c>
      <c r="J684" s="849">
        <v>1</v>
      </c>
      <c r="K684" s="849">
        <v>3239</v>
      </c>
      <c r="L684" s="849">
        <v>1</v>
      </c>
      <c r="M684" s="849">
        <v>3239</v>
      </c>
      <c r="N684" s="849"/>
      <c r="O684" s="849"/>
      <c r="P684" s="837"/>
      <c r="Q684" s="850"/>
    </row>
    <row r="685" spans="1:17" ht="14.4" customHeight="1" x14ac:dyDescent="0.3">
      <c r="A685" s="831" t="s">
        <v>577</v>
      </c>
      <c r="B685" s="832" t="s">
        <v>5270</v>
      </c>
      <c r="C685" s="832" t="s">
        <v>4353</v>
      </c>
      <c r="D685" s="832" t="s">
        <v>5287</v>
      </c>
      <c r="E685" s="832" t="s">
        <v>5288</v>
      </c>
      <c r="F685" s="849">
        <v>53</v>
      </c>
      <c r="G685" s="849">
        <v>2279</v>
      </c>
      <c r="H685" s="849"/>
      <c r="I685" s="849">
        <v>43</v>
      </c>
      <c r="J685" s="849"/>
      <c r="K685" s="849"/>
      <c r="L685" s="849"/>
      <c r="M685" s="849"/>
      <c r="N685" s="849">
        <v>1</v>
      </c>
      <c r="O685" s="849">
        <v>43</v>
      </c>
      <c r="P685" s="837"/>
      <c r="Q685" s="850">
        <v>43</v>
      </c>
    </row>
    <row r="686" spans="1:17" ht="14.4" customHeight="1" x14ac:dyDescent="0.3">
      <c r="A686" s="831" t="s">
        <v>577</v>
      </c>
      <c r="B686" s="832" t="s">
        <v>5270</v>
      </c>
      <c r="C686" s="832" t="s">
        <v>4353</v>
      </c>
      <c r="D686" s="832" t="s">
        <v>5289</v>
      </c>
      <c r="E686" s="832" t="s">
        <v>5290</v>
      </c>
      <c r="F686" s="849">
        <v>11</v>
      </c>
      <c r="G686" s="849">
        <v>15917</v>
      </c>
      <c r="H686" s="849">
        <v>10.632598530394121</v>
      </c>
      <c r="I686" s="849">
        <v>1447</v>
      </c>
      <c r="J686" s="849">
        <v>1</v>
      </c>
      <c r="K686" s="849">
        <v>1497</v>
      </c>
      <c r="L686" s="849">
        <v>1</v>
      </c>
      <c r="M686" s="849">
        <v>1497</v>
      </c>
      <c r="N686" s="849">
        <v>1</v>
      </c>
      <c r="O686" s="849">
        <v>1498</v>
      </c>
      <c r="P686" s="837">
        <v>1.0006680026720107</v>
      </c>
      <c r="Q686" s="850">
        <v>1498</v>
      </c>
    </row>
    <row r="687" spans="1:17" ht="14.4" customHeight="1" x14ac:dyDescent="0.3">
      <c r="A687" s="831" t="s">
        <v>577</v>
      </c>
      <c r="B687" s="832" t="s">
        <v>5270</v>
      </c>
      <c r="C687" s="832" t="s">
        <v>4353</v>
      </c>
      <c r="D687" s="832" t="s">
        <v>5291</v>
      </c>
      <c r="E687" s="832" t="s">
        <v>5292</v>
      </c>
      <c r="F687" s="849">
        <v>10</v>
      </c>
      <c r="G687" s="849">
        <v>5990</v>
      </c>
      <c r="H687" s="849"/>
      <c r="I687" s="849">
        <v>599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577</v>
      </c>
      <c r="B688" s="832" t="s">
        <v>5293</v>
      </c>
      <c r="C688" s="832" t="s">
        <v>4353</v>
      </c>
      <c r="D688" s="832" t="s">
        <v>5294</v>
      </c>
      <c r="E688" s="832" t="s">
        <v>5295</v>
      </c>
      <c r="F688" s="849">
        <v>7</v>
      </c>
      <c r="G688" s="849">
        <v>7840</v>
      </c>
      <c r="H688" s="849"/>
      <c r="I688" s="849">
        <v>1120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577</v>
      </c>
      <c r="B689" s="832" t="s">
        <v>5296</v>
      </c>
      <c r="C689" s="832" t="s">
        <v>4353</v>
      </c>
      <c r="D689" s="832" t="s">
        <v>5297</v>
      </c>
      <c r="E689" s="832" t="s">
        <v>5298</v>
      </c>
      <c r="F689" s="849">
        <v>777</v>
      </c>
      <c r="G689" s="849">
        <v>584301</v>
      </c>
      <c r="H689" s="849">
        <v>0.91912847327091518</v>
      </c>
      <c r="I689" s="849">
        <v>751.99613899613905</v>
      </c>
      <c r="J689" s="849">
        <v>795</v>
      </c>
      <c r="K689" s="849">
        <v>635712</v>
      </c>
      <c r="L689" s="849">
        <v>1</v>
      </c>
      <c r="M689" s="849">
        <v>799.63773584905664</v>
      </c>
      <c r="N689" s="849">
        <v>845</v>
      </c>
      <c r="O689" s="849">
        <v>676843</v>
      </c>
      <c r="P689" s="837">
        <v>1.0647006820698681</v>
      </c>
      <c r="Q689" s="850">
        <v>800.99763313609469</v>
      </c>
    </row>
    <row r="690" spans="1:17" ht="14.4" customHeight="1" x14ac:dyDescent="0.3">
      <c r="A690" s="831" t="s">
        <v>5299</v>
      </c>
      <c r="B690" s="832" t="s">
        <v>4356</v>
      </c>
      <c r="C690" s="832" t="s">
        <v>4353</v>
      </c>
      <c r="D690" s="832" t="s">
        <v>4373</v>
      </c>
      <c r="E690" s="832" t="s">
        <v>4374</v>
      </c>
      <c r="F690" s="849"/>
      <c r="G690" s="849"/>
      <c r="H690" s="849"/>
      <c r="I690" s="849"/>
      <c r="J690" s="849">
        <v>1</v>
      </c>
      <c r="K690" s="849">
        <v>37</v>
      </c>
      <c r="L690" s="849">
        <v>1</v>
      </c>
      <c r="M690" s="849">
        <v>37</v>
      </c>
      <c r="N690" s="849">
        <v>6</v>
      </c>
      <c r="O690" s="849">
        <v>222</v>
      </c>
      <c r="P690" s="837">
        <v>6</v>
      </c>
      <c r="Q690" s="850">
        <v>37</v>
      </c>
    </row>
    <row r="691" spans="1:17" ht="14.4" customHeight="1" x14ac:dyDescent="0.3">
      <c r="A691" s="831" t="s">
        <v>5299</v>
      </c>
      <c r="B691" s="832" t="s">
        <v>4356</v>
      </c>
      <c r="C691" s="832" t="s">
        <v>4353</v>
      </c>
      <c r="D691" s="832" t="s">
        <v>4385</v>
      </c>
      <c r="E691" s="832" t="s">
        <v>4386</v>
      </c>
      <c r="F691" s="849">
        <v>18</v>
      </c>
      <c r="G691" s="849">
        <v>2124</v>
      </c>
      <c r="H691" s="849">
        <v>0.39202657807308972</v>
      </c>
      <c r="I691" s="849">
        <v>118</v>
      </c>
      <c r="J691" s="849">
        <v>43</v>
      </c>
      <c r="K691" s="849">
        <v>5418</v>
      </c>
      <c r="L691" s="849">
        <v>1</v>
      </c>
      <c r="M691" s="849">
        <v>126</v>
      </c>
      <c r="N691" s="849">
        <v>37</v>
      </c>
      <c r="O691" s="849">
        <v>4662</v>
      </c>
      <c r="P691" s="837">
        <v>0.86046511627906974</v>
      </c>
      <c r="Q691" s="850">
        <v>126</v>
      </c>
    </row>
    <row r="692" spans="1:17" ht="14.4" customHeight="1" x14ac:dyDescent="0.3">
      <c r="A692" s="831" t="s">
        <v>5299</v>
      </c>
      <c r="B692" s="832" t="s">
        <v>4356</v>
      </c>
      <c r="C692" s="832" t="s">
        <v>4353</v>
      </c>
      <c r="D692" s="832" t="s">
        <v>4395</v>
      </c>
      <c r="E692" s="832" t="s">
        <v>4396</v>
      </c>
      <c r="F692" s="849">
        <v>20</v>
      </c>
      <c r="G692" s="849">
        <v>299.99</v>
      </c>
      <c r="H692" s="849">
        <v>0.75003125234392598</v>
      </c>
      <c r="I692" s="849">
        <v>14.999500000000001</v>
      </c>
      <c r="J692" s="849">
        <v>12</v>
      </c>
      <c r="K692" s="849">
        <v>399.96999999999991</v>
      </c>
      <c r="L692" s="849">
        <v>1</v>
      </c>
      <c r="M692" s="849">
        <v>33.330833333333324</v>
      </c>
      <c r="N692" s="849">
        <v>9</v>
      </c>
      <c r="O692" s="849">
        <v>299.97999999999996</v>
      </c>
      <c r="P692" s="837">
        <v>0.75000625046878522</v>
      </c>
      <c r="Q692" s="850">
        <v>33.331111111111106</v>
      </c>
    </row>
    <row r="693" spans="1:17" ht="14.4" customHeight="1" x14ac:dyDescent="0.3">
      <c r="A693" s="831" t="s">
        <v>5299</v>
      </c>
      <c r="B693" s="832" t="s">
        <v>4356</v>
      </c>
      <c r="C693" s="832" t="s">
        <v>4353</v>
      </c>
      <c r="D693" s="832" t="s">
        <v>4397</v>
      </c>
      <c r="E693" s="832" t="s">
        <v>4398</v>
      </c>
      <c r="F693" s="849">
        <v>45</v>
      </c>
      <c r="G693" s="849">
        <v>10575</v>
      </c>
      <c r="H693" s="849">
        <v>1.1087230027259383</v>
      </c>
      <c r="I693" s="849">
        <v>235</v>
      </c>
      <c r="J693" s="849">
        <v>38</v>
      </c>
      <c r="K693" s="849">
        <v>9538</v>
      </c>
      <c r="L693" s="849">
        <v>1</v>
      </c>
      <c r="M693" s="849">
        <v>251</v>
      </c>
      <c r="N693" s="849">
        <v>31</v>
      </c>
      <c r="O693" s="849">
        <v>7781</v>
      </c>
      <c r="P693" s="837">
        <v>0.81578947368421051</v>
      </c>
      <c r="Q693" s="850">
        <v>251</v>
      </c>
    </row>
    <row r="694" spans="1:17" ht="14.4" customHeight="1" x14ac:dyDescent="0.3">
      <c r="A694" s="831" t="s">
        <v>5299</v>
      </c>
      <c r="B694" s="832" t="s">
        <v>4356</v>
      </c>
      <c r="C694" s="832" t="s">
        <v>4353</v>
      </c>
      <c r="D694" s="832" t="s">
        <v>4420</v>
      </c>
      <c r="E694" s="832" t="s">
        <v>4421</v>
      </c>
      <c r="F694" s="849">
        <v>1</v>
      </c>
      <c r="G694" s="849">
        <v>349</v>
      </c>
      <c r="H694" s="849">
        <v>0.13402457757296468</v>
      </c>
      <c r="I694" s="849">
        <v>349</v>
      </c>
      <c r="J694" s="849">
        <v>7</v>
      </c>
      <c r="K694" s="849">
        <v>2604</v>
      </c>
      <c r="L694" s="849">
        <v>1</v>
      </c>
      <c r="M694" s="849">
        <v>372</v>
      </c>
      <c r="N694" s="849">
        <v>7</v>
      </c>
      <c r="O694" s="849">
        <v>2611</v>
      </c>
      <c r="P694" s="837">
        <v>1.0026881720430108</v>
      </c>
      <c r="Q694" s="850">
        <v>373</v>
      </c>
    </row>
    <row r="695" spans="1:17" ht="14.4" customHeight="1" x14ac:dyDescent="0.3">
      <c r="A695" s="831" t="s">
        <v>5300</v>
      </c>
      <c r="B695" s="832" t="s">
        <v>4356</v>
      </c>
      <c r="C695" s="832" t="s">
        <v>4353</v>
      </c>
      <c r="D695" s="832" t="s">
        <v>4385</v>
      </c>
      <c r="E695" s="832" t="s">
        <v>4386</v>
      </c>
      <c r="F695" s="849">
        <v>3</v>
      </c>
      <c r="G695" s="849">
        <v>354</v>
      </c>
      <c r="H695" s="849">
        <v>1.4047619047619047</v>
      </c>
      <c r="I695" s="849">
        <v>118</v>
      </c>
      <c r="J695" s="849">
        <v>2</v>
      </c>
      <c r="K695" s="849">
        <v>252</v>
      </c>
      <c r="L695" s="849">
        <v>1</v>
      </c>
      <c r="M695" s="849">
        <v>126</v>
      </c>
      <c r="N695" s="849">
        <v>1</v>
      </c>
      <c r="O695" s="849">
        <v>126</v>
      </c>
      <c r="P695" s="837">
        <v>0.5</v>
      </c>
      <c r="Q695" s="850">
        <v>126</v>
      </c>
    </row>
    <row r="696" spans="1:17" ht="14.4" customHeight="1" x14ac:dyDescent="0.3">
      <c r="A696" s="831" t="s">
        <v>5300</v>
      </c>
      <c r="B696" s="832" t="s">
        <v>4356</v>
      </c>
      <c r="C696" s="832" t="s">
        <v>4353</v>
      </c>
      <c r="D696" s="832" t="s">
        <v>4395</v>
      </c>
      <c r="E696" s="832" t="s">
        <v>4396</v>
      </c>
      <c r="F696" s="849">
        <v>2</v>
      </c>
      <c r="G696" s="849">
        <v>33.33</v>
      </c>
      <c r="H696" s="849"/>
      <c r="I696" s="849">
        <v>16.664999999999999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5300</v>
      </c>
      <c r="B697" s="832" t="s">
        <v>4356</v>
      </c>
      <c r="C697" s="832" t="s">
        <v>4353</v>
      </c>
      <c r="D697" s="832" t="s">
        <v>4397</v>
      </c>
      <c r="E697" s="832" t="s">
        <v>4398</v>
      </c>
      <c r="F697" s="849">
        <v>1</v>
      </c>
      <c r="G697" s="849">
        <v>235</v>
      </c>
      <c r="H697" s="849">
        <v>0.31208499335989376</v>
      </c>
      <c r="I697" s="849">
        <v>235</v>
      </c>
      <c r="J697" s="849">
        <v>3</v>
      </c>
      <c r="K697" s="849">
        <v>753</v>
      </c>
      <c r="L697" s="849">
        <v>1</v>
      </c>
      <c r="M697" s="849">
        <v>251</v>
      </c>
      <c r="N697" s="849">
        <v>1</v>
      </c>
      <c r="O697" s="849">
        <v>251</v>
      </c>
      <c r="P697" s="837">
        <v>0.33333333333333331</v>
      </c>
      <c r="Q697" s="850">
        <v>251</v>
      </c>
    </row>
    <row r="698" spans="1:17" ht="14.4" customHeight="1" x14ac:dyDescent="0.3">
      <c r="A698" s="831" t="s">
        <v>5301</v>
      </c>
      <c r="B698" s="832" t="s">
        <v>4356</v>
      </c>
      <c r="C698" s="832" t="s">
        <v>4353</v>
      </c>
      <c r="D698" s="832" t="s">
        <v>4397</v>
      </c>
      <c r="E698" s="832" t="s">
        <v>4398</v>
      </c>
      <c r="F698" s="849">
        <v>15</v>
      </c>
      <c r="G698" s="849">
        <v>3525</v>
      </c>
      <c r="H698" s="849">
        <v>7.02191235059761</v>
      </c>
      <c r="I698" s="849">
        <v>235</v>
      </c>
      <c r="J698" s="849">
        <v>2</v>
      </c>
      <c r="K698" s="849">
        <v>502</v>
      </c>
      <c r="L698" s="849">
        <v>1</v>
      </c>
      <c r="M698" s="849">
        <v>251</v>
      </c>
      <c r="N698" s="849">
        <v>10</v>
      </c>
      <c r="O698" s="849">
        <v>2510</v>
      </c>
      <c r="P698" s="837">
        <v>5</v>
      </c>
      <c r="Q698" s="850">
        <v>251</v>
      </c>
    </row>
    <row r="699" spans="1:17" ht="14.4" customHeight="1" x14ac:dyDescent="0.3">
      <c r="A699" s="831" t="s">
        <v>5302</v>
      </c>
      <c r="B699" s="832" t="s">
        <v>4356</v>
      </c>
      <c r="C699" s="832" t="s">
        <v>4353</v>
      </c>
      <c r="D699" s="832" t="s">
        <v>4373</v>
      </c>
      <c r="E699" s="832" t="s">
        <v>4374</v>
      </c>
      <c r="F699" s="849">
        <v>2</v>
      </c>
      <c r="G699" s="849">
        <v>70</v>
      </c>
      <c r="H699" s="849"/>
      <c r="I699" s="849">
        <v>35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5302</v>
      </c>
      <c r="B700" s="832" t="s">
        <v>4356</v>
      </c>
      <c r="C700" s="832" t="s">
        <v>4353</v>
      </c>
      <c r="D700" s="832" t="s">
        <v>4385</v>
      </c>
      <c r="E700" s="832" t="s">
        <v>4386</v>
      </c>
      <c r="F700" s="849">
        <v>7</v>
      </c>
      <c r="G700" s="849">
        <v>826</v>
      </c>
      <c r="H700" s="849">
        <v>0.54629629629629628</v>
      </c>
      <c r="I700" s="849">
        <v>118</v>
      </c>
      <c r="J700" s="849">
        <v>12</v>
      </c>
      <c r="K700" s="849">
        <v>1512</v>
      </c>
      <c r="L700" s="849">
        <v>1</v>
      </c>
      <c r="M700" s="849">
        <v>126</v>
      </c>
      <c r="N700" s="849">
        <v>21</v>
      </c>
      <c r="O700" s="849">
        <v>2646</v>
      </c>
      <c r="P700" s="837">
        <v>1.75</v>
      </c>
      <c r="Q700" s="850">
        <v>126</v>
      </c>
    </row>
    <row r="701" spans="1:17" ht="14.4" customHeight="1" x14ac:dyDescent="0.3">
      <c r="A701" s="831" t="s">
        <v>5302</v>
      </c>
      <c r="B701" s="832" t="s">
        <v>4356</v>
      </c>
      <c r="C701" s="832" t="s">
        <v>4353</v>
      </c>
      <c r="D701" s="832" t="s">
        <v>4395</v>
      </c>
      <c r="E701" s="832" t="s">
        <v>4396</v>
      </c>
      <c r="F701" s="849">
        <v>0</v>
      </c>
      <c r="G701" s="849">
        <v>0</v>
      </c>
      <c r="H701" s="849"/>
      <c r="I701" s="849"/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5302</v>
      </c>
      <c r="B702" s="832" t="s">
        <v>4356</v>
      </c>
      <c r="C702" s="832" t="s">
        <v>4353</v>
      </c>
      <c r="D702" s="832" t="s">
        <v>4397</v>
      </c>
      <c r="E702" s="832" t="s">
        <v>4398</v>
      </c>
      <c r="F702" s="849">
        <v>94</v>
      </c>
      <c r="G702" s="849">
        <v>22090</v>
      </c>
      <c r="H702" s="849">
        <v>1.205588604486165</v>
      </c>
      <c r="I702" s="849">
        <v>235</v>
      </c>
      <c r="J702" s="849">
        <v>73</v>
      </c>
      <c r="K702" s="849">
        <v>18323</v>
      </c>
      <c r="L702" s="849">
        <v>1</v>
      </c>
      <c r="M702" s="849">
        <v>251</v>
      </c>
      <c r="N702" s="849">
        <v>137</v>
      </c>
      <c r="O702" s="849">
        <v>34387</v>
      </c>
      <c r="P702" s="837">
        <v>1.8767123287671232</v>
      </c>
      <c r="Q702" s="850">
        <v>251</v>
      </c>
    </row>
    <row r="703" spans="1:17" ht="14.4" customHeight="1" x14ac:dyDescent="0.3">
      <c r="A703" s="831" t="s">
        <v>5302</v>
      </c>
      <c r="B703" s="832" t="s">
        <v>4356</v>
      </c>
      <c r="C703" s="832" t="s">
        <v>4353</v>
      </c>
      <c r="D703" s="832" t="s">
        <v>5303</v>
      </c>
      <c r="E703" s="832" t="s">
        <v>5304</v>
      </c>
      <c r="F703" s="849">
        <v>0</v>
      </c>
      <c r="G703" s="849">
        <v>0</v>
      </c>
      <c r="H703" s="849"/>
      <c r="I703" s="849"/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5302</v>
      </c>
      <c r="B704" s="832" t="s">
        <v>4356</v>
      </c>
      <c r="C704" s="832" t="s">
        <v>4353</v>
      </c>
      <c r="D704" s="832" t="s">
        <v>4415</v>
      </c>
      <c r="E704" s="832" t="s">
        <v>4416</v>
      </c>
      <c r="F704" s="849">
        <v>1</v>
      </c>
      <c r="G704" s="849">
        <v>179</v>
      </c>
      <c r="H704" s="849"/>
      <c r="I704" s="849">
        <v>179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5302</v>
      </c>
      <c r="B705" s="832" t="s">
        <v>4356</v>
      </c>
      <c r="C705" s="832" t="s">
        <v>4353</v>
      </c>
      <c r="D705" s="832" t="s">
        <v>4420</v>
      </c>
      <c r="E705" s="832" t="s">
        <v>4421</v>
      </c>
      <c r="F705" s="849">
        <v>2</v>
      </c>
      <c r="G705" s="849">
        <v>698</v>
      </c>
      <c r="H705" s="849">
        <v>0.46908602150537637</v>
      </c>
      <c r="I705" s="849">
        <v>349</v>
      </c>
      <c r="J705" s="849">
        <v>4</v>
      </c>
      <c r="K705" s="849">
        <v>1488</v>
      </c>
      <c r="L705" s="849">
        <v>1</v>
      </c>
      <c r="M705" s="849">
        <v>372</v>
      </c>
      <c r="N705" s="849">
        <v>7</v>
      </c>
      <c r="O705" s="849">
        <v>2611</v>
      </c>
      <c r="P705" s="837">
        <v>1.7547043010752688</v>
      </c>
      <c r="Q705" s="850">
        <v>373</v>
      </c>
    </row>
    <row r="706" spans="1:17" ht="14.4" customHeight="1" x14ac:dyDescent="0.3">
      <c r="A706" s="831" t="s">
        <v>5305</v>
      </c>
      <c r="B706" s="832" t="s">
        <v>4356</v>
      </c>
      <c r="C706" s="832" t="s">
        <v>4353</v>
      </c>
      <c r="D706" s="832" t="s">
        <v>4385</v>
      </c>
      <c r="E706" s="832" t="s">
        <v>4386</v>
      </c>
      <c r="F706" s="849">
        <v>2</v>
      </c>
      <c r="G706" s="849">
        <v>236</v>
      </c>
      <c r="H706" s="849">
        <v>1.873015873015873</v>
      </c>
      <c r="I706" s="849">
        <v>118</v>
      </c>
      <c r="J706" s="849">
        <v>1</v>
      </c>
      <c r="K706" s="849">
        <v>126</v>
      </c>
      <c r="L706" s="849">
        <v>1</v>
      </c>
      <c r="M706" s="849">
        <v>126</v>
      </c>
      <c r="N706" s="849"/>
      <c r="O706" s="849"/>
      <c r="P706" s="837"/>
      <c r="Q706" s="850"/>
    </row>
    <row r="707" spans="1:17" ht="14.4" customHeight="1" x14ac:dyDescent="0.3">
      <c r="A707" s="831" t="s">
        <v>5305</v>
      </c>
      <c r="B707" s="832" t="s">
        <v>4356</v>
      </c>
      <c r="C707" s="832" t="s">
        <v>4353</v>
      </c>
      <c r="D707" s="832" t="s">
        <v>4395</v>
      </c>
      <c r="E707" s="832" t="s">
        <v>4396</v>
      </c>
      <c r="F707" s="849">
        <v>1</v>
      </c>
      <c r="G707" s="849">
        <v>0</v>
      </c>
      <c r="H707" s="849">
        <v>0</v>
      </c>
      <c r="I707" s="849">
        <v>0</v>
      </c>
      <c r="J707" s="849">
        <v>2</v>
      </c>
      <c r="K707" s="849">
        <v>66.66</v>
      </c>
      <c r="L707" s="849">
        <v>1</v>
      </c>
      <c r="M707" s="849">
        <v>33.33</v>
      </c>
      <c r="N707" s="849"/>
      <c r="O707" s="849"/>
      <c r="P707" s="837"/>
      <c r="Q707" s="850"/>
    </row>
    <row r="708" spans="1:17" ht="14.4" customHeight="1" x14ac:dyDescent="0.3">
      <c r="A708" s="831" t="s">
        <v>5305</v>
      </c>
      <c r="B708" s="832" t="s">
        <v>4356</v>
      </c>
      <c r="C708" s="832" t="s">
        <v>4353</v>
      </c>
      <c r="D708" s="832" t="s">
        <v>4397</v>
      </c>
      <c r="E708" s="832" t="s">
        <v>4398</v>
      </c>
      <c r="F708" s="849">
        <v>1</v>
      </c>
      <c r="G708" s="849">
        <v>235</v>
      </c>
      <c r="H708" s="849">
        <v>0.46812749003984061</v>
      </c>
      <c r="I708" s="849">
        <v>235</v>
      </c>
      <c r="J708" s="849">
        <v>2</v>
      </c>
      <c r="K708" s="849">
        <v>502</v>
      </c>
      <c r="L708" s="849">
        <v>1</v>
      </c>
      <c r="M708" s="849">
        <v>251</v>
      </c>
      <c r="N708" s="849">
        <v>2</v>
      </c>
      <c r="O708" s="849">
        <v>502</v>
      </c>
      <c r="P708" s="837">
        <v>1</v>
      </c>
      <c r="Q708" s="850">
        <v>251</v>
      </c>
    </row>
    <row r="709" spans="1:17" ht="14.4" customHeight="1" x14ac:dyDescent="0.3">
      <c r="A709" s="831" t="s">
        <v>5305</v>
      </c>
      <c r="B709" s="832" t="s">
        <v>4356</v>
      </c>
      <c r="C709" s="832" t="s">
        <v>4353</v>
      </c>
      <c r="D709" s="832" t="s">
        <v>4420</v>
      </c>
      <c r="E709" s="832" t="s">
        <v>4421</v>
      </c>
      <c r="F709" s="849"/>
      <c r="G709" s="849"/>
      <c r="H709" s="849"/>
      <c r="I709" s="849"/>
      <c r="J709" s="849">
        <v>1</v>
      </c>
      <c r="K709" s="849">
        <v>372</v>
      </c>
      <c r="L709" s="849">
        <v>1</v>
      </c>
      <c r="M709" s="849">
        <v>372</v>
      </c>
      <c r="N709" s="849"/>
      <c r="O709" s="849"/>
      <c r="P709" s="837"/>
      <c r="Q709" s="850"/>
    </row>
    <row r="710" spans="1:17" ht="14.4" customHeight="1" x14ac:dyDescent="0.3">
      <c r="A710" s="831" t="s">
        <v>5306</v>
      </c>
      <c r="B710" s="832" t="s">
        <v>4356</v>
      </c>
      <c r="C710" s="832" t="s">
        <v>4353</v>
      </c>
      <c r="D710" s="832" t="s">
        <v>4385</v>
      </c>
      <c r="E710" s="832" t="s">
        <v>4386</v>
      </c>
      <c r="F710" s="849"/>
      <c r="G710" s="849"/>
      <c r="H710" s="849"/>
      <c r="I710" s="849"/>
      <c r="J710" s="849">
        <v>1</v>
      </c>
      <c r="K710" s="849">
        <v>126</v>
      </c>
      <c r="L710" s="849">
        <v>1</v>
      </c>
      <c r="M710" s="849">
        <v>126</v>
      </c>
      <c r="N710" s="849"/>
      <c r="O710" s="849"/>
      <c r="P710" s="837"/>
      <c r="Q710" s="850"/>
    </row>
    <row r="711" spans="1:17" ht="14.4" customHeight="1" x14ac:dyDescent="0.3">
      <c r="A711" s="831" t="s">
        <v>5306</v>
      </c>
      <c r="B711" s="832" t="s">
        <v>4356</v>
      </c>
      <c r="C711" s="832" t="s">
        <v>4353</v>
      </c>
      <c r="D711" s="832" t="s">
        <v>4395</v>
      </c>
      <c r="E711" s="832" t="s">
        <v>4396</v>
      </c>
      <c r="F711" s="849">
        <v>1</v>
      </c>
      <c r="G711" s="849">
        <v>0</v>
      </c>
      <c r="H711" s="849"/>
      <c r="I711" s="849">
        <v>0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5306</v>
      </c>
      <c r="B712" s="832" t="s">
        <v>4356</v>
      </c>
      <c r="C712" s="832" t="s">
        <v>4353</v>
      </c>
      <c r="D712" s="832" t="s">
        <v>4397</v>
      </c>
      <c r="E712" s="832" t="s">
        <v>4398</v>
      </c>
      <c r="F712" s="849">
        <v>2</v>
      </c>
      <c r="G712" s="849">
        <v>470</v>
      </c>
      <c r="H712" s="849">
        <v>1.8725099601593624</v>
      </c>
      <c r="I712" s="849">
        <v>235</v>
      </c>
      <c r="J712" s="849">
        <v>1</v>
      </c>
      <c r="K712" s="849">
        <v>251</v>
      </c>
      <c r="L712" s="849">
        <v>1</v>
      </c>
      <c r="M712" s="849">
        <v>251</v>
      </c>
      <c r="N712" s="849"/>
      <c r="O712" s="849"/>
      <c r="P712" s="837"/>
      <c r="Q712" s="850"/>
    </row>
    <row r="713" spans="1:17" ht="14.4" customHeight="1" x14ac:dyDescent="0.3">
      <c r="A713" s="831" t="s">
        <v>5307</v>
      </c>
      <c r="B713" s="832" t="s">
        <v>4356</v>
      </c>
      <c r="C713" s="832" t="s">
        <v>4353</v>
      </c>
      <c r="D713" s="832" t="s">
        <v>4385</v>
      </c>
      <c r="E713" s="832" t="s">
        <v>4386</v>
      </c>
      <c r="F713" s="849">
        <v>1</v>
      </c>
      <c r="G713" s="849">
        <v>118</v>
      </c>
      <c r="H713" s="849">
        <v>0.93650793650793651</v>
      </c>
      <c r="I713" s="849">
        <v>118</v>
      </c>
      <c r="J713" s="849">
        <v>1</v>
      </c>
      <c r="K713" s="849">
        <v>126</v>
      </c>
      <c r="L713" s="849">
        <v>1</v>
      </c>
      <c r="M713" s="849">
        <v>126</v>
      </c>
      <c r="N713" s="849"/>
      <c r="O713" s="849"/>
      <c r="P713" s="837"/>
      <c r="Q713" s="850"/>
    </row>
    <row r="714" spans="1:17" ht="14.4" customHeight="1" x14ac:dyDescent="0.3">
      <c r="A714" s="831" t="s">
        <v>5307</v>
      </c>
      <c r="B714" s="832" t="s">
        <v>4356</v>
      </c>
      <c r="C714" s="832" t="s">
        <v>4353</v>
      </c>
      <c r="D714" s="832" t="s">
        <v>4395</v>
      </c>
      <c r="E714" s="832" t="s">
        <v>4396</v>
      </c>
      <c r="F714" s="849"/>
      <c r="G714" s="849"/>
      <c r="H714" s="849"/>
      <c r="I714" s="849"/>
      <c r="J714" s="849">
        <v>1</v>
      </c>
      <c r="K714" s="849">
        <v>33.33</v>
      </c>
      <c r="L714" s="849">
        <v>1</v>
      </c>
      <c r="M714" s="849">
        <v>33.33</v>
      </c>
      <c r="N714" s="849"/>
      <c r="O714" s="849"/>
      <c r="P714" s="837"/>
      <c r="Q714" s="850"/>
    </row>
    <row r="715" spans="1:17" ht="14.4" customHeight="1" x14ac:dyDescent="0.3">
      <c r="A715" s="831" t="s">
        <v>5307</v>
      </c>
      <c r="B715" s="832" t="s">
        <v>4356</v>
      </c>
      <c r="C715" s="832" t="s">
        <v>4353</v>
      </c>
      <c r="D715" s="832" t="s">
        <v>4397</v>
      </c>
      <c r="E715" s="832" t="s">
        <v>4398</v>
      </c>
      <c r="F715" s="849">
        <v>1</v>
      </c>
      <c r="G715" s="849">
        <v>235</v>
      </c>
      <c r="H715" s="849">
        <v>0.93625498007968122</v>
      </c>
      <c r="I715" s="849">
        <v>235</v>
      </c>
      <c r="J715" s="849">
        <v>1</v>
      </c>
      <c r="K715" s="849">
        <v>251</v>
      </c>
      <c r="L715" s="849">
        <v>1</v>
      </c>
      <c r="M715" s="849">
        <v>251</v>
      </c>
      <c r="N715" s="849"/>
      <c r="O715" s="849"/>
      <c r="P715" s="837"/>
      <c r="Q715" s="850"/>
    </row>
    <row r="716" spans="1:17" ht="14.4" customHeight="1" x14ac:dyDescent="0.3">
      <c r="A716" s="831" t="s">
        <v>5307</v>
      </c>
      <c r="B716" s="832" t="s">
        <v>4356</v>
      </c>
      <c r="C716" s="832" t="s">
        <v>4353</v>
      </c>
      <c r="D716" s="832" t="s">
        <v>4420</v>
      </c>
      <c r="E716" s="832" t="s">
        <v>4421</v>
      </c>
      <c r="F716" s="849">
        <v>1</v>
      </c>
      <c r="G716" s="849">
        <v>349</v>
      </c>
      <c r="H716" s="849">
        <v>0.93817204301075274</v>
      </c>
      <c r="I716" s="849">
        <v>349</v>
      </c>
      <c r="J716" s="849">
        <v>1</v>
      </c>
      <c r="K716" s="849">
        <v>372</v>
      </c>
      <c r="L716" s="849">
        <v>1</v>
      </c>
      <c r="M716" s="849">
        <v>372</v>
      </c>
      <c r="N716" s="849">
        <v>2</v>
      </c>
      <c r="O716" s="849">
        <v>746</v>
      </c>
      <c r="P716" s="837">
        <v>2.0053763440860215</v>
      </c>
      <c r="Q716" s="850">
        <v>373</v>
      </c>
    </row>
    <row r="717" spans="1:17" ht="14.4" customHeight="1" x14ac:dyDescent="0.3">
      <c r="A717" s="831" t="s">
        <v>5308</v>
      </c>
      <c r="B717" s="832" t="s">
        <v>4356</v>
      </c>
      <c r="C717" s="832" t="s">
        <v>4353</v>
      </c>
      <c r="D717" s="832" t="s">
        <v>4385</v>
      </c>
      <c r="E717" s="832" t="s">
        <v>4386</v>
      </c>
      <c r="F717" s="849"/>
      <c r="G717" s="849"/>
      <c r="H717" s="849"/>
      <c r="I717" s="849"/>
      <c r="J717" s="849">
        <v>2</v>
      </c>
      <c r="K717" s="849">
        <v>252</v>
      </c>
      <c r="L717" s="849">
        <v>1</v>
      </c>
      <c r="M717" s="849">
        <v>126</v>
      </c>
      <c r="N717" s="849">
        <v>1</v>
      </c>
      <c r="O717" s="849">
        <v>126</v>
      </c>
      <c r="P717" s="837">
        <v>0.5</v>
      </c>
      <c r="Q717" s="850">
        <v>126</v>
      </c>
    </row>
    <row r="718" spans="1:17" ht="14.4" customHeight="1" x14ac:dyDescent="0.3">
      <c r="A718" s="831" t="s">
        <v>5308</v>
      </c>
      <c r="B718" s="832" t="s">
        <v>4356</v>
      </c>
      <c r="C718" s="832" t="s">
        <v>4353</v>
      </c>
      <c r="D718" s="832" t="s">
        <v>4395</v>
      </c>
      <c r="E718" s="832" t="s">
        <v>4396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33.33</v>
      </c>
      <c r="P718" s="837"/>
      <c r="Q718" s="850">
        <v>33.33</v>
      </c>
    </row>
    <row r="719" spans="1:17" ht="14.4" customHeight="1" x14ac:dyDescent="0.3">
      <c r="A719" s="831" t="s">
        <v>5308</v>
      </c>
      <c r="B719" s="832" t="s">
        <v>4356</v>
      </c>
      <c r="C719" s="832" t="s">
        <v>4353</v>
      </c>
      <c r="D719" s="832" t="s">
        <v>4397</v>
      </c>
      <c r="E719" s="832" t="s">
        <v>4398</v>
      </c>
      <c r="F719" s="849">
        <v>1</v>
      </c>
      <c r="G719" s="849">
        <v>235</v>
      </c>
      <c r="H719" s="849"/>
      <c r="I719" s="849">
        <v>235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5308</v>
      </c>
      <c r="B720" s="832" t="s">
        <v>4356</v>
      </c>
      <c r="C720" s="832" t="s">
        <v>4353</v>
      </c>
      <c r="D720" s="832" t="s">
        <v>4420</v>
      </c>
      <c r="E720" s="832" t="s">
        <v>4421</v>
      </c>
      <c r="F720" s="849"/>
      <c r="G720" s="849"/>
      <c r="H720" s="849"/>
      <c r="I720" s="849"/>
      <c r="J720" s="849">
        <v>1</v>
      </c>
      <c r="K720" s="849">
        <v>372</v>
      </c>
      <c r="L720" s="849">
        <v>1</v>
      </c>
      <c r="M720" s="849">
        <v>372</v>
      </c>
      <c r="N720" s="849"/>
      <c r="O720" s="849"/>
      <c r="P720" s="837"/>
      <c r="Q720" s="850"/>
    </row>
    <row r="721" spans="1:17" ht="14.4" customHeight="1" x14ac:dyDescent="0.3">
      <c r="A721" s="831" t="s">
        <v>5309</v>
      </c>
      <c r="B721" s="832" t="s">
        <v>4356</v>
      </c>
      <c r="C721" s="832" t="s">
        <v>4353</v>
      </c>
      <c r="D721" s="832" t="s">
        <v>4385</v>
      </c>
      <c r="E721" s="832" t="s">
        <v>4386</v>
      </c>
      <c r="F721" s="849">
        <v>2</v>
      </c>
      <c r="G721" s="849">
        <v>236</v>
      </c>
      <c r="H721" s="849">
        <v>0.15608465608465608</v>
      </c>
      <c r="I721" s="849">
        <v>118</v>
      </c>
      <c r="J721" s="849">
        <v>12</v>
      </c>
      <c r="K721" s="849">
        <v>1512</v>
      </c>
      <c r="L721" s="849">
        <v>1</v>
      </c>
      <c r="M721" s="849">
        <v>126</v>
      </c>
      <c r="N721" s="849">
        <v>9</v>
      </c>
      <c r="O721" s="849">
        <v>1134</v>
      </c>
      <c r="P721" s="837">
        <v>0.75</v>
      </c>
      <c r="Q721" s="850">
        <v>126</v>
      </c>
    </row>
    <row r="722" spans="1:17" ht="14.4" customHeight="1" x14ac:dyDescent="0.3">
      <c r="A722" s="831" t="s">
        <v>5309</v>
      </c>
      <c r="B722" s="832" t="s">
        <v>4356</v>
      </c>
      <c r="C722" s="832" t="s">
        <v>4353</v>
      </c>
      <c r="D722" s="832" t="s">
        <v>4395</v>
      </c>
      <c r="E722" s="832" t="s">
        <v>4396</v>
      </c>
      <c r="F722" s="849">
        <v>7</v>
      </c>
      <c r="G722" s="849">
        <v>166.66000000000003</v>
      </c>
      <c r="H722" s="849">
        <v>1.0000000000000004</v>
      </c>
      <c r="I722" s="849">
        <v>23.808571428571433</v>
      </c>
      <c r="J722" s="849">
        <v>5</v>
      </c>
      <c r="K722" s="849">
        <v>166.65999999999997</v>
      </c>
      <c r="L722" s="849">
        <v>1</v>
      </c>
      <c r="M722" s="849">
        <v>33.331999999999994</v>
      </c>
      <c r="N722" s="849"/>
      <c r="O722" s="849"/>
      <c r="P722" s="837"/>
      <c r="Q722" s="850"/>
    </row>
    <row r="723" spans="1:17" ht="14.4" customHeight="1" x14ac:dyDescent="0.3">
      <c r="A723" s="831" t="s">
        <v>5309</v>
      </c>
      <c r="B723" s="832" t="s">
        <v>4356</v>
      </c>
      <c r="C723" s="832" t="s">
        <v>4353</v>
      </c>
      <c r="D723" s="832" t="s">
        <v>4397</v>
      </c>
      <c r="E723" s="832" t="s">
        <v>4398</v>
      </c>
      <c r="F723" s="849">
        <v>16</v>
      </c>
      <c r="G723" s="849">
        <v>3760</v>
      </c>
      <c r="H723" s="849">
        <v>1.3618254255704454</v>
      </c>
      <c r="I723" s="849">
        <v>235</v>
      </c>
      <c r="J723" s="849">
        <v>11</v>
      </c>
      <c r="K723" s="849">
        <v>2761</v>
      </c>
      <c r="L723" s="849">
        <v>1</v>
      </c>
      <c r="M723" s="849">
        <v>251</v>
      </c>
      <c r="N723" s="849">
        <v>10</v>
      </c>
      <c r="O723" s="849">
        <v>2510</v>
      </c>
      <c r="P723" s="837">
        <v>0.90909090909090906</v>
      </c>
      <c r="Q723" s="850">
        <v>251</v>
      </c>
    </row>
    <row r="724" spans="1:17" ht="14.4" customHeight="1" x14ac:dyDescent="0.3">
      <c r="A724" s="831" t="s">
        <v>5309</v>
      </c>
      <c r="B724" s="832" t="s">
        <v>4356</v>
      </c>
      <c r="C724" s="832" t="s">
        <v>4353</v>
      </c>
      <c r="D724" s="832" t="s">
        <v>4420</v>
      </c>
      <c r="E724" s="832" t="s">
        <v>4421</v>
      </c>
      <c r="F724" s="849">
        <v>1</v>
      </c>
      <c r="G724" s="849">
        <v>349</v>
      </c>
      <c r="H724" s="849">
        <v>0.93817204301075274</v>
      </c>
      <c r="I724" s="849">
        <v>349</v>
      </c>
      <c r="J724" s="849">
        <v>1</v>
      </c>
      <c r="K724" s="849">
        <v>372</v>
      </c>
      <c r="L724" s="849">
        <v>1</v>
      </c>
      <c r="M724" s="849">
        <v>372</v>
      </c>
      <c r="N724" s="849">
        <v>2</v>
      </c>
      <c r="O724" s="849">
        <v>746</v>
      </c>
      <c r="P724" s="837">
        <v>2.0053763440860215</v>
      </c>
      <c r="Q724" s="850">
        <v>373</v>
      </c>
    </row>
    <row r="725" spans="1:17" ht="14.4" customHeight="1" x14ac:dyDescent="0.3">
      <c r="A725" s="831" t="s">
        <v>5310</v>
      </c>
      <c r="B725" s="832" t="s">
        <v>4356</v>
      </c>
      <c r="C725" s="832" t="s">
        <v>4353</v>
      </c>
      <c r="D725" s="832" t="s">
        <v>4373</v>
      </c>
      <c r="E725" s="832" t="s">
        <v>4374</v>
      </c>
      <c r="F725" s="849">
        <v>4</v>
      </c>
      <c r="G725" s="849">
        <v>140</v>
      </c>
      <c r="H725" s="849">
        <v>0.63063063063063063</v>
      </c>
      <c r="I725" s="849">
        <v>35</v>
      </c>
      <c r="J725" s="849">
        <v>6</v>
      </c>
      <c r="K725" s="849">
        <v>222</v>
      </c>
      <c r="L725" s="849">
        <v>1</v>
      </c>
      <c r="M725" s="849">
        <v>37</v>
      </c>
      <c r="N725" s="849">
        <v>9</v>
      </c>
      <c r="O725" s="849">
        <v>333</v>
      </c>
      <c r="P725" s="837">
        <v>1.5</v>
      </c>
      <c r="Q725" s="850">
        <v>37</v>
      </c>
    </row>
    <row r="726" spans="1:17" ht="14.4" customHeight="1" x14ac:dyDescent="0.3">
      <c r="A726" s="831" t="s">
        <v>5310</v>
      </c>
      <c r="B726" s="832" t="s">
        <v>4356</v>
      </c>
      <c r="C726" s="832" t="s">
        <v>4353</v>
      </c>
      <c r="D726" s="832" t="s">
        <v>4385</v>
      </c>
      <c r="E726" s="832" t="s">
        <v>4386</v>
      </c>
      <c r="F726" s="849">
        <v>95</v>
      </c>
      <c r="G726" s="849">
        <v>11210</v>
      </c>
      <c r="H726" s="849">
        <v>0.6265369997764364</v>
      </c>
      <c r="I726" s="849">
        <v>118</v>
      </c>
      <c r="J726" s="849">
        <v>142</v>
      </c>
      <c r="K726" s="849">
        <v>17892</v>
      </c>
      <c r="L726" s="849">
        <v>1</v>
      </c>
      <c r="M726" s="849">
        <v>126</v>
      </c>
      <c r="N726" s="849">
        <v>116</v>
      </c>
      <c r="O726" s="849">
        <v>14616</v>
      </c>
      <c r="P726" s="837">
        <v>0.81690140845070425</v>
      </c>
      <c r="Q726" s="850">
        <v>126</v>
      </c>
    </row>
    <row r="727" spans="1:17" ht="14.4" customHeight="1" x14ac:dyDescent="0.3">
      <c r="A727" s="831" t="s">
        <v>5310</v>
      </c>
      <c r="B727" s="832" t="s">
        <v>4356</v>
      </c>
      <c r="C727" s="832" t="s">
        <v>4353</v>
      </c>
      <c r="D727" s="832" t="s">
        <v>4395</v>
      </c>
      <c r="E727" s="832" t="s">
        <v>4396</v>
      </c>
      <c r="F727" s="849">
        <v>116</v>
      </c>
      <c r="G727" s="849">
        <v>1799.9499999999998</v>
      </c>
      <c r="H727" s="849">
        <v>0.93103912024704261</v>
      </c>
      <c r="I727" s="849">
        <v>15.516810344827585</v>
      </c>
      <c r="J727" s="849">
        <v>58</v>
      </c>
      <c r="K727" s="849">
        <v>1933.2699999999998</v>
      </c>
      <c r="L727" s="849">
        <v>1</v>
      </c>
      <c r="M727" s="849">
        <v>33.332241379310339</v>
      </c>
      <c r="N727" s="849">
        <v>22</v>
      </c>
      <c r="O727" s="849">
        <v>733.29000000000019</v>
      </c>
      <c r="P727" s="837">
        <v>0.37930035639098536</v>
      </c>
      <c r="Q727" s="850">
        <v>33.331363636363648</v>
      </c>
    </row>
    <row r="728" spans="1:17" ht="14.4" customHeight="1" x14ac:dyDescent="0.3">
      <c r="A728" s="831" t="s">
        <v>5310</v>
      </c>
      <c r="B728" s="832" t="s">
        <v>4356</v>
      </c>
      <c r="C728" s="832" t="s">
        <v>4353</v>
      </c>
      <c r="D728" s="832" t="s">
        <v>4397</v>
      </c>
      <c r="E728" s="832" t="s">
        <v>4398</v>
      </c>
      <c r="F728" s="849">
        <v>249</v>
      </c>
      <c r="G728" s="849">
        <v>58515</v>
      </c>
      <c r="H728" s="849">
        <v>0.90010613914996385</v>
      </c>
      <c r="I728" s="849">
        <v>235</v>
      </c>
      <c r="J728" s="849">
        <v>259</v>
      </c>
      <c r="K728" s="849">
        <v>65009</v>
      </c>
      <c r="L728" s="849">
        <v>1</v>
      </c>
      <c r="M728" s="849">
        <v>251</v>
      </c>
      <c r="N728" s="849">
        <v>181</v>
      </c>
      <c r="O728" s="849">
        <v>45431</v>
      </c>
      <c r="P728" s="837">
        <v>0.69884169884169889</v>
      </c>
      <c r="Q728" s="850">
        <v>251</v>
      </c>
    </row>
    <row r="729" spans="1:17" ht="14.4" customHeight="1" x14ac:dyDescent="0.3">
      <c r="A729" s="831" t="s">
        <v>5310</v>
      </c>
      <c r="B729" s="832" t="s">
        <v>4356</v>
      </c>
      <c r="C729" s="832" t="s">
        <v>4353</v>
      </c>
      <c r="D729" s="832" t="s">
        <v>4420</v>
      </c>
      <c r="E729" s="832" t="s">
        <v>4421</v>
      </c>
      <c r="F729" s="849">
        <v>25</v>
      </c>
      <c r="G729" s="849">
        <v>8725</v>
      </c>
      <c r="H729" s="849">
        <v>0.58635752688172038</v>
      </c>
      <c r="I729" s="849">
        <v>349</v>
      </c>
      <c r="J729" s="849">
        <v>40</v>
      </c>
      <c r="K729" s="849">
        <v>14880</v>
      </c>
      <c r="L729" s="849">
        <v>1</v>
      </c>
      <c r="M729" s="849">
        <v>372</v>
      </c>
      <c r="N729" s="849">
        <v>31</v>
      </c>
      <c r="O729" s="849">
        <v>11563</v>
      </c>
      <c r="P729" s="837">
        <v>0.77708333333333335</v>
      </c>
      <c r="Q729" s="850">
        <v>373</v>
      </c>
    </row>
    <row r="730" spans="1:17" ht="14.4" customHeight="1" x14ac:dyDescent="0.3">
      <c r="A730" s="831" t="s">
        <v>5311</v>
      </c>
      <c r="B730" s="832" t="s">
        <v>4356</v>
      </c>
      <c r="C730" s="832" t="s">
        <v>4353</v>
      </c>
      <c r="D730" s="832" t="s">
        <v>4373</v>
      </c>
      <c r="E730" s="832" t="s">
        <v>4374</v>
      </c>
      <c r="F730" s="849">
        <v>1</v>
      </c>
      <c r="G730" s="849">
        <v>35</v>
      </c>
      <c r="H730" s="849"/>
      <c r="I730" s="849">
        <v>35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5311</v>
      </c>
      <c r="B731" s="832" t="s">
        <v>4356</v>
      </c>
      <c r="C731" s="832" t="s">
        <v>4353</v>
      </c>
      <c r="D731" s="832" t="s">
        <v>4385</v>
      </c>
      <c r="E731" s="832" t="s">
        <v>4386</v>
      </c>
      <c r="F731" s="849">
        <v>2</v>
      </c>
      <c r="G731" s="849">
        <v>236</v>
      </c>
      <c r="H731" s="849"/>
      <c r="I731" s="849">
        <v>118</v>
      </c>
      <c r="J731" s="849"/>
      <c r="K731" s="849"/>
      <c r="L731" s="849"/>
      <c r="M731" s="849"/>
      <c r="N731" s="849">
        <v>1</v>
      </c>
      <c r="O731" s="849">
        <v>126</v>
      </c>
      <c r="P731" s="837"/>
      <c r="Q731" s="850">
        <v>126</v>
      </c>
    </row>
    <row r="732" spans="1:17" ht="14.4" customHeight="1" x14ac:dyDescent="0.3">
      <c r="A732" s="831" t="s">
        <v>5311</v>
      </c>
      <c r="B732" s="832" t="s">
        <v>4356</v>
      </c>
      <c r="C732" s="832" t="s">
        <v>4353</v>
      </c>
      <c r="D732" s="832" t="s">
        <v>4395</v>
      </c>
      <c r="E732" s="832" t="s">
        <v>4396</v>
      </c>
      <c r="F732" s="849">
        <v>3</v>
      </c>
      <c r="G732" s="849">
        <v>33.33</v>
      </c>
      <c r="H732" s="849">
        <v>1</v>
      </c>
      <c r="I732" s="849">
        <v>11.11</v>
      </c>
      <c r="J732" s="849">
        <v>1</v>
      </c>
      <c r="K732" s="849">
        <v>33.33</v>
      </c>
      <c r="L732" s="849">
        <v>1</v>
      </c>
      <c r="M732" s="849">
        <v>33.33</v>
      </c>
      <c r="N732" s="849"/>
      <c r="O732" s="849"/>
      <c r="P732" s="837"/>
      <c r="Q732" s="850"/>
    </row>
    <row r="733" spans="1:17" ht="14.4" customHeight="1" x14ac:dyDescent="0.3">
      <c r="A733" s="831" t="s">
        <v>5311</v>
      </c>
      <c r="B733" s="832" t="s">
        <v>4356</v>
      </c>
      <c r="C733" s="832" t="s">
        <v>4353</v>
      </c>
      <c r="D733" s="832" t="s">
        <v>4397</v>
      </c>
      <c r="E733" s="832" t="s">
        <v>4398</v>
      </c>
      <c r="F733" s="849">
        <v>3</v>
      </c>
      <c r="G733" s="849">
        <v>705</v>
      </c>
      <c r="H733" s="849">
        <v>0.93625498007968122</v>
      </c>
      <c r="I733" s="849">
        <v>235</v>
      </c>
      <c r="J733" s="849">
        <v>3</v>
      </c>
      <c r="K733" s="849">
        <v>753</v>
      </c>
      <c r="L733" s="849">
        <v>1</v>
      </c>
      <c r="M733" s="849">
        <v>251</v>
      </c>
      <c r="N733" s="849"/>
      <c r="O733" s="849"/>
      <c r="P733" s="837"/>
      <c r="Q733" s="850"/>
    </row>
    <row r="734" spans="1:17" ht="14.4" customHeight="1" x14ac:dyDescent="0.3">
      <c r="A734" s="831" t="s">
        <v>5311</v>
      </c>
      <c r="B734" s="832" t="s">
        <v>4356</v>
      </c>
      <c r="C734" s="832" t="s">
        <v>4353</v>
      </c>
      <c r="D734" s="832" t="s">
        <v>4420</v>
      </c>
      <c r="E734" s="832" t="s">
        <v>4421</v>
      </c>
      <c r="F734" s="849"/>
      <c r="G734" s="849"/>
      <c r="H734" s="849"/>
      <c r="I734" s="849"/>
      <c r="J734" s="849">
        <v>2</v>
      </c>
      <c r="K734" s="849">
        <v>744</v>
      </c>
      <c r="L734" s="849">
        <v>1</v>
      </c>
      <c r="M734" s="849">
        <v>372</v>
      </c>
      <c r="N734" s="849"/>
      <c r="O734" s="849"/>
      <c r="P734" s="837"/>
      <c r="Q734" s="850"/>
    </row>
    <row r="735" spans="1:17" ht="14.4" customHeight="1" x14ac:dyDescent="0.3">
      <c r="A735" s="831" t="s">
        <v>5312</v>
      </c>
      <c r="B735" s="832" t="s">
        <v>4356</v>
      </c>
      <c r="C735" s="832" t="s">
        <v>4353</v>
      </c>
      <c r="D735" s="832" t="s">
        <v>4397</v>
      </c>
      <c r="E735" s="832" t="s">
        <v>4398</v>
      </c>
      <c r="F735" s="849"/>
      <c r="G735" s="849"/>
      <c r="H735" s="849"/>
      <c r="I735" s="849"/>
      <c r="J735" s="849">
        <v>1</v>
      </c>
      <c r="K735" s="849">
        <v>251</v>
      </c>
      <c r="L735" s="849">
        <v>1</v>
      </c>
      <c r="M735" s="849">
        <v>251</v>
      </c>
      <c r="N735" s="849"/>
      <c r="O735" s="849"/>
      <c r="P735" s="837"/>
      <c r="Q735" s="850"/>
    </row>
    <row r="736" spans="1:17" ht="14.4" customHeight="1" x14ac:dyDescent="0.3">
      <c r="A736" s="831" t="s">
        <v>5312</v>
      </c>
      <c r="B736" s="832" t="s">
        <v>4356</v>
      </c>
      <c r="C736" s="832" t="s">
        <v>4353</v>
      </c>
      <c r="D736" s="832" t="s">
        <v>4420</v>
      </c>
      <c r="E736" s="832" t="s">
        <v>4421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373</v>
      </c>
      <c r="P736" s="837"/>
      <c r="Q736" s="850">
        <v>373</v>
      </c>
    </row>
    <row r="737" spans="1:17" ht="14.4" customHeight="1" x14ac:dyDescent="0.3">
      <c r="A737" s="831" t="s">
        <v>5313</v>
      </c>
      <c r="B737" s="832" t="s">
        <v>4356</v>
      </c>
      <c r="C737" s="832" t="s">
        <v>4353</v>
      </c>
      <c r="D737" s="832" t="s">
        <v>4373</v>
      </c>
      <c r="E737" s="832" t="s">
        <v>4374</v>
      </c>
      <c r="F737" s="849"/>
      <c r="G737" s="849"/>
      <c r="H737" s="849"/>
      <c r="I737" s="849"/>
      <c r="J737" s="849">
        <v>3</v>
      </c>
      <c r="K737" s="849">
        <v>111</v>
      </c>
      <c r="L737" s="849">
        <v>1</v>
      </c>
      <c r="M737" s="849">
        <v>37</v>
      </c>
      <c r="N737" s="849"/>
      <c r="O737" s="849"/>
      <c r="P737" s="837"/>
      <c r="Q737" s="850"/>
    </row>
    <row r="738" spans="1:17" ht="14.4" customHeight="1" x14ac:dyDescent="0.3">
      <c r="A738" s="831" t="s">
        <v>5313</v>
      </c>
      <c r="B738" s="832" t="s">
        <v>4356</v>
      </c>
      <c r="C738" s="832" t="s">
        <v>4353</v>
      </c>
      <c r="D738" s="832" t="s">
        <v>4385</v>
      </c>
      <c r="E738" s="832" t="s">
        <v>4386</v>
      </c>
      <c r="F738" s="849">
        <v>18</v>
      </c>
      <c r="G738" s="849">
        <v>2124</v>
      </c>
      <c r="H738" s="849">
        <v>0.88721804511278191</v>
      </c>
      <c r="I738" s="849">
        <v>118</v>
      </c>
      <c r="J738" s="849">
        <v>19</v>
      </c>
      <c r="K738" s="849">
        <v>2394</v>
      </c>
      <c r="L738" s="849">
        <v>1</v>
      </c>
      <c r="M738" s="849">
        <v>126</v>
      </c>
      <c r="N738" s="849">
        <v>16</v>
      </c>
      <c r="O738" s="849">
        <v>2016</v>
      </c>
      <c r="P738" s="837">
        <v>0.84210526315789469</v>
      </c>
      <c r="Q738" s="850">
        <v>126</v>
      </c>
    </row>
    <row r="739" spans="1:17" ht="14.4" customHeight="1" x14ac:dyDescent="0.3">
      <c r="A739" s="831" t="s">
        <v>5313</v>
      </c>
      <c r="B739" s="832" t="s">
        <v>4356</v>
      </c>
      <c r="C739" s="832" t="s">
        <v>4353</v>
      </c>
      <c r="D739" s="832" t="s">
        <v>4395</v>
      </c>
      <c r="E739" s="832" t="s">
        <v>4396</v>
      </c>
      <c r="F739" s="849">
        <v>23</v>
      </c>
      <c r="G739" s="849">
        <v>199.98999999999995</v>
      </c>
      <c r="H739" s="849"/>
      <c r="I739" s="849">
        <v>8.6952173913043449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5313</v>
      </c>
      <c r="B740" s="832" t="s">
        <v>4356</v>
      </c>
      <c r="C740" s="832" t="s">
        <v>4353</v>
      </c>
      <c r="D740" s="832" t="s">
        <v>4397</v>
      </c>
      <c r="E740" s="832" t="s">
        <v>4398</v>
      </c>
      <c r="F740" s="849">
        <v>25</v>
      </c>
      <c r="G740" s="849">
        <v>5875</v>
      </c>
      <c r="H740" s="849">
        <v>1.3768455589407078</v>
      </c>
      <c r="I740" s="849">
        <v>235</v>
      </c>
      <c r="J740" s="849">
        <v>17</v>
      </c>
      <c r="K740" s="849">
        <v>4267</v>
      </c>
      <c r="L740" s="849">
        <v>1</v>
      </c>
      <c r="M740" s="849">
        <v>251</v>
      </c>
      <c r="N740" s="849">
        <v>9</v>
      </c>
      <c r="O740" s="849">
        <v>2259</v>
      </c>
      <c r="P740" s="837">
        <v>0.52941176470588236</v>
      </c>
      <c r="Q740" s="850">
        <v>251</v>
      </c>
    </row>
    <row r="741" spans="1:17" ht="14.4" customHeight="1" x14ac:dyDescent="0.3">
      <c r="A741" s="831" t="s">
        <v>5313</v>
      </c>
      <c r="B741" s="832" t="s">
        <v>4356</v>
      </c>
      <c r="C741" s="832" t="s">
        <v>4353</v>
      </c>
      <c r="D741" s="832" t="s">
        <v>4420</v>
      </c>
      <c r="E741" s="832" t="s">
        <v>4421</v>
      </c>
      <c r="F741" s="849">
        <v>4</v>
      </c>
      <c r="G741" s="849">
        <v>1396</v>
      </c>
      <c r="H741" s="849"/>
      <c r="I741" s="849">
        <v>349</v>
      </c>
      <c r="J741" s="849"/>
      <c r="K741" s="849"/>
      <c r="L741" s="849"/>
      <c r="M741" s="849"/>
      <c r="N741" s="849">
        <v>4</v>
      </c>
      <c r="O741" s="849">
        <v>1492</v>
      </c>
      <c r="P741" s="837"/>
      <c r="Q741" s="850">
        <v>373</v>
      </c>
    </row>
    <row r="742" spans="1:17" ht="14.4" customHeight="1" x14ac:dyDescent="0.3">
      <c r="A742" s="831" t="s">
        <v>5314</v>
      </c>
      <c r="B742" s="832" t="s">
        <v>4356</v>
      </c>
      <c r="C742" s="832" t="s">
        <v>4353</v>
      </c>
      <c r="D742" s="832" t="s">
        <v>4397</v>
      </c>
      <c r="E742" s="832" t="s">
        <v>4398</v>
      </c>
      <c r="F742" s="849"/>
      <c r="G742" s="849"/>
      <c r="H742" s="849"/>
      <c r="I742" s="849"/>
      <c r="J742" s="849">
        <v>1</v>
      </c>
      <c r="K742" s="849">
        <v>251</v>
      </c>
      <c r="L742" s="849">
        <v>1</v>
      </c>
      <c r="M742" s="849">
        <v>251</v>
      </c>
      <c r="N742" s="849"/>
      <c r="O742" s="849"/>
      <c r="P742" s="837"/>
      <c r="Q742" s="850"/>
    </row>
    <row r="743" spans="1:17" ht="14.4" customHeight="1" x14ac:dyDescent="0.3">
      <c r="A743" s="831" t="s">
        <v>5315</v>
      </c>
      <c r="B743" s="832" t="s">
        <v>4356</v>
      </c>
      <c r="C743" s="832" t="s">
        <v>4353</v>
      </c>
      <c r="D743" s="832" t="s">
        <v>4373</v>
      </c>
      <c r="E743" s="832" t="s">
        <v>4374</v>
      </c>
      <c r="F743" s="849">
        <v>1</v>
      </c>
      <c r="G743" s="849">
        <v>35</v>
      </c>
      <c r="H743" s="849"/>
      <c r="I743" s="849">
        <v>35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5315</v>
      </c>
      <c r="B744" s="832" t="s">
        <v>4356</v>
      </c>
      <c r="C744" s="832" t="s">
        <v>4353</v>
      </c>
      <c r="D744" s="832" t="s">
        <v>4385</v>
      </c>
      <c r="E744" s="832" t="s">
        <v>4386</v>
      </c>
      <c r="F744" s="849">
        <v>2</v>
      </c>
      <c r="G744" s="849">
        <v>236</v>
      </c>
      <c r="H744" s="849">
        <v>0.6243386243386243</v>
      </c>
      <c r="I744" s="849">
        <v>118</v>
      </c>
      <c r="J744" s="849">
        <v>3</v>
      </c>
      <c r="K744" s="849">
        <v>378</v>
      </c>
      <c r="L744" s="849">
        <v>1</v>
      </c>
      <c r="M744" s="849">
        <v>126</v>
      </c>
      <c r="N744" s="849">
        <v>2</v>
      </c>
      <c r="O744" s="849">
        <v>252</v>
      </c>
      <c r="P744" s="837">
        <v>0.66666666666666663</v>
      </c>
      <c r="Q744" s="850">
        <v>126</v>
      </c>
    </row>
    <row r="745" spans="1:17" ht="14.4" customHeight="1" x14ac:dyDescent="0.3">
      <c r="A745" s="831" t="s">
        <v>5315</v>
      </c>
      <c r="B745" s="832" t="s">
        <v>4356</v>
      </c>
      <c r="C745" s="832" t="s">
        <v>4353</v>
      </c>
      <c r="D745" s="832" t="s">
        <v>4395</v>
      </c>
      <c r="E745" s="832" t="s">
        <v>4396</v>
      </c>
      <c r="F745" s="849">
        <v>1</v>
      </c>
      <c r="G745" s="849">
        <v>0</v>
      </c>
      <c r="H745" s="849"/>
      <c r="I745" s="849">
        <v>0</v>
      </c>
      <c r="J745" s="849"/>
      <c r="K745" s="849"/>
      <c r="L745" s="849"/>
      <c r="M745" s="849"/>
      <c r="N745" s="849">
        <v>2</v>
      </c>
      <c r="O745" s="849">
        <v>66.66</v>
      </c>
      <c r="P745" s="837"/>
      <c r="Q745" s="850">
        <v>33.33</v>
      </c>
    </row>
    <row r="746" spans="1:17" ht="14.4" customHeight="1" x14ac:dyDescent="0.3">
      <c r="A746" s="831" t="s">
        <v>5315</v>
      </c>
      <c r="B746" s="832" t="s">
        <v>4356</v>
      </c>
      <c r="C746" s="832" t="s">
        <v>4353</v>
      </c>
      <c r="D746" s="832" t="s">
        <v>4397</v>
      </c>
      <c r="E746" s="832" t="s">
        <v>4398</v>
      </c>
      <c r="F746" s="849">
        <v>4</v>
      </c>
      <c r="G746" s="849">
        <v>940</v>
      </c>
      <c r="H746" s="849">
        <v>1.8725099601593624</v>
      </c>
      <c r="I746" s="849">
        <v>235</v>
      </c>
      <c r="J746" s="849">
        <v>2</v>
      </c>
      <c r="K746" s="849">
        <v>502</v>
      </c>
      <c r="L746" s="849">
        <v>1</v>
      </c>
      <c r="M746" s="849">
        <v>251</v>
      </c>
      <c r="N746" s="849">
        <v>1</v>
      </c>
      <c r="O746" s="849">
        <v>251</v>
      </c>
      <c r="P746" s="837">
        <v>0.5</v>
      </c>
      <c r="Q746" s="850">
        <v>251</v>
      </c>
    </row>
    <row r="747" spans="1:17" ht="14.4" customHeight="1" x14ac:dyDescent="0.3">
      <c r="A747" s="831" t="s">
        <v>5315</v>
      </c>
      <c r="B747" s="832" t="s">
        <v>4356</v>
      </c>
      <c r="C747" s="832" t="s">
        <v>4353</v>
      </c>
      <c r="D747" s="832" t="s">
        <v>4420</v>
      </c>
      <c r="E747" s="832" t="s">
        <v>4421</v>
      </c>
      <c r="F747" s="849">
        <v>1</v>
      </c>
      <c r="G747" s="849">
        <v>349</v>
      </c>
      <c r="H747" s="849"/>
      <c r="I747" s="849">
        <v>349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5316</v>
      </c>
      <c r="B748" s="832" t="s">
        <v>4356</v>
      </c>
      <c r="C748" s="832" t="s">
        <v>4353</v>
      </c>
      <c r="D748" s="832" t="s">
        <v>4373</v>
      </c>
      <c r="E748" s="832" t="s">
        <v>4374</v>
      </c>
      <c r="F748" s="849">
        <v>3</v>
      </c>
      <c r="G748" s="849">
        <v>105</v>
      </c>
      <c r="H748" s="849">
        <v>0.23648648648648649</v>
      </c>
      <c r="I748" s="849">
        <v>35</v>
      </c>
      <c r="J748" s="849">
        <v>12</v>
      </c>
      <c r="K748" s="849">
        <v>444</v>
      </c>
      <c r="L748" s="849">
        <v>1</v>
      </c>
      <c r="M748" s="849">
        <v>37</v>
      </c>
      <c r="N748" s="849">
        <v>3</v>
      </c>
      <c r="O748" s="849">
        <v>111</v>
      </c>
      <c r="P748" s="837">
        <v>0.25</v>
      </c>
      <c r="Q748" s="850">
        <v>37</v>
      </c>
    </row>
    <row r="749" spans="1:17" ht="14.4" customHeight="1" x14ac:dyDescent="0.3">
      <c r="A749" s="831" t="s">
        <v>5316</v>
      </c>
      <c r="B749" s="832" t="s">
        <v>4356</v>
      </c>
      <c r="C749" s="832" t="s">
        <v>4353</v>
      </c>
      <c r="D749" s="832" t="s">
        <v>4385</v>
      </c>
      <c r="E749" s="832" t="s">
        <v>4386</v>
      </c>
      <c r="F749" s="849">
        <v>7</v>
      </c>
      <c r="G749" s="849">
        <v>826</v>
      </c>
      <c r="H749" s="849">
        <v>0.29797979797979796</v>
      </c>
      <c r="I749" s="849">
        <v>118</v>
      </c>
      <c r="J749" s="849">
        <v>22</v>
      </c>
      <c r="K749" s="849">
        <v>2772</v>
      </c>
      <c r="L749" s="849">
        <v>1</v>
      </c>
      <c r="M749" s="849">
        <v>126</v>
      </c>
      <c r="N749" s="849">
        <v>21</v>
      </c>
      <c r="O749" s="849">
        <v>2646</v>
      </c>
      <c r="P749" s="837">
        <v>0.95454545454545459</v>
      </c>
      <c r="Q749" s="850">
        <v>126</v>
      </c>
    </row>
    <row r="750" spans="1:17" ht="14.4" customHeight="1" x14ac:dyDescent="0.3">
      <c r="A750" s="831" t="s">
        <v>5316</v>
      </c>
      <c r="B750" s="832" t="s">
        <v>4356</v>
      </c>
      <c r="C750" s="832" t="s">
        <v>4353</v>
      </c>
      <c r="D750" s="832" t="s">
        <v>4395</v>
      </c>
      <c r="E750" s="832" t="s">
        <v>4396</v>
      </c>
      <c r="F750" s="849">
        <v>3</v>
      </c>
      <c r="G750" s="849">
        <v>0</v>
      </c>
      <c r="H750" s="849">
        <v>0</v>
      </c>
      <c r="I750" s="849">
        <v>0</v>
      </c>
      <c r="J750" s="849">
        <v>1</v>
      </c>
      <c r="K750" s="849">
        <v>33.33</v>
      </c>
      <c r="L750" s="849">
        <v>1</v>
      </c>
      <c r="M750" s="849">
        <v>33.33</v>
      </c>
      <c r="N750" s="849"/>
      <c r="O750" s="849"/>
      <c r="P750" s="837"/>
      <c r="Q750" s="850"/>
    </row>
    <row r="751" spans="1:17" ht="14.4" customHeight="1" x14ac:dyDescent="0.3">
      <c r="A751" s="831" t="s">
        <v>5316</v>
      </c>
      <c r="B751" s="832" t="s">
        <v>4356</v>
      </c>
      <c r="C751" s="832" t="s">
        <v>4353</v>
      </c>
      <c r="D751" s="832" t="s">
        <v>4397</v>
      </c>
      <c r="E751" s="832" t="s">
        <v>4398</v>
      </c>
      <c r="F751" s="849">
        <v>9</v>
      </c>
      <c r="G751" s="849">
        <v>2115</v>
      </c>
      <c r="H751" s="849">
        <v>1.404382470119522</v>
      </c>
      <c r="I751" s="849">
        <v>235</v>
      </c>
      <c r="J751" s="849">
        <v>6</v>
      </c>
      <c r="K751" s="849">
        <v>1506</v>
      </c>
      <c r="L751" s="849">
        <v>1</v>
      </c>
      <c r="M751" s="849">
        <v>251</v>
      </c>
      <c r="N751" s="849">
        <v>12</v>
      </c>
      <c r="O751" s="849">
        <v>3012</v>
      </c>
      <c r="P751" s="837">
        <v>2</v>
      </c>
      <c r="Q751" s="850">
        <v>251</v>
      </c>
    </row>
    <row r="752" spans="1:17" ht="14.4" customHeight="1" x14ac:dyDescent="0.3">
      <c r="A752" s="831" t="s">
        <v>5316</v>
      </c>
      <c r="B752" s="832" t="s">
        <v>4356</v>
      </c>
      <c r="C752" s="832" t="s">
        <v>4353</v>
      </c>
      <c r="D752" s="832" t="s">
        <v>4420</v>
      </c>
      <c r="E752" s="832" t="s">
        <v>4421</v>
      </c>
      <c r="F752" s="849"/>
      <c r="G752" s="849"/>
      <c r="H752" s="849"/>
      <c r="I752" s="849"/>
      <c r="J752" s="849">
        <v>2</v>
      </c>
      <c r="K752" s="849">
        <v>744</v>
      </c>
      <c r="L752" s="849">
        <v>1</v>
      </c>
      <c r="M752" s="849">
        <v>372</v>
      </c>
      <c r="N752" s="849">
        <v>5</v>
      </c>
      <c r="O752" s="849">
        <v>1865</v>
      </c>
      <c r="P752" s="837">
        <v>2.506720430107527</v>
      </c>
      <c r="Q752" s="850">
        <v>373</v>
      </c>
    </row>
    <row r="753" spans="1:17" ht="14.4" customHeight="1" x14ac:dyDescent="0.3">
      <c r="A753" s="831" t="s">
        <v>5317</v>
      </c>
      <c r="B753" s="832" t="s">
        <v>4356</v>
      </c>
      <c r="C753" s="832" t="s">
        <v>4353</v>
      </c>
      <c r="D753" s="832" t="s">
        <v>4373</v>
      </c>
      <c r="E753" s="832" t="s">
        <v>4374</v>
      </c>
      <c r="F753" s="849">
        <v>5</v>
      </c>
      <c r="G753" s="849">
        <v>175</v>
      </c>
      <c r="H753" s="849">
        <v>2.3648648648648649</v>
      </c>
      <c r="I753" s="849">
        <v>35</v>
      </c>
      <c r="J753" s="849">
        <v>2</v>
      </c>
      <c r="K753" s="849">
        <v>74</v>
      </c>
      <c r="L753" s="849">
        <v>1</v>
      </c>
      <c r="M753" s="849">
        <v>37</v>
      </c>
      <c r="N753" s="849">
        <v>3</v>
      </c>
      <c r="O753" s="849">
        <v>111</v>
      </c>
      <c r="P753" s="837">
        <v>1.5</v>
      </c>
      <c r="Q753" s="850">
        <v>37</v>
      </c>
    </row>
    <row r="754" spans="1:17" ht="14.4" customHeight="1" x14ac:dyDescent="0.3">
      <c r="A754" s="831" t="s">
        <v>5317</v>
      </c>
      <c r="B754" s="832" t="s">
        <v>4356</v>
      </c>
      <c r="C754" s="832" t="s">
        <v>4353</v>
      </c>
      <c r="D754" s="832" t="s">
        <v>4385</v>
      </c>
      <c r="E754" s="832" t="s">
        <v>4386</v>
      </c>
      <c r="F754" s="849">
        <v>3</v>
      </c>
      <c r="G754" s="849">
        <v>354</v>
      </c>
      <c r="H754" s="849">
        <v>0.25541125541125542</v>
      </c>
      <c r="I754" s="849">
        <v>118</v>
      </c>
      <c r="J754" s="849">
        <v>11</v>
      </c>
      <c r="K754" s="849">
        <v>1386</v>
      </c>
      <c r="L754" s="849">
        <v>1</v>
      </c>
      <c r="M754" s="849">
        <v>126</v>
      </c>
      <c r="N754" s="849">
        <v>16</v>
      </c>
      <c r="O754" s="849">
        <v>2016</v>
      </c>
      <c r="P754" s="837">
        <v>1.4545454545454546</v>
      </c>
      <c r="Q754" s="850">
        <v>126</v>
      </c>
    </row>
    <row r="755" spans="1:17" ht="14.4" customHeight="1" x14ac:dyDescent="0.3">
      <c r="A755" s="831" t="s">
        <v>5317</v>
      </c>
      <c r="B755" s="832" t="s">
        <v>4356</v>
      </c>
      <c r="C755" s="832" t="s">
        <v>4353</v>
      </c>
      <c r="D755" s="832" t="s">
        <v>4395</v>
      </c>
      <c r="E755" s="832" t="s">
        <v>4396</v>
      </c>
      <c r="F755" s="849">
        <v>1</v>
      </c>
      <c r="G755" s="849">
        <v>33.33</v>
      </c>
      <c r="H755" s="849"/>
      <c r="I755" s="849">
        <v>33.33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5317</v>
      </c>
      <c r="B756" s="832" t="s">
        <v>4356</v>
      </c>
      <c r="C756" s="832" t="s">
        <v>4353</v>
      </c>
      <c r="D756" s="832" t="s">
        <v>4397</v>
      </c>
      <c r="E756" s="832" t="s">
        <v>4398</v>
      </c>
      <c r="F756" s="849">
        <v>7</v>
      </c>
      <c r="G756" s="849">
        <v>1645</v>
      </c>
      <c r="H756" s="849">
        <v>0.65537848605577687</v>
      </c>
      <c r="I756" s="849">
        <v>235</v>
      </c>
      <c r="J756" s="849">
        <v>10</v>
      </c>
      <c r="K756" s="849">
        <v>2510</v>
      </c>
      <c r="L756" s="849">
        <v>1</v>
      </c>
      <c r="M756" s="849">
        <v>251</v>
      </c>
      <c r="N756" s="849">
        <v>11</v>
      </c>
      <c r="O756" s="849">
        <v>2761</v>
      </c>
      <c r="P756" s="837">
        <v>1.1000000000000001</v>
      </c>
      <c r="Q756" s="850">
        <v>251</v>
      </c>
    </row>
    <row r="757" spans="1:17" ht="14.4" customHeight="1" x14ac:dyDescent="0.3">
      <c r="A757" s="831" t="s">
        <v>5317</v>
      </c>
      <c r="B757" s="832" t="s">
        <v>4356</v>
      </c>
      <c r="C757" s="832" t="s">
        <v>4353</v>
      </c>
      <c r="D757" s="832" t="s">
        <v>4420</v>
      </c>
      <c r="E757" s="832" t="s">
        <v>4421</v>
      </c>
      <c r="F757" s="849"/>
      <c r="G757" s="849"/>
      <c r="H757" s="849"/>
      <c r="I757" s="849"/>
      <c r="J757" s="849">
        <v>1</v>
      </c>
      <c r="K757" s="849">
        <v>372</v>
      </c>
      <c r="L757" s="849">
        <v>1</v>
      </c>
      <c r="M757" s="849">
        <v>372</v>
      </c>
      <c r="N757" s="849">
        <v>2</v>
      </c>
      <c r="O757" s="849">
        <v>746</v>
      </c>
      <c r="P757" s="837">
        <v>2.0053763440860215</v>
      </c>
      <c r="Q757" s="850">
        <v>373</v>
      </c>
    </row>
    <row r="758" spans="1:17" ht="14.4" customHeight="1" x14ac:dyDescent="0.3">
      <c r="A758" s="831" t="s">
        <v>5318</v>
      </c>
      <c r="B758" s="832" t="s">
        <v>4356</v>
      </c>
      <c r="C758" s="832" t="s">
        <v>4353</v>
      </c>
      <c r="D758" s="832" t="s">
        <v>4373</v>
      </c>
      <c r="E758" s="832" t="s">
        <v>4374</v>
      </c>
      <c r="F758" s="849">
        <v>1</v>
      </c>
      <c r="G758" s="849">
        <v>35</v>
      </c>
      <c r="H758" s="849">
        <v>0.94594594594594594</v>
      </c>
      <c r="I758" s="849">
        <v>35</v>
      </c>
      <c r="J758" s="849">
        <v>1</v>
      </c>
      <c r="K758" s="849">
        <v>37</v>
      </c>
      <c r="L758" s="849">
        <v>1</v>
      </c>
      <c r="M758" s="849">
        <v>37</v>
      </c>
      <c r="N758" s="849">
        <v>1</v>
      </c>
      <c r="O758" s="849">
        <v>37</v>
      </c>
      <c r="P758" s="837">
        <v>1</v>
      </c>
      <c r="Q758" s="850">
        <v>37</v>
      </c>
    </row>
    <row r="759" spans="1:17" ht="14.4" customHeight="1" x14ac:dyDescent="0.3">
      <c r="A759" s="831" t="s">
        <v>5318</v>
      </c>
      <c r="B759" s="832" t="s">
        <v>4356</v>
      </c>
      <c r="C759" s="832" t="s">
        <v>4353</v>
      </c>
      <c r="D759" s="832" t="s">
        <v>4385</v>
      </c>
      <c r="E759" s="832" t="s">
        <v>4386</v>
      </c>
      <c r="F759" s="849">
        <v>28</v>
      </c>
      <c r="G759" s="849">
        <v>3304</v>
      </c>
      <c r="H759" s="849">
        <v>0.87407407407407411</v>
      </c>
      <c r="I759" s="849">
        <v>118</v>
      </c>
      <c r="J759" s="849">
        <v>30</v>
      </c>
      <c r="K759" s="849">
        <v>3780</v>
      </c>
      <c r="L759" s="849">
        <v>1</v>
      </c>
      <c r="M759" s="849">
        <v>126</v>
      </c>
      <c r="N759" s="849">
        <v>37</v>
      </c>
      <c r="O759" s="849">
        <v>4662</v>
      </c>
      <c r="P759" s="837">
        <v>1.2333333333333334</v>
      </c>
      <c r="Q759" s="850">
        <v>126</v>
      </c>
    </row>
    <row r="760" spans="1:17" ht="14.4" customHeight="1" x14ac:dyDescent="0.3">
      <c r="A760" s="831" t="s">
        <v>5318</v>
      </c>
      <c r="B760" s="832" t="s">
        <v>4356</v>
      </c>
      <c r="C760" s="832" t="s">
        <v>4353</v>
      </c>
      <c r="D760" s="832" t="s">
        <v>4395</v>
      </c>
      <c r="E760" s="832" t="s">
        <v>4396</v>
      </c>
      <c r="F760" s="849">
        <v>43</v>
      </c>
      <c r="G760" s="849">
        <v>766.63000000000011</v>
      </c>
      <c r="H760" s="849">
        <v>1.045452066003</v>
      </c>
      <c r="I760" s="849">
        <v>17.828604651162792</v>
      </c>
      <c r="J760" s="849">
        <v>22</v>
      </c>
      <c r="K760" s="849">
        <v>733.30000000000018</v>
      </c>
      <c r="L760" s="849">
        <v>1</v>
      </c>
      <c r="M760" s="849">
        <v>33.331818181818193</v>
      </c>
      <c r="N760" s="849">
        <v>7</v>
      </c>
      <c r="O760" s="849">
        <v>233.30999999999995</v>
      </c>
      <c r="P760" s="837">
        <v>0.31816446202100079</v>
      </c>
      <c r="Q760" s="850">
        <v>33.329999999999991</v>
      </c>
    </row>
    <row r="761" spans="1:17" ht="14.4" customHeight="1" x14ac:dyDescent="0.3">
      <c r="A761" s="831" t="s">
        <v>5318</v>
      </c>
      <c r="B761" s="832" t="s">
        <v>4356</v>
      </c>
      <c r="C761" s="832" t="s">
        <v>4353</v>
      </c>
      <c r="D761" s="832" t="s">
        <v>4397</v>
      </c>
      <c r="E761" s="832" t="s">
        <v>4398</v>
      </c>
      <c r="F761" s="849">
        <v>69</v>
      </c>
      <c r="G761" s="849">
        <v>16215</v>
      </c>
      <c r="H761" s="849">
        <v>1.1963258078795926</v>
      </c>
      <c r="I761" s="849">
        <v>235</v>
      </c>
      <c r="J761" s="849">
        <v>54</v>
      </c>
      <c r="K761" s="849">
        <v>13554</v>
      </c>
      <c r="L761" s="849">
        <v>1</v>
      </c>
      <c r="M761" s="849">
        <v>251</v>
      </c>
      <c r="N761" s="849">
        <v>34</v>
      </c>
      <c r="O761" s="849">
        <v>8534</v>
      </c>
      <c r="P761" s="837">
        <v>0.62962962962962965</v>
      </c>
      <c r="Q761" s="850">
        <v>251</v>
      </c>
    </row>
    <row r="762" spans="1:17" ht="14.4" customHeight="1" x14ac:dyDescent="0.3">
      <c r="A762" s="831" t="s">
        <v>5318</v>
      </c>
      <c r="B762" s="832" t="s">
        <v>4356</v>
      </c>
      <c r="C762" s="832" t="s">
        <v>4353</v>
      </c>
      <c r="D762" s="832" t="s">
        <v>4420</v>
      </c>
      <c r="E762" s="832" t="s">
        <v>4421</v>
      </c>
      <c r="F762" s="849">
        <v>6</v>
      </c>
      <c r="G762" s="849">
        <v>2094</v>
      </c>
      <c r="H762" s="849">
        <v>0.56290322580645158</v>
      </c>
      <c r="I762" s="849">
        <v>349</v>
      </c>
      <c r="J762" s="849">
        <v>10</v>
      </c>
      <c r="K762" s="849">
        <v>3720</v>
      </c>
      <c r="L762" s="849">
        <v>1</v>
      </c>
      <c r="M762" s="849">
        <v>372</v>
      </c>
      <c r="N762" s="849">
        <v>5</v>
      </c>
      <c r="O762" s="849">
        <v>1865</v>
      </c>
      <c r="P762" s="837">
        <v>0.50134408602150538</v>
      </c>
      <c r="Q762" s="850">
        <v>373</v>
      </c>
    </row>
    <row r="763" spans="1:17" ht="14.4" customHeight="1" x14ac:dyDescent="0.3">
      <c r="A763" s="831" t="s">
        <v>5318</v>
      </c>
      <c r="B763" s="832" t="s">
        <v>4532</v>
      </c>
      <c r="C763" s="832" t="s">
        <v>4353</v>
      </c>
      <c r="D763" s="832" t="s">
        <v>4397</v>
      </c>
      <c r="E763" s="832" t="s">
        <v>4398</v>
      </c>
      <c r="F763" s="849"/>
      <c r="G763" s="849"/>
      <c r="H763" s="849"/>
      <c r="I763" s="849"/>
      <c r="J763" s="849">
        <v>1</v>
      </c>
      <c r="K763" s="849">
        <v>251</v>
      </c>
      <c r="L763" s="849">
        <v>1</v>
      </c>
      <c r="M763" s="849">
        <v>251</v>
      </c>
      <c r="N763" s="849"/>
      <c r="O763" s="849"/>
      <c r="P763" s="837"/>
      <c r="Q763" s="850"/>
    </row>
    <row r="764" spans="1:17" ht="14.4" customHeight="1" x14ac:dyDescent="0.3">
      <c r="A764" s="831" t="s">
        <v>5319</v>
      </c>
      <c r="B764" s="832" t="s">
        <v>4356</v>
      </c>
      <c r="C764" s="832" t="s">
        <v>4353</v>
      </c>
      <c r="D764" s="832" t="s">
        <v>4373</v>
      </c>
      <c r="E764" s="832" t="s">
        <v>4374</v>
      </c>
      <c r="F764" s="849">
        <v>1</v>
      </c>
      <c r="G764" s="849">
        <v>35</v>
      </c>
      <c r="H764" s="849"/>
      <c r="I764" s="849">
        <v>35</v>
      </c>
      <c r="J764" s="849"/>
      <c r="K764" s="849"/>
      <c r="L764" s="849"/>
      <c r="M764" s="849"/>
      <c r="N764" s="849">
        <v>2</v>
      </c>
      <c r="O764" s="849">
        <v>74</v>
      </c>
      <c r="P764" s="837"/>
      <c r="Q764" s="850">
        <v>37</v>
      </c>
    </row>
    <row r="765" spans="1:17" ht="14.4" customHeight="1" x14ac:dyDescent="0.3">
      <c r="A765" s="831" t="s">
        <v>5319</v>
      </c>
      <c r="B765" s="832" t="s">
        <v>4356</v>
      </c>
      <c r="C765" s="832" t="s">
        <v>4353</v>
      </c>
      <c r="D765" s="832" t="s">
        <v>4385</v>
      </c>
      <c r="E765" s="832" t="s">
        <v>4386</v>
      </c>
      <c r="F765" s="849">
        <v>10</v>
      </c>
      <c r="G765" s="849">
        <v>1180</v>
      </c>
      <c r="H765" s="849">
        <v>0.66893424036281179</v>
      </c>
      <c r="I765" s="849">
        <v>118</v>
      </c>
      <c r="J765" s="849">
        <v>14</v>
      </c>
      <c r="K765" s="849">
        <v>1764</v>
      </c>
      <c r="L765" s="849">
        <v>1</v>
      </c>
      <c r="M765" s="849">
        <v>126</v>
      </c>
      <c r="N765" s="849">
        <v>16</v>
      </c>
      <c r="O765" s="849">
        <v>2016</v>
      </c>
      <c r="P765" s="837">
        <v>1.1428571428571428</v>
      </c>
      <c r="Q765" s="850">
        <v>126</v>
      </c>
    </row>
    <row r="766" spans="1:17" ht="14.4" customHeight="1" x14ac:dyDescent="0.3">
      <c r="A766" s="831" t="s">
        <v>5319</v>
      </c>
      <c r="B766" s="832" t="s">
        <v>4356</v>
      </c>
      <c r="C766" s="832" t="s">
        <v>4353</v>
      </c>
      <c r="D766" s="832" t="s">
        <v>4395</v>
      </c>
      <c r="E766" s="832" t="s">
        <v>4396</v>
      </c>
      <c r="F766" s="849">
        <v>12</v>
      </c>
      <c r="G766" s="849">
        <v>233.32</v>
      </c>
      <c r="H766" s="849">
        <v>1.749943748593715</v>
      </c>
      <c r="I766" s="849">
        <v>19.443333333333332</v>
      </c>
      <c r="J766" s="849">
        <v>4</v>
      </c>
      <c r="K766" s="849">
        <v>133.32999999999998</v>
      </c>
      <c r="L766" s="849">
        <v>1</v>
      </c>
      <c r="M766" s="849">
        <v>33.332499999999996</v>
      </c>
      <c r="N766" s="849">
        <v>2</v>
      </c>
      <c r="O766" s="849">
        <v>66.66</v>
      </c>
      <c r="P766" s="837">
        <v>0.49996249906247658</v>
      </c>
      <c r="Q766" s="850">
        <v>33.33</v>
      </c>
    </row>
    <row r="767" spans="1:17" ht="14.4" customHeight="1" x14ac:dyDescent="0.3">
      <c r="A767" s="831" t="s">
        <v>5319</v>
      </c>
      <c r="B767" s="832" t="s">
        <v>4356</v>
      </c>
      <c r="C767" s="832" t="s">
        <v>4353</v>
      </c>
      <c r="D767" s="832" t="s">
        <v>4397</v>
      </c>
      <c r="E767" s="832" t="s">
        <v>4398</v>
      </c>
      <c r="F767" s="849">
        <v>22</v>
      </c>
      <c r="G767" s="849">
        <v>5170</v>
      </c>
      <c r="H767" s="849">
        <v>2.0597609561752988</v>
      </c>
      <c r="I767" s="849">
        <v>235</v>
      </c>
      <c r="J767" s="849">
        <v>10</v>
      </c>
      <c r="K767" s="849">
        <v>2510</v>
      </c>
      <c r="L767" s="849">
        <v>1</v>
      </c>
      <c r="M767" s="849">
        <v>251</v>
      </c>
      <c r="N767" s="849">
        <v>18</v>
      </c>
      <c r="O767" s="849">
        <v>4518</v>
      </c>
      <c r="P767" s="837">
        <v>1.8</v>
      </c>
      <c r="Q767" s="850">
        <v>251</v>
      </c>
    </row>
    <row r="768" spans="1:17" ht="14.4" customHeight="1" x14ac:dyDescent="0.3">
      <c r="A768" s="831" t="s">
        <v>5319</v>
      </c>
      <c r="B768" s="832" t="s">
        <v>4356</v>
      </c>
      <c r="C768" s="832" t="s">
        <v>4353</v>
      </c>
      <c r="D768" s="832" t="s">
        <v>4420</v>
      </c>
      <c r="E768" s="832" t="s">
        <v>4421</v>
      </c>
      <c r="F768" s="849">
        <v>1</v>
      </c>
      <c r="G768" s="849">
        <v>349</v>
      </c>
      <c r="H768" s="849">
        <v>0.46908602150537637</v>
      </c>
      <c r="I768" s="849">
        <v>349</v>
      </c>
      <c r="J768" s="849">
        <v>2</v>
      </c>
      <c r="K768" s="849">
        <v>744</v>
      </c>
      <c r="L768" s="849">
        <v>1</v>
      </c>
      <c r="M768" s="849">
        <v>372</v>
      </c>
      <c r="N768" s="849">
        <v>3</v>
      </c>
      <c r="O768" s="849">
        <v>1119</v>
      </c>
      <c r="P768" s="837">
        <v>1.5040322580645162</v>
      </c>
      <c r="Q768" s="850">
        <v>373</v>
      </c>
    </row>
    <row r="769" spans="1:17" ht="14.4" customHeight="1" x14ac:dyDescent="0.3">
      <c r="A769" s="831" t="s">
        <v>5320</v>
      </c>
      <c r="B769" s="832" t="s">
        <v>4356</v>
      </c>
      <c r="C769" s="832" t="s">
        <v>4353</v>
      </c>
      <c r="D769" s="832" t="s">
        <v>4385</v>
      </c>
      <c r="E769" s="832" t="s">
        <v>4386</v>
      </c>
      <c r="F769" s="849">
        <v>1</v>
      </c>
      <c r="G769" s="849">
        <v>118</v>
      </c>
      <c r="H769" s="849">
        <v>0.93650793650793651</v>
      </c>
      <c r="I769" s="849">
        <v>118</v>
      </c>
      <c r="J769" s="849">
        <v>1</v>
      </c>
      <c r="K769" s="849">
        <v>126</v>
      </c>
      <c r="L769" s="849">
        <v>1</v>
      </c>
      <c r="M769" s="849">
        <v>126</v>
      </c>
      <c r="N769" s="849">
        <v>2</v>
      </c>
      <c r="O769" s="849">
        <v>252</v>
      </c>
      <c r="P769" s="837">
        <v>2</v>
      </c>
      <c r="Q769" s="850">
        <v>126</v>
      </c>
    </row>
    <row r="770" spans="1:17" ht="14.4" customHeight="1" x14ac:dyDescent="0.3">
      <c r="A770" s="831" t="s">
        <v>5320</v>
      </c>
      <c r="B770" s="832" t="s">
        <v>4356</v>
      </c>
      <c r="C770" s="832" t="s">
        <v>4353</v>
      </c>
      <c r="D770" s="832" t="s">
        <v>4395</v>
      </c>
      <c r="E770" s="832" t="s">
        <v>4396</v>
      </c>
      <c r="F770" s="849">
        <v>1</v>
      </c>
      <c r="G770" s="849">
        <v>33.33</v>
      </c>
      <c r="H770" s="849"/>
      <c r="I770" s="849">
        <v>33.33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5320</v>
      </c>
      <c r="B771" s="832" t="s">
        <v>4356</v>
      </c>
      <c r="C771" s="832" t="s">
        <v>4353</v>
      </c>
      <c r="D771" s="832" t="s">
        <v>4397</v>
      </c>
      <c r="E771" s="832" t="s">
        <v>4398</v>
      </c>
      <c r="F771" s="849">
        <v>4</v>
      </c>
      <c r="G771" s="849">
        <v>940</v>
      </c>
      <c r="H771" s="849">
        <v>0.74900398406374502</v>
      </c>
      <c r="I771" s="849">
        <v>235</v>
      </c>
      <c r="J771" s="849">
        <v>5</v>
      </c>
      <c r="K771" s="849">
        <v>1255</v>
      </c>
      <c r="L771" s="849">
        <v>1</v>
      </c>
      <c r="M771" s="849">
        <v>251</v>
      </c>
      <c r="N771" s="849">
        <v>1</v>
      </c>
      <c r="O771" s="849">
        <v>251</v>
      </c>
      <c r="P771" s="837">
        <v>0.2</v>
      </c>
      <c r="Q771" s="850">
        <v>251</v>
      </c>
    </row>
    <row r="772" spans="1:17" ht="14.4" customHeight="1" x14ac:dyDescent="0.3">
      <c r="A772" s="831" t="s">
        <v>5321</v>
      </c>
      <c r="B772" s="832" t="s">
        <v>4356</v>
      </c>
      <c r="C772" s="832" t="s">
        <v>4353</v>
      </c>
      <c r="D772" s="832" t="s">
        <v>4373</v>
      </c>
      <c r="E772" s="832" t="s">
        <v>4374</v>
      </c>
      <c r="F772" s="849">
        <v>1</v>
      </c>
      <c r="G772" s="849">
        <v>35</v>
      </c>
      <c r="H772" s="849">
        <v>0.94594594594594594</v>
      </c>
      <c r="I772" s="849">
        <v>35</v>
      </c>
      <c r="J772" s="849">
        <v>1</v>
      </c>
      <c r="K772" s="849">
        <v>37</v>
      </c>
      <c r="L772" s="849">
        <v>1</v>
      </c>
      <c r="M772" s="849">
        <v>37</v>
      </c>
      <c r="N772" s="849">
        <v>5</v>
      </c>
      <c r="O772" s="849">
        <v>185</v>
      </c>
      <c r="P772" s="837">
        <v>5</v>
      </c>
      <c r="Q772" s="850">
        <v>37</v>
      </c>
    </row>
    <row r="773" spans="1:17" ht="14.4" customHeight="1" x14ac:dyDescent="0.3">
      <c r="A773" s="831" t="s">
        <v>5321</v>
      </c>
      <c r="B773" s="832" t="s">
        <v>4356</v>
      </c>
      <c r="C773" s="832" t="s">
        <v>4353</v>
      </c>
      <c r="D773" s="832" t="s">
        <v>4385</v>
      </c>
      <c r="E773" s="832" t="s">
        <v>4386</v>
      </c>
      <c r="F773" s="849">
        <v>9</v>
      </c>
      <c r="G773" s="849">
        <v>1062</v>
      </c>
      <c r="H773" s="849">
        <v>0.64835164835164838</v>
      </c>
      <c r="I773" s="849">
        <v>118</v>
      </c>
      <c r="J773" s="849">
        <v>13</v>
      </c>
      <c r="K773" s="849">
        <v>1638</v>
      </c>
      <c r="L773" s="849">
        <v>1</v>
      </c>
      <c r="M773" s="849">
        <v>126</v>
      </c>
      <c r="N773" s="849">
        <v>15</v>
      </c>
      <c r="O773" s="849">
        <v>1890</v>
      </c>
      <c r="P773" s="837">
        <v>1.1538461538461537</v>
      </c>
      <c r="Q773" s="850">
        <v>126</v>
      </c>
    </row>
    <row r="774" spans="1:17" ht="14.4" customHeight="1" x14ac:dyDescent="0.3">
      <c r="A774" s="831" t="s">
        <v>5321</v>
      </c>
      <c r="B774" s="832" t="s">
        <v>4356</v>
      </c>
      <c r="C774" s="832" t="s">
        <v>4353</v>
      </c>
      <c r="D774" s="832" t="s">
        <v>4395</v>
      </c>
      <c r="E774" s="832" t="s">
        <v>4396</v>
      </c>
      <c r="F774" s="849">
        <v>6</v>
      </c>
      <c r="G774" s="849">
        <v>166.65999999999997</v>
      </c>
      <c r="H774" s="849">
        <v>1.6667666766676665</v>
      </c>
      <c r="I774" s="849">
        <v>27.77666666666666</v>
      </c>
      <c r="J774" s="849">
        <v>3</v>
      </c>
      <c r="K774" s="849">
        <v>99.99</v>
      </c>
      <c r="L774" s="849">
        <v>1</v>
      </c>
      <c r="M774" s="849">
        <v>33.33</v>
      </c>
      <c r="N774" s="849">
        <v>8</v>
      </c>
      <c r="O774" s="849">
        <v>266.63999999999993</v>
      </c>
      <c r="P774" s="837">
        <v>2.6666666666666661</v>
      </c>
      <c r="Q774" s="850">
        <v>33.329999999999991</v>
      </c>
    </row>
    <row r="775" spans="1:17" ht="14.4" customHeight="1" x14ac:dyDescent="0.3">
      <c r="A775" s="831" t="s">
        <v>5321</v>
      </c>
      <c r="B775" s="832" t="s">
        <v>4356</v>
      </c>
      <c r="C775" s="832" t="s">
        <v>4353</v>
      </c>
      <c r="D775" s="832" t="s">
        <v>4397</v>
      </c>
      <c r="E775" s="832" t="s">
        <v>4398</v>
      </c>
      <c r="F775" s="849">
        <v>14</v>
      </c>
      <c r="G775" s="849">
        <v>3290</v>
      </c>
      <c r="H775" s="849">
        <v>0.77103351300679634</v>
      </c>
      <c r="I775" s="849">
        <v>235</v>
      </c>
      <c r="J775" s="849">
        <v>17</v>
      </c>
      <c r="K775" s="849">
        <v>4267</v>
      </c>
      <c r="L775" s="849">
        <v>1</v>
      </c>
      <c r="M775" s="849">
        <v>251</v>
      </c>
      <c r="N775" s="849">
        <v>13</v>
      </c>
      <c r="O775" s="849">
        <v>3263</v>
      </c>
      <c r="P775" s="837">
        <v>0.76470588235294112</v>
      </c>
      <c r="Q775" s="850">
        <v>251</v>
      </c>
    </row>
    <row r="776" spans="1:17" ht="14.4" customHeight="1" thickBot="1" x14ac:dyDescent="0.35">
      <c r="A776" s="839" t="s">
        <v>5321</v>
      </c>
      <c r="B776" s="840" t="s">
        <v>4356</v>
      </c>
      <c r="C776" s="840" t="s">
        <v>4353</v>
      </c>
      <c r="D776" s="840" t="s">
        <v>4420</v>
      </c>
      <c r="E776" s="840" t="s">
        <v>4421</v>
      </c>
      <c r="F776" s="851">
        <v>3</v>
      </c>
      <c r="G776" s="851">
        <v>1047</v>
      </c>
      <c r="H776" s="851">
        <v>0.46908602150537637</v>
      </c>
      <c r="I776" s="851">
        <v>349</v>
      </c>
      <c r="J776" s="851">
        <v>6</v>
      </c>
      <c r="K776" s="851">
        <v>2232</v>
      </c>
      <c r="L776" s="851">
        <v>1</v>
      </c>
      <c r="M776" s="851">
        <v>372</v>
      </c>
      <c r="N776" s="851">
        <v>6</v>
      </c>
      <c r="O776" s="851">
        <v>2238</v>
      </c>
      <c r="P776" s="845">
        <v>1.0026881720430108</v>
      </c>
      <c r="Q776" s="852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2159.46</v>
      </c>
      <c r="C5" s="114">
        <v>2246.0949999999998</v>
      </c>
      <c r="D5" s="114">
        <v>2159.402</v>
      </c>
      <c r="E5" s="424">
        <f>IF(OR(D5=0,B5=0),"",D5/B5)</f>
        <v>0.99997314143350657</v>
      </c>
      <c r="F5" s="129">
        <f>IF(OR(D5=0,C5=0),"",D5/C5)</f>
        <v>0.96140279017583863</v>
      </c>
      <c r="G5" s="130">
        <v>662</v>
      </c>
      <c r="H5" s="114">
        <v>674</v>
      </c>
      <c r="I5" s="114">
        <v>665</v>
      </c>
      <c r="J5" s="424">
        <f>IF(OR(I5=0,G5=0),"",I5/G5)</f>
        <v>1.0045317220543806</v>
      </c>
      <c r="K5" s="131">
        <f>IF(OR(I5=0,H5=0),"",I5/H5)</f>
        <v>0.98664688427299707</v>
      </c>
      <c r="L5" s="121"/>
      <c r="M5" s="121"/>
      <c r="N5" s="7">
        <f>D5-C5</f>
        <v>-86.692999999999756</v>
      </c>
      <c r="O5" s="8">
        <f>I5-H5</f>
        <v>-9</v>
      </c>
      <c r="P5" s="7">
        <f>D5-B5</f>
        <v>-5.7999999999992724E-2</v>
      </c>
      <c r="Q5" s="8">
        <f>I5-G5</f>
        <v>3</v>
      </c>
    </row>
    <row r="6" spans="1:17" ht="14.4" hidden="1" customHeight="1" outlineLevel="1" x14ac:dyDescent="0.3">
      <c r="A6" s="441" t="s">
        <v>168</v>
      </c>
      <c r="B6" s="120">
        <v>547.88400000000001</v>
      </c>
      <c r="C6" s="113">
        <v>572.04300000000001</v>
      </c>
      <c r="D6" s="113">
        <v>470.22300000000001</v>
      </c>
      <c r="E6" s="424">
        <f t="shared" ref="E6:E12" si="0">IF(OR(D6=0,B6=0),"",D6/B6)</f>
        <v>0.85825284184243378</v>
      </c>
      <c r="F6" s="129">
        <f t="shared" ref="F6:F12" si="1">IF(OR(D6=0,C6=0),"",D6/C6)</f>
        <v>0.82200638763169898</v>
      </c>
      <c r="G6" s="133">
        <v>151</v>
      </c>
      <c r="H6" s="113">
        <v>156</v>
      </c>
      <c r="I6" s="113">
        <v>150</v>
      </c>
      <c r="J6" s="425">
        <f t="shared" ref="J6:J12" si="2">IF(OR(I6=0,G6=0),"",I6/G6)</f>
        <v>0.99337748344370858</v>
      </c>
      <c r="K6" s="134">
        <f t="shared" ref="K6:K12" si="3">IF(OR(I6=0,H6=0),"",I6/H6)</f>
        <v>0.96153846153846156</v>
      </c>
      <c r="L6" s="121"/>
      <c r="M6" s="121"/>
      <c r="N6" s="5">
        <f t="shared" ref="N6:N13" si="4">D6-C6</f>
        <v>-101.82</v>
      </c>
      <c r="O6" s="6">
        <f t="shared" ref="O6:O13" si="5">I6-H6</f>
        <v>-6</v>
      </c>
      <c r="P6" s="5">
        <f t="shared" ref="P6:P13" si="6">D6-B6</f>
        <v>-77.661000000000001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1440.78</v>
      </c>
      <c r="C7" s="113">
        <v>1397.65</v>
      </c>
      <c r="D7" s="113">
        <v>1410.9110000000001</v>
      </c>
      <c r="E7" s="424">
        <f t="shared" si="0"/>
        <v>0.97926886825191917</v>
      </c>
      <c r="F7" s="129">
        <f t="shared" si="1"/>
        <v>1.0094880692591135</v>
      </c>
      <c r="G7" s="133">
        <v>447</v>
      </c>
      <c r="H7" s="113">
        <v>445</v>
      </c>
      <c r="I7" s="113">
        <v>448</v>
      </c>
      <c r="J7" s="425">
        <f t="shared" si="2"/>
        <v>1.0022371364653244</v>
      </c>
      <c r="K7" s="134">
        <f t="shared" si="3"/>
        <v>1.0067415730337079</v>
      </c>
      <c r="L7" s="121"/>
      <c r="M7" s="121"/>
      <c r="N7" s="5">
        <f t="shared" si="4"/>
        <v>13.260999999999967</v>
      </c>
      <c r="O7" s="6">
        <f t="shared" si="5"/>
        <v>3</v>
      </c>
      <c r="P7" s="5">
        <f t="shared" si="6"/>
        <v>-29.868999999999915</v>
      </c>
      <c r="Q7" s="6">
        <f t="shared" si="7"/>
        <v>1</v>
      </c>
    </row>
    <row r="8" spans="1:17" ht="14.4" hidden="1" customHeight="1" outlineLevel="1" x14ac:dyDescent="0.3">
      <c r="A8" s="441" t="s">
        <v>170</v>
      </c>
      <c r="B8" s="120">
        <v>138.38800000000001</v>
      </c>
      <c r="C8" s="113">
        <v>110.41800000000001</v>
      </c>
      <c r="D8" s="113">
        <v>155.946</v>
      </c>
      <c r="E8" s="424">
        <f t="shared" si="0"/>
        <v>1.1268751625863513</v>
      </c>
      <c r="F8" s="129">
        <f t="shared" si="1"/>
        <v>1.4123240775960439</v>
      </c>
      <c r="G8" s="133">
        <v>42</v>
      </c>
      <c r="H8" s="113">
        <v>43</v>
      </c>
      <c r="I8" s="113">
        <v>49</v>
      </c>
      <c r="J8" s="425">
        <f t="shared" si="2"/>
        <v>1.1666666666666667</v>
      </c>
      <c r="K8" s="134">
        <f t="shared" si="3"/>
        <v>1.1395348837209303</v>
      </c>
      <c r="L8" s="121"/>
      <c r="M8" s="121"/>
      <c r="N8" s="5">
        <f t="shared" si="4"/>
        <v>45.527999999999992</v>
      </c>
      <c r="O8" s="6">
        <f t="shared" si="5"/>
        <v>6</v>
      </c>
      <c r="P8" s="5">
        <f t="shared" si="6"/>
        <v>17.557999999999993</v>
      </c>
      <c r="Q8" s="6">
        <f t="shared" si="7"/>
        <v>7</v>
      </c>
    </row>
    <row r="9" spans="1:17" ht="14.4" hidden="1" customHeight="1" outlineLevel="1" x14ac:dyDescent="0.3">
      <c r="A9" s="441" t="s">
        <v>171</v>
      </c>
      <c r="B9" s="120">
        <v>3.2890000000000001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-3.2890000000000001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597.66899999999998</v>
      </c>
      <c r="C10" s="113">
        <v>604.91200000000003</v>
      </c>
      <c r="D10" s="113">
        <v>680.53800000000001</v>
      </c>
      <c r="E10" s="424">
        <f t="shared" si="0"/>
        <v>1.138653669506031</v>
      </c>
      <c r="F10" s="129">
        <f t="shared" si="1"/>
        <v>1.1250198375962124</v>
      </c>
      <c r="G10" s="133">
        <v>185</v>
      </c>
      <c r="H10" s="113">
        <v>195</v>
      </c>
      <c r="I10" s="113">
        <v>198</v>
      </c>
      <c r="J10" s="425">
        <f t="shared" si="2"/>
        <v>1.0702702702702702</v>
      </c>
      <c r="K10" s="134">
        <f t="shared" si="3"/>
        <v>1.0153846153846153</v>
      </c>
      <c r="L10" s="121"/>
      <c r="M10" s="121"/>
      <c r="N10" s="5">
        <f t="shared" si="4"/>
        <v>75.625999999999976</v>
      </c>
      <c r="O10" s="6">
        <f t="shared" si="5"/>
        <v>3</v>
      </c>
      <c r="P10" s="5">
        <f t="shared" si="6"/>
        <v>82.869000000000028</v>
      </c>
      <c r="Q10" s="6">
        <f t="shared" si="7"/>
        <v>13</v>
      </c>
    </row>
    <row r="11" spans="1:17" ht="14.4" hidden="1" customHeight="1" outlineLevel="1" x14ac:dyDescent="0.3">
      <c r="A11" s="441" t="s">
        <v>173</v>
      </c>
      <c r="B11" s="120">
        <v>174.411</v>
      </c>
      <c r="C11" s="113">
        <v>183.291</v>
      </c>
      <c r="D11" s="113">
        <v>177.97300000000001</v>
      </c>
      <c r="E11" s="424">
        <f t="shared" si="0"/>
        <v>1.0204230237771701</v>
      </c>
      <c r="F11" s="129">
        <f t="shared" si="1"/>
        <v>0.97098602768275588</v>
      </c>
      <c r="G11" s="133">
        <v>48</v>
      </c>
      <c r="H11" s="113">
        <v>55</v>
      </c>
      <c r="I11" s="113">
        <v>53</v>
      </c>
      <c r="J11" s="425">
        <f t="shared" si="2"/>
        <v>1.1041666666666667</v>
      </c>
      <c r="K11" s="134">
        <f t="shared" si="3"/>
        <v>0.96363636363636362</v>
      </c>
      <c r="L11" s="121"/>
      <c r="M11" s="121"/>
      <c r="N11" s="5">
        <f t="shared" si="4"/>
        <v>-5.3179999999999836</v>
      </c>
      <c r="O11" s="6">
        <f t="shared" si="5"/>
        <v>-2</v>
      </c>
      <c r="P11" s="5">
        <f t="shared" si="6"/>
        <v>3.5620000000000118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25.582000000000001</v>
      </c>
      <c r="C12" s="239">
        <v>38.713999999999999</v>
      </c>
      <c r="D12" s="239">
        <v>54.101999999999997</v>
      </c>
      <c r="E12" s="424">
        <f t="shared" si="0"/>
        <v>2.1148463763583769</v>
      </c>
      <c r="F12" s="129">
        <f t="shared" si="1"/>
        <v>1.3974789481841194</v>
      </c>
      <c r="G12" s="241">
        <v>9</v>
      </c>
      <c r="H12" s="239">
        <v>16</v>
      </c>
      <c r="I12" s="239">
        <v>14</v>
      </c>
      <c r="J12" s="426">
        <f t="shared" si="2"/>
        <v>1.5555555555555556</v>
      </c>
      <c r="K12" s="242">
        <f t="shared" si="3"/>
        <v>0.875</v>
      </c>
      <c r="L12" s="121"/>
      <c r="M12" s="121"/>
      <c r="N12" s="243">
        <f t="shared" si="4"/>
        <v>15.387999999999998</v>
      </c>
      <c r="O12" s="244">
        <f t="shared" si="5"/>
        <v>-2</v>
      </c>
      <c r="P12" s="243">
        <f t="shared" si="6"/>
        <v>28.519999999999996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5087.4629999999997</v>
      </c>
      <c r="C13" s="116">
        <f>SUM(C5:C12)</f>
        <v>5153.1230000000005</v>
      </c>
      <c r="D13" s="116">
        <f>SUM(D5:D12)</f>
        <v>5109.0950000000003</v>
      </c>
      <c r="E13" s="420">
        <f>IF(OR(D13=0,B13=0),0,D13/B13)</f>
        <v>1.0042520210957802</v>
      </c>
      <c r="F13" s="135">
        <f>IF(OR(D13=0,C13=0),0,D13/C13)</f>
        <v>0.99145605490107647</v>
      </c>
      <c r="G13" s="136">
        <f>SUM(G5:G12)</f>
        <v>1545</v>
      </c>
      <c r="H13" s="116">
        <f>SUM(H5:H12)</f>
        <v>1584</v>
      </c>
      <c r="I13" s="116">
        <f>SUM(I5:I12)</f>
        <v>1577</v>
      </c>
      <c r="J13" s="420">
        <f>IF(OR(I13=0,G13=0),0,I13/G13)</f>
        <v>1.0207119741100323</v>
      </c>
      <c r="K13" s="137">
        <f>IF(OR(I13=0,H13=0),0,I13/H13)</f>
        <v>0.99558080808080807</v>
      </c>
      <c r="L13" s="121"/>
      <c r="M13" s="121"/>
      <c r="N13" s="127">
        <f t="shared" si="4"/>
        <v>-44.028000000000247</v>
      </c>
      <c r="O13" s="138">
        <f t="shared" si="5"/>
        <v>-7</v>
      </c>
      <c r="P13" s="127">
        <f t="shared" si="6"/>
        <v>21.632000000000517</v>
      </c>
      <c r="Q13" s="138">
        <f t="shared" si="7"/>
        <v>32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2159.46</v>
      </c>
      <c r="C18" s="114">
        <v>2246.0949999999998</v>
      </c>
      <c r="D18" s="114">
        <v>2159.402</v>
      </c>
      <c r="E18" s="424">
        <f>IF(OR(D18=0,B18=0),"",D18/B18)</f>
        <v>0.99997314143350657</v>
      </c>
      <c r="F18" s="129">
        <f>IF(OR(D18=0,C18=0),"",D18/C18)</f>
        <v>0.96140279017583863</v>
      </c>
      <c r="G18" s="119">
        <v>662</v>
      </c>
      <c r="H18" s="114">
        <v>674</v>
      </c>
      <c r="I18" s="114">
        <v>665</v>
      </c>
      <c r="J18" s="424">
        <f>IF(OR(I18=0,G18=0),"",I18/G18)</f>
        <v>1.0045317220543806</v>
      </c>
      <c r="K18" s="131">
        <f>IF(OR(I18=0,H18=0),"",I18/H18)</f>
        <v>0.98664688427299707</v>
      </c>
      <c r="L18" s="659">
        <v>0.91871999999999998</v>
      </c>
      <c r="M18" s="660"/>
      <c r="N18" s="145">
        <f t="shared" ref="N18:N26" si="8">D18-C18</f>
        <v>-86.692999999999756</v>
      </c>
      <c r="O18" s="146">
        <f t="shared" ref="O18:O26" si="9">I18-H18</f>
        <v>-9</v>
      </c>
      <c r="P18" s="145">
        <f t="shared" ref="P18:P26" si="10">D18-B18</f>
        <v>-5.7999999999992724E-2</v>
      </c>
      <c r="Q18" s="146">
        <f t="shared" ref="Q18:Q26" si="11">I18-G18</f>
        <v>3</v>
      </c>
    </row>
    <row r="19" spans="1:17" ht="14.4" hidden="1" customHeight="1" outlineLevel="1" x14ac:dyDescent="0.3">
      <c r="A19" s="441" t="s">
        <v>168</v>
      </c>
      <c r="B19" s="120">
        <v>547.88400000000001</v>
      </c>
      <c r="C19" s="113">
        <v>572.04300000000001</v>
      </c>
      <c r="D19" s="113">
        <v>470.22300000000001</v>
      </c>
      <c r="E19" s="425">
        <f t="shared" ref="E19:E25" si="12">IF(OR(D19=0,B19=0),"",D19/B19)</f>
        <v>0.85825284184243378</v>
      </c>
      <c r="F19" s="132">
        <f t="shared" ref="F19:F25" si="13">IF(OR(D19=0,C19=0),"",D19/C19)</f>
        <v>0.82200638763169898</v>
      </c>
      <c r="G19" s="120">
        <v>151</v>
      </c>
      <c r="H19" s="113">
        <v>156</v>
      </c>
      <c r="I19" s="113">
        <v>150</v>
      </c>
      <c r="J19" s="425">
        <f t="shared" ref="J19:J25" si="14">IF(OR(I19=0,G19=0),"",I19/G19)</f>
        <v>0.99337748344370858</v>
      </c>
      <c r="K19" s="134">
        <f t="shared" ref="K19:K25" si="15">IF(OR(I19=0,H19=0),"",I19/H19)</f>
        <v>0.96153846153846156</v>
      </c>
      <c r="L19" s="659">
        <v>0.99456</v>
      </c>
      <c r="M19" s="660"/>
      <c r="N19" s="147">
        <f t="shared" si="8"/>
        <v>-101.82</v>
      </c>
      <c r="O19" s="148">
        <f t="shared" si="9"/>
        <v>-6</v>
      </c>
      <c r="P19" s="147">
        <f t="shared" si="10"/>
        <v>-77.661000000000001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1440.78</v>
      </c>
      <c r="C20" s="113">
        <v>1397.65</v>
      </c>
      <c r="D20" s="113">
        <v>1410.9110000000001</v>
      </c>
      <c r="E20" s="425">
        <f t="shared" si="12"/>
        <v>0.97926886825191917</v>
      </c>
      <c r="F20" s="132">
        <f t="shared" si="13"/>
        <v>1.0094880692591135</v>
      </c>
      <c r="G20" s="120">
        <v>447</v>
      </c>
      <c r="H20" s="113">
        <v>445</v>
      </c>
      <c r="I20" s="113">
        <v>448</v>
      </c>
      <c r="J20" s="425">
        <f t="shared" si="14"/>
        <v>1.0022371364653244</v>
      </c>
      <c r="K20" s="134">
        <f t="shared" si="15"/>
        <v>1.0067415730337079</v>
      </c>
      <c r="L20" s="659">
        <v>0.96671999999999991</v>
      </c>
      <c r="M20" s="660"/>
      <c r="N20" s="147">
        <f t="shared" si="8"/>
        <v>13.260999999999967</v>
      </c>
      <c r="O20" s="148">
        <f t="shared" si="9"/>
        <v>3</v>
      </c>
      <c r="P20" s="147">
        <f t="shared" si="10"/>
        <v>-29.868999999999915</v>
      </c>
      <c r="Q20" s="148">
        <f t="shared" si="11"/>
        <v>1</v>
      </c>
    </row>
    <row r="21" spans="1:17" ht="14.4" hidden="1" customHeight="1" outlineLevel="1" x14ac:dyDescent="0.3">
      <c r="A21" s="441" t="s">
        <v>170</v>
      </c>
      <c r="B21" s="120">
        <v>138.38800000000001</v>
      </c>
      <c r="C21" s="113">
        <v>110.41800000000001</v>
      </c>
      <c r="D21" s="113">
        <v>155.946</v>
      </c>
      <c r="E21" s="425">
        <f t="shared" si="12"/>
        <v>1.1268751625863513</v>
      </c>
      <c r="F21" s="132">
        <f t="shared" si="13"/>
        <v>1.4123240775960439</v>
      </c>
      <c r="G21" s="120">
        <v>42</v>
      </c>
      <c r="H21" s="113">
        <v>43</v>
      </c>
      <c r="I21" s="113">
        <v>49</v>
      </c>
      <c r="J21" s="425">
        <f t="shared" si="14"/>
        <v>1.1666666666666667</v>
      </c>
      <c r="K21" s="134">
        <f t="shared" si="15"/>
        <v>1.1395348837209303</v>
      </c>
      <c r="L21" s="659">
        <v>1.11744</v>
      </c>
      <c r="M21" s="660"/>
      <c r="N21" s="147">
        <f t="shared" si="8"/>
        <v>45.527999999999992</v>
      </c>
      <c r="O21" s="148">
        <f t="shared" si="9"/>
        <v>6</v>
      </c>
      <c r="P21" s="147">
        <f t="shared" si="10"/>
        <v>17.557999999999993</v>
      </c>
      <c r="Q21" s="148">
        <f t="shared" si="11"/>
        <v>7</v>
      </c>
    </row>
    <row r="22" spans="1:17" ht="14.4" hidden="1" customHeight="1" outlineLevel="1" x14ac:dyDescent="0.3">
      <c r="A22" s="441" t="s">
        <v>171</v>
      </c>
      <c r="B22" s="120">
        <v>3.2890000000000001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-3.2890000000000001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597.66899999999998</v>
      </c>
      <c r="C23" s="113">
        <v>604.91200000000003</v>
      </c>
      <c r="D23" s="113">
        <v>680.53800000000001</v>
      </c>
      <c r="E23" s="425">
        <f t="shared" si="12"/>
        <v>1.138653669506031</v>
      </c>
      <c r="F23" s="132">
        <f t="shared" si="13"/>
        <v>1.1250198375962124</v>
      </c>
      <c r="G23" s="120">
        <v>185</v>
      </c>
      <c r="H23" s="113">
        <v>195</v>
      </c>
      <c r="I23" s="113">
        <v>198</v>
      </c>
      <c r="J23" s="425">
        <f t="shared" si="14"/>
        <v>1.0702702702702702</v>
      </c>
      <c r="K23" s="134">
        <f t="shared" si="15"/>
        <v>1.0153846153846153</v>
      </c>
      <c r="L23" s="659">
        <v>0.98495999999999995</v>
      </c>
      <c r="M23" s="660"/>
      <c r="N23" s="147">
        <f t="shared" si="8"/>
        <v>75.625999999999976</v>
      </c>
      <c r="O23" s="148">
        <f t="shared" si="9"/>
        <v>3</v>
      </c>
      <c r="P23" s="147">
        <f t="shared" si="10"/>
        <v>82.869000000000028</v>
      </c>
      <c r="Q23" s="148">
        <f t="shared" si="11"/>
        <v>13</v>
      </c>
    </row>
    <row r="24" spans="1:17" ht="14.4" hidden="1" customHeight="1" outlineLevel="1" x14ac:dyDescent="0.3">
      <c r="A24" s="441" t="s">
        <v>173</v>
      </c>
      <c r="B24" s="120">
        <v>174.411</v>
      </c>
      <c r="C24" s="113">
        <v>183.291</v>
      </c>
      <c r="D24" s="113">
        <v>177.97300000000001</v>
      </c>
      <c r="E24" s="425">
        <f t="shared" si="12"/>
        <v>1.0204230237771701</v>
      </c>
      <c r="F24" s="132">
        <f t="shared" si="13"/>
        <v>0.97098602768275588</v>
      </c>
      <c r="G24" s="120">
        <v>48</v>
      </c>
      <c r="H24" s="113">
        <v>55</v>
      </c>
      <c r="I24" s="113">
        <v>53</v>
      </c>
      <c r="J24" s="425">
        <f t="shared" si="14"/>
        <v>1.1041666666666667</v>
      </c>
      <c r="K24" s="134">
        <f t="shared" si="15"/>
        <v>0.96363636363636362</v>
      </c>
      <c r="L24" s="659">
        <v>1.0147199999999998</v>
      </c>
      <c r="M24" s="660"/>
      <c r="N24" s="147">
        <f t="shared" si="8"/>
        <v>-5.3179999999999836</v>
      </c>
      <c r="O24" s="148">
        <f t="shared" si="9"/>
        <v>-2</v>
      </c>
      <c r="P24" s="147">
        <f t="shared" si="10"/>
        <v>3.5620000000000118</v>
      </c>
      <c r="Q24" s="148">
        <f t="shared" si="11"/>
        <v>5</v>
      </c>
    </row>
    <row r="25" spans="1:17" ht="14.4" hidden="1" customHeight="1" outlineLevel="1" thickBot="1" x14ac:dyDescent="0.35">
      <c r="A25" s="442" t="s">
        <v>208</v>
      </c>
      <c r="B25" s="238">
        <v>25.582000000000001</v>
      </c>
      <c r="C25" s="239">
        <v>38.713999999999999</v>
      </c>
      <c r="D25" s="239">
        <v>54.101999999999997</v>
      </c>
      <c r="E25" s="426">
        <f t="shared" si="12"/>
        <v>2.1148463763583769</v>
      </c>
      <c r="F25" s="240">
        <f t="shared" si="13"/>
        <v>1.3974789481841194</v>
      </c>
      <c r="G25" s="238">
        <v>9</v>
      </c>
      <c r="H25" s="239">
        <v>16</v>
      </c>
      <c r="I25" s="239">
        <v>14</v>
      </c>
      <c r="J25" s="426">
        <f t="shared" si="14"/>
        <v>1.5555555555555556</v>
      </c>
      <c r="K25" s="242">
        <f t="shared" si="15"/>
        <v>0.875</v>
      </c>
      <c r="L25" s="356"/>
      <c r="M25" s="357"/>
      <c r="N25" s="245">
        <f t="shared" si="8"/>
        <v>15.387999999999998</v>
      </c>
      <c r="O25" s="246">
        <f t="shared" si="9"/>
        <v>-2</v>
      </c>
      <c r="P25" s="245">
        <f t="shared" si="10"/>
        <v>28.519999999999996</v>
      </c>
      <c r="Q25" s="246">
        <f t="shared" si="11"/>
        <v>5</v>
      </c>
    </row>
    <row r="26" spans="1:17" ht="14.4" customHeight="1" collapsed="1" thickBot="1" x14ac:dyDescent="0.35">
      <c r="A26" s="445" t="s">
        <v>3</v>
      </c>
      <c r="B26" s="149">
        <f>SUM(B18:B25)</f>
        <v>5087.4629999999997</v>
      </c>
      <c r="C26" s="150">
        <f>SUM(C18:C25)</f>
        <v>5153.1230000000005</v>
      </c>
      <c r="D26" s="150">
        <f>SUM(D18:D25)</f>
        <v>5109.0950000000003</v>
      </c>
      <c r="E26" s="421">
        <f>IF(OR(D26=0,B26=0),0,D26/B26)</f>
        <v>1.0042520210957802</v>
      </c>
      <c r="F26" s="151">
        <f>IF(OR(D26=0,C26=0),0,D26/C26)</f>
        <v>0.99145605490107647</v>
      </c>
      <c r="G26" s="149">
        <f>SUM(G18:G25)</f>
        <v>1545</v>
      </c>
      <c r="H26" s="150">
        <f>SUM(H18:H25)</f>
        <v>1584</v>
      </c>
      <c r="I26" s="150">
        <f>SUM(I18:I25)</f>
        <v>1577</v>
      </c>
      <c r="J26" s="421">
        <f>IF(OR(I26=0,G26=0),0,I26/G26)</f>
        <v>1.0207119741100323</v>
      </c>
      <c r="K26" s="152">
        <f>IF(OR(I26=0,H26=0),0,I26/H26)</f>
        <v>0.99558080808080807</v>
      </c>
      <c r="L26" s="121"/>
      <c r="M26" s="121"/>
      <c r="N26" s="143">
        <f t="shared" si="8"/>
        <v>-44.028000000000247</v>
      </c>
      <c r="O26" s="153">
        <f t="shared" si="9"/>
        <v>-7</v>
      </c>
      <c r="P26" s="143">
        <f t="shared" si="10"/>
        <v>21.632000000000517</v>
      </c>
      <c r="Q26" s="153">
        <f t="shared" si="11"/>
        <v>32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4199</v>
      </c>
      <c r="C36" s="200">
        <v>3191</v>
      </c>
      <c r="D36" s="87">
        <f t="shared" si="0"/>
        <v>-1008</v>
      </c>
      <c r="E36" s="88">
        <f t="shared" si="1"/>
        <v>0.75994284353417485</v>
      </c>
      <c r="F36" s="89">
        <v>428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5507</v>
      </c>
      <c r="C37" s="200">
        <v>4116</v>
      </c>
      <c r="D37" s="87">
        <f t="shared" si="0"/>
        <v>-1391</v>
      </c>
      <c r="E37" s="88">
        <f t="shared" si="1"/>
        <v>0.74741238423824219</v>
      </c>
      <c r="F37" s="89">
        <v>534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6712</v>
      </c>
      <c r="C38" s="200">
        <v>5037</v>
      </c>
      <c r="D38" s="87">
        <f t="shared" si="0"/>
        <v>-1675</v>
      </c>
      <c r="E38" s="88">
        <f t="shared" si="1"/>
        <v>0.7504469606674613</v>
      </c>
      <c r="F38" s="89">
        <v>659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7675</v>
      </c>
      <c r="C39" s="200">
        <v>5729</v>
      </c>
      <c r="D39" s="87">
        <f t="shared" si="0"/>
        <v>-1946</v>
      </c>
      <c r="E39" s="88">
        <f t="shared" si="1"/>
        <v>0.74644951140065141</v>
      </c>
      <c r="F39" s="89">
        <v>732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8743</v>
      </c>
      <c r="C40" s="200">
        <v>6471</v>
      </c>
      <c r="D40" s="87">
        <f t="shared" si="0"/>
        <v>-2272</v>
      </c>
      <c r="E40" s="88">
        <f t="shared" si="1"/>
        <v>0.74013496511494914</v>
      </c>
      <c r="F40" s="89">
        <v>823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10218</v>
      </c>
      <c r="C41" s="200">
        <v>7507</v>
      </c>
      <c r="D41" s="87">
        <f t="shared" si="0"/>
        <v>-2711</v>
      </c>
      <c r="E41" s="88">
        <f t="shared" si="1"/>
        <v>0.73468389117244082</v>
      </c>
      <c r="F41" s="89">
        <v>890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11354</v>
      </c>
      <c r="C42" s="200">
        <v>8380</v>
      </c>
      <c r="D42" s="87">
        <f t="shared" si="0"/>
        <v>-2974</v>
      </c>
      <c r="E42" s="88">
        <f t="shared" si="1"/>
        <v>0.73806587986612648</v>
      </c>
      <c r="F42" s="89">
        <v>1003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12393</v>
      </c>
      <c r="C43" s="200">
        <v>9156</v>
      </c>
      <c r="D43" s="87">
        <f t="shared" si="0"/>
        <v>-3237</v>
      </c>
      <c r="E43" s="88">
        <f t="shared" si="1"/>
        <v>0.73880416364076495</v>
      </c>
      <c r="F43" s="89">
        <v>1055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13639</v>
      </c>
      <c r="C44" s="200">
        <v>10127</v>
      </c>
      <c r="D44" s="87">
        <f t="shared" si="0"/>
        <v>-3512</v>
      </c>
      <c r="E44" s="88">
        <f t="shared" si="1"/>
        <v>0.74250311606422759</v>
      </c>
      <c r="F44" s="89">
        <v>1174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5505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5323</v>
      </c>
      <c r="B5" s="931"/>
      <c r="C5" s="932"/>
      <c r="D5" s="933"/>
      <c r="E5" s="934">
        <v>1</v>
      </c>
      <c r="F5" s="935">
        <v>13.87</v>
      </c>
      <c r="G5" s="936">
        <v>15</v>
      </c>
      <c r="H5" s="937">
        <v>1</v>
      </c>
      <c r="I5" s="938">
        <v>13.91</v>
      </c>
      <c r="J5" s="939">
        <v>18</v>
      </c>
      <c r="K5" s="940">
        <v>13.87</v>
      </c>
      <c r="L5" s="941">
        <v>11</v>
      </c>
      <c r="M5" s="941">
        <v>72</v>
      </c>
      <c r="N5" s="942">
        <v>24</v>
      </c>
      <c r="O5" s="941" t="s">
        <v>5324</v>
      </c>
      <c r="P5" s="943" t="s">
        <v>5325</v>
      </c>
      <c r="Q5" s="944">
        <f>H5-B5</f>
        <v>1</v>
      </c>
      <c r="R5" s="984">
        <f>I5-C5</f>
        <v>13.91</v>
      </c>
      <c r="S5" s="944">
        <f>H5-E5</f>
        <v>0</v>
      </c>
      <c r="T5" s="984">
        <f>I5-F5</f>
        <v>4.0000000000000924E-2</v>
      </c>
      <c r="U5" s="1473">
        <v>24</v>
      </c>
      <c r="V5" s="931">
        <v>18</v>
      </c>
      <c r="W5" s="931">
        <v>-6</v>
      </c>
      <c r="X5" s="1474">
        <v>0.75</v>
      </c>
      <c r="Y5" s="1475"/>
    </row>
    <row r="6" spans="1:25" ht="14.4" customHeight="1" x14ac:dyDescent="0.3">
      <c r="A6" s="945" t="s">
        <v>5326</v>
      </c>
      <c r="B6" s="969">
        <v>5</v>
      </c>
      <c r="C6" s="970">
        <v>36.479999999999997</v>
      </c>
      <c r="D6" s="947">
        <v>9.6</v>
      </c>
      <c r="E6" s="971">
        <v>2</v>
      </c>
      <c r="F6" s="964">
        <v>14.37</v>
      </c>
      <c r="G6" s="946">
        <v>9.5</v>
      </c>
      <c r="H6" s="963">
        <v>5</v>
      </c>
      <c r="I6" s="964">
        <v>36.020000000000003</v>
      </c>
      <c r="J6" s="946">
        <v>8.8000000000000007</v>
      </c>
      <c r="K6" s="965">
        <v>7.09</v>
      </c>
      <c r="L6" s="963">
        <v>5</v>
      </c>
      <c r="M6" s="963">
        <v>45</v>
      </c>
      <c r="N6" s="966">
        <v>15</v>
      </c>
      <c r="O6" s="963" t="s">
        <v>5324</v>
      </c>
      <c r="P6" s="967" t="s">
        <v>5327</v>
      </c>
      <c r="Q6" s="968">
        <f t="shared" ref="Q6:R69" si="0">H6-B6</f>
        <v>0</v>
      </c>
      <c r="R6" s="985">
        <f t="shared" si="0"/>
        <v>-0.45999999999999375</v>
      </c>
      <c r="S6" s="968">
        <f t="shared" ref="S6:S69" si="1">H6-E6</f>
        <v>3</v>
      </c>
      <c r="T6" s="985">
        <f t="shared" ref="T6:T69" si="2">I6-F6</f>
        <v>21.650000000000006</v>
      </c>
      <c r="U6" s="1479">
        <v>75</v>
      </c>
      <c r="V6" s="1480">
        <v>44</v>
      </c>
      <c r="W6" s="1480">
        <v>-31</v>
      </c>
      <c r="X6" s="1481">
        <v>0.58666666666666667</v>
      </c>
      <c r="Y6" s="1482"/>
    </row>
    <row r="7" spans="1:25" ht="14.4" customHeight="1" x14ac:dyDescent="0.3">
      <c r="A7" s="929" t="s">
        <v>5328</v>
      </c>
      <c r="B7" s="916">
        <v>2</v>
      </c>
      <c r="C7" s="917">
        <v>14.21</v>
      </c>
      <c r="D7" s="911">
        <v>7</v>
      </c>
      <c r="E7" s="918"/>
      <c r="F7" s="919"/>
      <c r="G7" s="912"/>
      <c r="H7" s="920">
        <v>1</v>
      </c>
      <c r="I7" s="919">
        <v>7.36</v>
      </c>
      <c r="J7" s="912">
        <v>8</v>
      </c>
      <c r="K7" s="921">
        <v>7.09</v>
      </c>
      <c r="L7" s="920">
        <v>5</v>
      </c>
      <c r="M7" s="920">
        <v>45</v>
      </c>
      <c r="N7" s="922">
        <v>15</v>
      </c>
      <c r="O7" s="920" t="s">
        <v>5324</v>
      </c>
      <c r="P7" s="923" t="s">
        <v>5329</v>
      </c>
      <c r="Q7" s="924">
        <f t="shared" si="0"/>
        <v>-1</v>
      </c>
      <c r="R7" s="986">
        <f t="shared" si="0"/>
        <v>-6.8500000000000005</v>
      </c>
      <c r="S7" s="924">
        <f t="shared" si="1"/>
        <v>1</v>
      </c>
      <c r="T7" s="986">
        <f t="shared" si="2"/>
        <v>7.36</v>
      </c>
      <c r="U7" s="1472">
        <v>15</v>
      </c>
      <c r="V7" s="925">
        <v>8</v>
      </c>
      <c r="W7" s="925">
        <v>-7</v>
      </c>
      <c r="X7" s="1471">
        <v>0.53333333333333333</v>
      </c>
      <c r="Y7" s="1470"/>
    </row>
    <row r="8" spans="1:25" ht="14.4" customHeight="1" x14ac:dyDescent="0.3">
      <c r="A8" s="929" t="s">
        <v>5330</v>
      </c>
      <c r="B8" s="916"/>
      <c r="C8" s="917"/>
      <c r="D8" s="911"/>
      <c r="E8" s="918">
        <v>1</v>
      </c>
      <c r="F8" s="919">
        <v>7.77</v>
      </c>
      <c r="G8" s="912">
        <v>9</v>
      </c>
      <c r="H8" s="920"/>
      <c r="I8" s="919"/>
      <c r="J8" s="912"/>
      <c r="K8" s="921">
        <v>7.77</v>
      </c>
      <c r="L8" s="920">
        <v>5</v>
      </c>
      <c r="M8" s="920">
        <v>45</v>
      </c>
      <c r="N8" s="922">
        <v>15</v>
      </c>
      <c r="O8" s="920" t="s">
        <v>5324</v>
      </c>
      <c r="P8" s="923" t="s">
        <v>5331</v>
      </c>
      <c r="Q8" s="924">
        <f t="shared" si="0"/>
        <v>0</v>
      </c>
      <c r="R8" s="986">
        <f t="shared" si="0"/>
        <v>0</v>
      </c>
      <c r="S8" s="924">
        <f t="shared" si="1"/>
        <v>-1</v>
      </c>
      <c r="T8" s="986">
        <f t="shared" si="2"/>
        <v>-7.77</v>
      </c>
      <c r="U8" s="1472" t="s">
        <v>579</v>
      </c>
      <c r="V8" s="925" t="s">
        <v>579</v>
      </c>
      <c r="W8" s="925" t="s">
        <v>579</v>
      </c>
      <c r="X8" s="1471" t="s">
        <v>579</v>
      </c>
      <c r="Y8" s="1470"/>
    </row>
    <row r="9" spans="1:25" ht="14.4" customHeight="1" x14ac:dyDescent="0.3">
      <c r="A9" s="972" t="s">
        <v>5332</v>
      </c>
      <c r="B9" s="973">
        <v>1</v>
      </c>
      <c r="C9" s="974">
        <v>31.73</v>
      </c>
      <c r="D9" s="975">
        <v>25</v>
      </c>
      <c r="E9" s="976"/>
      <c r="F9" s="977"/>
      <c r="G9" s="978"/>
      <c r="H9" s="979"/>
      <c r="I9" s="977"/>
      <c r="J9" s="978"/>
      <c r="K9" s="980">
        <v>33.15</v>
      </c>
      <c r="L9" s="979">
        <v>22</v>
      </c>
      <c r="M9" s="979">
        <v>135</v>
      </c>
      <c r="N9" s="981">
        <v>45</v>
      </c>
      <c r="O9" s="979" t="s">
        <v>5324</v>
      </c>
      <c r="P9" s="982" t="s">
        <v>5333</v>
      </c>
      <c r="Q9" s="983">
        <f t="shared" si="0"/>
        <v>-1</v>
      </c>
      <c r="R9" s="987">
        <f t="shared" si="0"/>
        <v>-31.73</v>
      </c>
      <c r="S9" s="983">
        <f t="shared" si="1"/>
        <v>0</v>
      </c>
      <c r="T9" s="987">
        <f t="shared" si="2"/>
        <v>0</v>
      </c>
      <c r="U9" s="1483" t="s">
        <v>579</v>
      </c>
      <c r="V9" s="1484" t="s">
        <v>579</v>
      </c>
      <c r="W9" s="1484" t="s">
        <v>579</v>
      </c>
      <c r="X9" s="1485" t="s">
        <v>579</v>
      </c>
      <c r="Y9" s="1486"/>
    </row>
    <row r="10" spans="1:25" ht="14.4" customHeight="1" x14ac:dyDescent="0.3">
      <c r="A10" s="988" t="s">
        <v>5334</v>
      </c>
      <c r="B10" s="989">
        <v>2</v>
      </c>
      <c r="C10" s="990">
        <v>40.11</v>
      </c>
      <c r="D10" s="991">
        <v>13.5</v>
      </c>
      <c r="E10" s="992">
        <v>1</v>
      </c>
      <c r="F10" s="993">
        <v>19.489999999999998</v>
      </c>
      <c r="G10" s="994">
        <v>13</v>
      </c>
      <c r="H10" s="995"/>
      <c r="I10" s="993"/>
      <c r="J10" s="994"/>
      <c r="K10" s="996">
        <v>20.05</v>
      </c>
      <c r="L10" s="995">
        <v>11</v>
      </c>
      <c r="M10" s="995">
        <v>90</v>
      </c>
      <c r="N10" s="997">
        <v>30</v>
      </c>
      <c r="O10" s="995" t="s">
        <v>5324</v>
      </c>
      <c r="P10" s="998" t="s">
        <v>5335</v>
      </c>
      <c r="Q10" s="999">
        <f t="shared" si="0"/>
        <v>-2</v>
      </c>
      <c r="R10" s="1000">
        <f t="shared" si="0"/>
        <v>-40.11</v>
      </c>
      <c r="S10" s="999">
        <f t="shared" si="1"/>
        <v>-1</v>
      </c>
      <c r="T10" s="1000">
        <f t="shared" si="2"/>
        <v>-19.489999999999998</v>
      </c>
      <c r="U10" s="1487" t="s">
        <v>579</v>
      </c>
      <c r="V10" s="1488" t="s">
        <v>579</v>
      </c>
      <c r="W10" s="1488" t="s">
        <v>579</v>
      </c>
      <c r="X10" s="1489" t="s">
        <v>579</v>
      </c>
      <c r="Y10" s="1490"/>
    </row>
    <row r="11" spans="1:25" ht="14.4" customHeight="1" x14ac:dyDescent="0.3">
      <c r="A11" s="929" t="s">
        <v>5336</v>
      </c>
      <c r="B11" s="916">
        <v>1</v>
      </c>
      <c r="C11" s="917">
        <v>20.05</v>
      </c>
      <c r="D11" s="911">
        <v>21</v>
      </c>
      <c r="E11" s="918">
        <v>1</v>
      </c>
      <c r="F11" s="919">
        <v>20.05</v>
      </c>
      <c r="G11" s="912">
        <v>15</v>
      </c>
      <c r="H11" s="920"/>
      <c r="I11" s="919"/>
      <c r="J11" s="912"/>
      <c r="K11" s="921">
        <v>20.05</v>
      </c>
      <c r="L11" s="920">
        <v>11</v>
      </c>
      <c r="M11" s="920">
        <v>90</v>
      </c>
      <c r="N11" s="922">
        <v>30</v>
      </c>
      <c r="O11" s="920" t="s">
        <v>5324</v>
      </c>
      <c r="P11" s="923" t="s">
        <v>5335</v>
      </c>
      <c r="Q11" s="924">
        <f t="shared" si="0"/>
        <v>-1</v>
      </c>
      <c r="R11" s="986">
        <f t="shared" si="0"/>
        <v>-20.05</v>
      </c>
      <c r="S11" s="924">
        <f t="shared" si="1"/>
        <v>-1</v>
      </c>
      <c r="T11" s="986">
        <f t="shared" si="2"/>
        <v>-20.05</v>
      </c>
      <c r="U11" s="1472" t="s">
        <v>579</v>
      </c>
      <c r="V11" s="925" t="s">
        <v>579</v>
      </c>
      <c r="W11" s="925" t="s">
        <v>579</v>
      </c>
      <c r="X11" s="1471" t="s">
        <v>579</v>
      </c>
      <c r="Y11" s="1470"/>
    </row>
    <row r="12" spans="1:25" ht="14.4" customHeight="1" x14ac:dyDescent="0.3">
      <c r="A12" s="929" t="s">
        <v>5337</v>
      </c>
      <c r="B12" s="916">
        <v>5</v>
      </c>
      <c r="C12" s="917">
        <v>113.42</v>
      </c>
      <c r="D12" s="911">
        <v>26.4</v>
      </c>
      <c r="E12" s="918">
        <v>2</v>
      </c>
      <c r="F12" s="919">
        <v>49.55</v>
      </c>
      <c r="G12" s="912">
        <v>19.5</v>
      </c>
      <c r="H12" s="920">
        <v>3</v>
      </c>
      <c r="I12" s="919">
        <v>61.02</v>
      </c>
      <c r="J12" s="912">
        <v>28.3</v>
      </c>
      <c r="K12" s="921">
        <v>20.34</v>
      </c>
      <c r="L12" s="920">
        <v>11</v>
      </c>
      <c r="M12" s="920">
        <v>87</v>
      </c>
      <c r="N12" s="922">
        <v>29</v>
      </c>
      <c r="O12" s="920" t="s">
        <v>5324</v>
      </c>
      <c r="P12" s="923" t="s">
        <v>5335</v>
      </c>
      <c r="Q12" s="924">
        <f t="shared" si="0"/>
        <v>-2</v>
      </c>
      <c r="R12" s="986">
        <f t="shared" si="0"/>
        <v>-52.4</v>
      </c>
      <c r="S12" s="924">
        <f t="shared" si="1"/>
        <v>1</v>
      </c>
      <c r="T12" s="986">
        <f t="shared" si="2"/>
        <v>11.470000000000006</v>
      </c>
      <c r="U12" s="1472">
        <v>87</v>
      </c>
      <c r="V12" s="925">
        <v>84.9</v>
      </c>
      <c r="W12" s="925">
        <v>-2.0999999999999943</v>
      </c>
      <c r="X12" s="1471">
        <v>0.9758620689655173</v>
      </c>
      <c r="Y12" s="1470">
        <v>8</v>
      </c>
    </row>
    <row r="13" spans="1:25" ht="14.4" customHeight="1" x14ac:dyDescent="0.3">
      <c r="A13" s="1001" t="s">
        <v>5338</v>
      </c>
      <c r="B13" s="1002">
        <v>12</v>
      </c>
      <c r="C13" s="1003">
        <v>148.51</v>
      </c>
      <c r="D13" s="1004">
        <v>8.5</v>
      </c>
      <c r="E13" s="1005">
        <v>16</v>
      </c>
      <c r="F13" s="1006">
        <v>198.03</v>
      </c>
      <c r="G13" s="1007">
        <v>7.9</v>
      </c>
      <c r="H13" s="1008">
        <v>15</v>
      </c>
      <c r="I13" s="1009">
        <v>192.25</v>
      </c>
      <c r="J13" s="1010">
        <v>9.1</v>
      </c>
      <c r="K13" s="1011">
        <v>12.38</v>
      </c>
      <c r="L13" s="1008">
        <v>5</v>
      </c>
      <c r="M13" s="1008">
        <v>60</v>
      </c>
      <c r="N13" s="1012">
        <v>20</v>
      </c>
      <c r="O13" s="1008" t="s">
        <v>5324</v>
      </c>
      <c r="P13" s="1013" t="s">
        <v>5339</v>
      </c>
      <c r="Q13" s="1014">
        <f t="shared" si="0"/>
        <v>3</v>
      </c>
      <c r="R13" s="1015">
        <f t="shared" si="0"/>
        <v>43.740000000000009</v>
      </c>
      <c r="S13" s="1014">
        <f t="shared" si="1"/>
        <v>-1</v>
      </c>
      <c r="T13" s="1015">
        <f t="shared" si="2"/>
        <v>-5.7800000000000011</v>
      </c>
      <c r="U13" s="1491">
        <v>300</v>
      </c>
      <c r="V13" s="1492">
        <v>136.5</v>
      </c>
      <c r="W13" s="1492">
        <v>-163.5</v>
      </c>
      <c r="X13" s="1493">
        <v>0.45500000000000002</v>
      </c>
      <c r="Y13" s="1494">
        <v>1</v>
      </c>
    </row>
    <row r="14" spans="1:25" ht="14.4" customHeight="1" x14ac:dyDescent="0.3">
      <c r="A14" s="929" t="s">
        <v>5340</v>
      </c>
      <c r="B14" s="925">
        <v>5</v>
      </c>
      <c r="C14" s="926">
        <v>67.61</v>
      </c>
      <c r="D14" s="915">
        <v>13.8</v>
      </c>
      <c r="E14" s="927">
        <v>3</v>
      </c>
      <c r="F14" s="928">
        <v>38.61</v>
      </c>
      <c r="G14" s="913">
        <v>14.3</v>
      </c>
      <c r="H14" s="920">
        <v>2</v>
      </c>
      <c r="I14" s="919">
        <v>24.75</v>
      </c>
      <c r="J14" s="912">
        <v>11</v>
      </c>
      <c r="K14" s="921">
        <v>12.38</v>
      </c>
      <c r="L14" s="920">
        <v>5</v>
      </c>
      <c r="M14" s="920">
        <v>60</v>
      </c>
      <c r="N14" s="922">
        <v>20</v>
      </c>
      <c r="O14" s="920" t="s">
        <v>5324</v>
      </c>
      <c r="P14" s="923" t="s">
        <v>5339</v>
      </c>
      <c r="Q14" s="924">
        <f t="shared" si="0"/>
        <v>-3</v>
      </c>
      <c r="R14" s="986">
        <f t="shared" si="0"/>
        <v>-42.86</v>
      </c>
      <c r="S14" s="924">
        <f t="shared" si="1"/>
        <v>-1</v>
      </c>
      <c r="T14" s="986">
        <f t="shared" si="2"/>
        <v>-13.86</v>
      </c>
      <c r="U14" s="1472">
        <v>40</v>
      </c>
      <c r="V14" s="925">
        <v>22</v>
      </c>
      <c r="W14" s="925">
        <v>-18</v>
      </c>
      <c r="X14" s="1471">
        <v>0.55000000000000004</v>
      </c>
      <c r="Y14" s="1470"/>
    </row>
    <row r="15" spans="1:25" ht="14.4" customHeight="1" x14ac:dyDescent="0.3">
      <c r="A15" s="929" t="s">
        <v>5341</v>
      </c>
      <c r="B15" s="925">
        <v>14</v>
      </c>
      <c r="C15" s="926">
        <v>183.63</v>
      </c>
      <c r="D15" s="915">
        <v>20.6</v>
      </c>
      <c r="E15" s="927">
        <v>23</v>
      </c>
      <c r="F15" s="928">
        <v>291.81</v>
      </c>
      <c r="G15" s="913">
        <v>18.399999999999999</v>
      </c>
      <c r="H15" s="920">
        <v>17</v>
      </c>
      <c r="I15" s="919">
        <v>216.65</v>
      </c>
      <c r="J15" s="912">
        <v>15.2</v>
      </c>
      <c r="K15" s="921">
        <v>12.65</v>
      </c>
      <c r="L15" s="920">
        <v>5</v>
      </c>
      <c r="M15" s="920">
        <v>60</v>
      </c>
      <c r="N15" s="922">
        <v>20</v>
      </c>
      <c r="O15" s="920" t="s">
        <v>5324</v>
      </c>
      <c r="P15" s="923" t="s">
        <v>5339</v>
      </c>
      <c r="Q15" s="924">
        <f t="shared" si="0"/>
        <v>3</v>
      </c>
      <c r="R15" s="986">
        <f t="shared" si="0"/>
        <v>33.02000000000001</v>
      </c>
      <c r="S15" s="924">
        <f t="shared" si="1"/>
        <v>-6</v>
      </c>
      <c r="T15" s="986">
        <f t="shared" si="2"/>
        <v>-75.16</v>
      </c>
      <c r="U15" s="1472">
        <v>340</v>
      </c>
      <c r="V15" s="925">
        <v>258.39999999999998</v>
      </c>
      <c r="W15" s="925">
        <v>-81.600000000000023</v>
      </c>
      <c r="X15" s="1471">
        <v>0.7599999999999999</v>
      </c>
      <c r="Y15" s="1470">
        <v>16</v>
      </c>
    </row>
    <row r="16" spans="1:25" ht="14.4" customHeight="1" x14ac:dyDescent="0.3">
      <c r="A16" s="1001" t="s">
        <v>5342</v>
      </c>
      <c r="B16" s="1002"/>
      <c r="C16" s="1003"/>
      <c r="D16" s="1004"/>
      <c r="E16" s="1016"/>
      <c r="F16" s="1009"/>
      <c r="G16" s="1010"/>
      <c r="H16" s="1005">
        <v>1</v>
      </c>
      <c r="I16" s="1006">
        <v>28.86</v>
      </c>
      <c r="J16" s="1017">
        <v>55</v>
      </c>
      <c r="K16" s="1011">
        <v>25.48</v>
      </c>
      <c r="L16" s="1008">
        <v>4</v>
      </c>
      <c r="M16" s="1008">
        <v>39</v>
      </c>
      <c r="N16" s="1012">
        <v>13</v>
      </c>
      <c r="O16" s="1008" t="s">
        <v>5324</v>
      </c>
      <c r="P16" s="1013" t="s">
        <v>5343</v>
      </c>
      <c r="Q16" s="1014">
        <f t="shared" si="0"/>
        <v>1</v>
      </c>
      <c r="R16" s="1015">
        <f t="shared" si="0"/>
        <v>28.86</v>
      </c>
      <c r="S16" s="1014">
        <f t="shared" si="1"/>
        <v>1</v>
      </c>
      <c r="T16" s="1015">
        <f t="shared" si="2"/>
        <v>28.86</v>
      </c>
      <c r="U16" s="1491">
        <v>13</v>
      </c>
      <c r="V16" s="1492">
        <v>55</v>
      </c>
      <c r="W16" s="1492">
        <v>42</v>
      </c>
      <c r="X16" s="1493">
        <v>4.2307692307692308</v>
      </c>
      <c r="Y16" s="1494">
        <v>42</v>
      </c>
    </row>
    <row r="17" spans="1:25" ht="14.4" customHeight="1" x14ac:dyDescent="0.3">
      <c r="A17" s="1001" t="s">
        <v>5344</v>
      </c>
      <c r="B17" s="1018">
        <v>19</v>
      </c>
      <c r="C17" s="1019">
        <v>185</v>
      </c>
      <c r="D17" s="1020">
        <v>6.9</v>
      </c>
      <c r="E17" s="1016">
        <v>17</v>
      </c>
      <c r="F17" s="1009">
        <v>174.25</v>
      </c>
      <c r="G17" s="1010">
        <v>8.1999999999999993</v>
      </c>
      <c r="H17" s="1008">
        <v>18</v>
      </c>
      <c r="I17" s="1009">
        <v>163.16</v>
      </c>
      <c r="J17" s="1010">
        <v>7.4</v>
      </c>
      <c r="K17" s="1011">
        <v>11.34</v>
      </c>
      <c r="L17" s="1008">
        <v>3</v>
      </c>
      <c r="M17" s="1008">
        <v>27</v>
      </c>
      <c r="N17" s="1012">
        <v>9</v>
      </c>
      <c r="O17" s="1008" t="s">
        <v>5324</v>
      </c>
      <c r="P17" s="1013" t="s">
        <v>5345</v>
      </c>
      <c r="Q17" s="1014">
        <f t="shared" si="0"/>
        <v>-1</v>
      </c>
      <c r="R17" s="1015">
        <f t="shared" si="0"/>
        <v>-21.840000000000003</v>
      </c>
      <c r="S17" s="1014">
        <f t="shared" si="1"/>
        <v>1</v>
      </c>
      <c r="T17" s="1015">
        <f t="shared" si="2"/>
        <v>-11.090000000000003</v>
      </c>
      <c r="U17" s="1491">
        <v>162</v>
      </c>
      <c r="V17" s="1492">
        <v>133.20000000000002</v>
      </c>
      <c r="W17" s="1492">
        <v>-28.799999999999983</v>
      </c>
      <c r="X17" s="1493">
        <v>0.8222222222222223</v>
      </c>
      <c r="Y17" s="1494">
        <v>19</v>
      </c>
    </row>
    <row r="18" spans="1:25" ht="14.4" customHeight="1" x14ac:dyDescent="0.3">
      <c r="A18" s="1021" t="s">
        <v>5346</v>
      </c>
      <c r="B18" s="1022">
        <v>326</v>
      </c>
      <c r="C18" s="1023">
        <v>1110.07</v>
      </c>
      <c r="D18" s="1024">
        <v>7.6</v>
      </c>
      <c r="E18" s="1025">
        <v>336</v>
      </c>
      <c r="F18" s="1026">
        <v>1151</v>
      </c>
      <c r="G18" s="1027">
        <v>7.5</v>
      </c>
      <c r="H18" s="1028">
        <v>331</v>
      </c>
      <c r="I18" s="1029">
        <v>1147.54</v>
      </c>
      <c r="J18" s="1030">
        <v>6.9</v>
      </c>
      <c r="K18" s="1031">
        <v>3.29</v>
      </c>
      <c r="L18" s="1028">
        <v>3</v>
      </c>
      <c r="M18" s="1028">
        <v>30</v>
      </c>
      <c r="N18" s="1032">
        <v>10</v>
      </c>
      <c r="O18" s="1028" t="s">
        <v>5324</v>
      </c>
      <c r="P18" s="1033" t="s">
        <v>5347</v>
      </c>
      <c r="Q18" s="1034">
        <f t="shared" si="0"/>
        <v>5</v>
      </c>
      <c r="R18" s="1035">
        <f t="shared" si="0"/>
        <v>37.470000000000027</v>
      </c>
      <c r="S18" s="1034">
        <f t="shared" si="1"/>
        <v>-5</v>
      </c>
      <c r="T18" s="1035">
        <f t="shared" si="2"/>
        <v>-3.4600000000000364</v>
      </c>
      <c r="U18" s="1495">
        <v>3310</v>
      </c>
      <c r="V18" s="1496">
        <v>2283.9</v>
      </c>
      <c r="W18" s="1496">
        <v>-1026.0999999999999</v>
      </c>
      <c r="X18" s="1497">
        <v>0.69000000000000006</v>
      </c>
      <c r="Y18" s="1498">
        <v>262</v>
      </c>
    </row>
    <row r="19" spans="1:25" ht="14.4" customHeight="1" x14ac:dyDescent="0.3">
      <c r="A19" s="929" t="s">
        <v>5348</v>
      </c>
      <c r="B19" s="925">
        <v>10</v>
      </c>
      <c r="C19" s="926">
        <v>42.75</v>
      </c>
      <c r="D19" s="915">
        <v>9.1</v>
      </c>
      <c r="E19" s="927">
        <v>13</v>
      </c>
      <c r="F19" s="928">
        <v>55.09</v>
      </c>
      <c r="G19" s="913">
        <v>8.5</v>
      </c>
      <c r="H19" s="920">
        <v>9</v>
      </c>
      <c r="I19" s="919">
        <v>39.33</v>
      </c>
      <c r="J19" s="912">
        <v>9.1999999999999993</v>
      </c>
      <c r="K19" s="921">
        <v>4.5999999999999996</v>
      </c>
      <c r="L19" s="920">
        <v>4</v>
      </c>
      <c r="M19" s="920">
        <v>39</v>
      </c>
      <c r="N19" s="922">
        <v>13</v>
      </c>
      <c r="O19" s="920" t="s">
        <v>5324</v>
      </c>
      <c r="P19" s="923" t="s">
        <v>5349</v>
      </c>
      <c r="Q19" s="924">
        <f t="shared" si="0"/>
        <v>-1</v>
      </c>
      <c r="R19" s="986">
        <f t="shared" si="0"/>
        <v>-3.4200000000000017</v>
      </c>
      <c r="S19" s="924">
        <f t="shared" si="1"/>
        <v>-4</v>
      </c>
      <c r="T19" s="986">
        <f t="shared" si="2"/>
        <v>-15.760000000000005</v>
      </c>
      <c r="U19" s="1472">
        <v>117</v>
      </c>
      <c r="V19" s="925">
        <v>82.8</v>
      </c>
      <c r="W19" s="925">
        <v>-34.200000000000003</v>
      </c>
      <c r="X19" s="1471">
        <v>0.70769230769230762</v>
      </c>
      <c r="Y19" s="1470">
        <v>7</v>
      </c>
    </row>
    <row r="20" spans="1:25" ht="14.4" customHeight="1" x14ac:dyDescent="0.3">
      <c r="A20" s="929" t="s">
        <v>5350</v>
      </c>
      <c r="B20" s="925">
        <v>11</v>
      </c>
      <c r="C20" s="926">
        <v>69.260000000000005</v>
      </c>
      <c r="D20" s="915">
        <v>9.6</v>
      </c>
      <c r="E20" s="927">
        <v>8</v>
      </c>
      <c r="F20" s="928">
        <v>47.22</v>
      </c>
      <c r="G20" s="913">
        <v>14.9</v>
      </c>
      <c r="H20" s="920">
        <v>9</v>
      </c>
      <c r="I20" s="919">
        <v>63.86</v>
      </c>
      <c r="J20" s="914">
        <v>16.100000000000001</v>
      </c>
      <c r="K20" s="921">
        <v>6.5</v>
      </c>
      <c r="L20" s="920">
        <v>4</v>
      </c>
      <c r="M20" s="920">
        <v>39</v>
      </c>
      <c r="N20" s="922">
        <v>13</v>
      </c>
      <c r="O20" s="920" t="s">
        <v>5324</v>
      </c>
      <c r="P20" s="923" t="s">
        <v>5351</v>
      </c>
      <c r="Q20" s="924">
        <f t="shared" si="0"/>
        <v>-2</v>
      </c>
      <c r="R20" s="986">
        <f t="shared" si="0"/>
        <v>-5.4000000000000057</v>
      </c>
      <c r="S20" s="924">
        <f t="shared" si="1"/>
        <v>1</v>
      </c>
      <c r="T20" s="986">
        <f t="shared" si="2"/>
        <v>16.64</v>
      </c>
      <c r="U20" s="1472">
        <v>117</v>
      </c>
      <c r="V20" s="925">
        <v>144.9</v>
      </c>
      <c r="W20" s="925">
        <v>27.900000000000006</v>
      </c>
      <c r="X20" s="1471">
        <v>1.2384615384615385</v>
      </c>
      <c r="Y20" s="1470">
        <v>64</v>
      </c>
    </row>
    <row r="21" spans="1:25" ht="14.4" customHeight="1" x14ac:dyDescent="0.3">
      <c r="A21" s="1036" t="s">
        <v>5352</v>
      </c>
      <c r="B21" s="1037">
        <v>9</v>
      </c>
      <c r="C21" s="1038">
        <v>24.43</v>
      </c>
      <c r="D21" s="1039">
        <v>8.1</v>
      </c>
      <c r="E21" s="1040">
        <v>20</v>
      </c>
      <c r="F21" s="1041">
        <v>49.16</v>
      </c>
      <c r="G21" s="1042">
        <v>7.3</v>
      </c>
      <c r="H21" s="1043">
        <v>17</v>
      </c>
      <c r="I21" s="1044">
        <v>41.91</v>
      </c>
      <c r="J21" s="1045">
        <v>6.9</v>
      </c>
      <c r="K21" s="1046">
        <v>2.46</v>
      </c>
      <c r="L21" s="1043">
        <v>3</v>
      </c>
      <c r="M21" s="1043">
        <v>27</v>
      </c>
      <c r="N21" s="1047">
        <v>9</v>
      </c>
      <c r="O21" s="1043" t="s">
        <v>5324</v>
      </c>
      <c r="P21" s="1048" t="s">
        <v>5353</v>
      </c>
      <c r="Q21" s="1049">
        <f t="shared" si="0"/>
        <v>8</v>
      </c>
      <c r="R21" s="1050">
        <f t="shared" si="0"/>
        <v>17.479999999999997</v>
      </c>
      <c r="S21" s="1049">
        <f t="shared" si="1"/>
        <v>-3</v>
      </c>
      <c r="T21" s="1050">
        <f t="shared" si="2"/>
        <v>-7.25</v>
      </c>
      <c r="U21" s="1499">
        <v>153</v>
      </c>
      <c r="V21" s="1500">
        <v>117.30000000000001</v>
      </c>
      <c r="W21" s="1500">
        <v>-35.699999999999989</v>
      </c>
      <c r="X21" s="1501">
        <v>0.76666666666666672</v>
      </c>
      <c r="Y21" s="1502">
        <v>17</v>
      </c>
    </row>
    <row r="22" spans="1:25" ht="14.4" customHeight="1" x14ac:dyDescent="0.3">
      <c r="A22" s="929" t="s">
        <v>5354</v>
      </c>
      <c r="B22" s="925"/>
      <c r="C22" s="926"/>
      <c r="D22" s="915"/>
      <c r="E22" s="927">
        <v>1</v>
      </c>
      <c r="F22" s="928">
        <v>3.22</v>
      </c>
      <c r="G22" s="913">
        <v>7</v>
      </c>
      <c r="H22" s="920">
        <v>1</v>
      </c>
      <c r="I22" s="919">
        <v>7.35</v>
      </c>
      <c r="J22" s="914">
        <v>37</v>
      </c>
      <c r="K22" s="921">
        <v>3.22</v>
      </c>
      <c r="L22" s="920">
        <v>4</v>
      </c>
      <c r="M22" s="920">
        <v>33</v>
      </c>
      <c r="N22" s="922">
        <v>11</v>
      </c>
      <c r="O22" s="920" t="s">
        <v>5324</v>
      </c>
      <c r="P22" s="923" t="s">
        <v>5355</v>
      </c>
      <c r="Q22" s="924">
        <f t="shared" si="0"/>
        <v>1</v>
      </c>
      <c r="R22" s="986">
        <f t="shared" si="0"/>
        <v>7.35</v>
      </c>
      <c r="S22" s="924">
        <f t="shared" si="1"/>
        <v>0</v>
      </c>
      <c r="T22" s="986">
        <f t="shared" si="2"/>
        <v>4.129999999999999</v>
      </c>
      <c r="U22" s="1472">
        <v>11</v>
      </c>
      <c r="V22" s="925">
        <v>37</v>
      </c>
      <c r="W22" s="925">
        <v>26</v>
      </c>
      <c r="X22" s="1471">
        <v>3.3636363636363638</v>
      </c>
      <c r="Y22" s="1470">
        <v>26</v>
      </c>
    </row>
    <row r="23" spans="1:25" ht="14.4" customHeight="1" x14ac:dyDescent="0.3">
      <c r="A23" s="929" t="s">
        <v>5356</v>
      </c>
      <c r="B23" s="925"/>
      <c r="C23" s="926"/>
      <c r="D23" s="915"/>
      <c r="E23" s="927">
        <v>1</v>
      </c>
      <c r="F23" s="928">
        <v>5.46</v>
      </c>
      <c r="G23" s="913">
        <v>6</v>
      </c>
      <c r="H23" s="920"/>
      <c r="I23" s="919"/>
      <c r="J23" s="912"/>
      <c r="K23" s="921">
        <v>5.46</v>
      </c>
      <c r="L23" s="920">
        <v>5</v>
      </c>
      <c r="M23" s="920">
        <v>42</v>
      </c>
      <c r="N23" s="922">
        <v>14</v>
      </c>
      <c r="O23" s="920" t="s">
        <v>5324</v>
      </c>
      <c r="P23" s="923" t="s">
        <v>5357</v>
      </c>
      <c r="Q23" s="924">
        <f t="shared" si="0"/>
        <v>0</v>
      </c>
      <c r="R23" s="986">
        <f t="shared" si="0"/>
        <v>0</v>
      </c>
      <c r="S23" s="924">
        <f t="shared" si="1"/>
        <v>-1</v>
      </c>
      <c r="T23" s="986">
        <f t="shared" si="2"/>
        <v>-5.46</v>
      </c>
      <c r="U23" s="1472" t="s">
        <v>579</v>
      </c>
      <c r="V23" s="925" t="s">
        <v>579</v>
      </c>
      <c r="W23" s="925" t="s">
        <v>579</v>
      </c>
      <c r="X23" s="1471" t="s">
        <v>579</v>
      </c>
      <c r="Y23" s="1470"/>
    </row>
    <row r="24" spans="1:25" ht="14.4" customHeight="1" x14ac:dyDescent="0.3">
      <c r="A24" s="1051" t="s">
        <v>5358</v>
      </c>
      <c r="B24" s="1052">
        <v>21</v>
      </c>
      <c r="C24" s="1053">
        <v>35.6</v>
      </c>
      <c r="D24" s="1054">
        <v>7.1</v>
      </c>
      <c r="E24" s="1055">
        <v>20</v>
      </c>
      <c r="F24" s="1056">
        <v>33.909999999999997</v>
      </c>
      <c r="G24" s="1057">
        <v>6.4</v>
      </c>
      <c r="H24" s="1058">
        <v>35</v>
      </c>
      <c r="I24" s="1059">
        <v>59.18</v>
      </c>
      <c r="J24" s="1060">
        <v>6.7</v>
      </c>
      <c r="K24" s="1061">
        <v>1.69</v>
      </c>
      <c r="L24" s="1062">
        <v>2</v>
      </c>
      <c r="M24" s="1062">
        <v>21</v>
      </c>
      <c r="N24" s="1063">
        <v>7</v>
      </c>
      <c r="O24" s="1062" t="s">
        <v>5324</v>
      </c>
      <c r="P24" s="1064" t="s">
        <v>5359</v>
      </c>
      <c r="Q24" s="1065">
        <f t="shared" si="0"/>
        <v>14</v>
      </c>
      <c r="R24" s="1066">
        <f t="shared" si="0"/>
        <v>23.58</v>
      </c>
      <c r="S24" s="1065">
        <f t="shared" si="1"/>
        <v>15</v>
      </c>
      <c r="T24" s="1066">
        <f t="shared" si="2"/>
        <v>25.270000000000003</v>
      </c>
      <c r="U24" s="1487">
        <v>245</v>
      </c>
      <c r="V24" s="1480">
        <v>234.5</v>
      </c>
      <c r="W24" s="1480">
        <v>-10.5</v>
      </c>
      <c r="X24" s="1481">
        <v>0.95714285714285718</v>
      </c>
      <c r="Y24" s="1490">
        <v>21</v>
      </c>
    </row>
    <row r="25" spans="1:25" ht="14.4" customHeight="1" x14ac:dyDescent="0.3">
      <c r="A25" s="1067" t="s">
        <v>5360</v>
      </c>
      <c r="B25" s="1068">
        <v>63</v>
      </c>
      <c r="C25" s="1069">
        <v>28.43</v>
      </c>
      <c r="D25" s="1070">
        <v>2.8</v>
      </c>
      <c r="E25" s="1071">
        <v>69</v>
      </c>
      <c r="F25" s="1072">
        <v>31.02</v>
      </c>
      <c r="G25" s="1073">
        <v>3.2</v>
      </c>
      <c r="H25" s="1074">
        <v>54</v>
      </c>
      <c r="I25" s="1075">
        <v>24.38</v>
      </c>
      <c r="J25" s="1076">
        <v>2.8</v>
      </c>
      <c r="K25" s="1077">
        <v>0.45</v>
      </c>
      <c r="L25" s="1074">
        <v>1</v>
      </c>
      <c r="M25" s="1074">
        <v>9</v>
      </c>
      <c r="N25" s="1078">
        <v>3</v>
      </c>
      <c r="O25" s="1074" t="s">
        <v>5324</v>
      </c>
      <c r="P25" s="1079" t="s">
        <v>5361</v>
      </c>
      <c r="Q25" s="1080">
        <f t="shared" si="0"/>
        <v>-9</v>
      </c>
      <c r="R25" s="1081">
        <f t="shared" si="0"/>
        <v>-4.0500000000000007</v>
      </c>
      <c r="S25" s="1080">
        <f t="shared" si="1"/>
        <v>-15</v>
      </c>
      <c r="T25" s="1081">
        <f t="shared" si="2"/>
        <v>-6.6400000000000006</v>
      </c>
      <c r="U25" s="1491">
        <v>162</v>
      </c>
      <c r="V25" s="1492">
        <v>151.19999999999999</v>
      </c>
      <c r="W25" s="1492">
        <v>-10.800000000000011</v>
      </c>
      <c r="X25" s="1493">
        <v>0.93333333333333324</v>
      </c>
      <c r="Y25" s="1502">
        <v>17</v>
      </c>
    </row>
    <row r="26" spans="1:25" ht="14.4" customHeight="1" x14ac:dyDescent="0.3">
      <c r="A26" s="1067" t="s">
        <v>5362</v>
      </c>
      <c r="B26" s="1068">
        <v>11</v>
      </c>
      <c r="C26" s="1069">
        <v>14.52</v>
      </c>
      <c r="D26" s="1070">
        <v>6.4</v>
      </c>
      <c r="E26" s="1071">
        <v>12</v>
      </c>
      <c r="F26" s="1072">
        <v>14.93</v>
      </c>
      <c r="G26" s="1073">
        <v>3.9</v>
      </c>
      <c r="H26" s="1074">
        <v>5</v>
      </c>
      <c r="I26" s="1075">
        <v>6.52</v>
      </c>
      <c r="J26" s="1076">
        <v>5.8</v>
      </c>
      <c r="K26" s="1077">
        <v>1.24</v>
      </c>
      <c r="L26" s="1074">
        <v>2</v>
      </c>
      <c r="M26" s="1074">
        <v>18</v>
      </c>
      <c r="N26" s="1078">
        <v>6</v>
      </c>
      <c r="O26" s="1074" t="s">
        <v>5324</v>
      </c>
      <c r="P26" s="1079" t="s">
        <v>5363</v>
      </c>
      <c r="Q26" s="1080">
        <f t="shared" si="0"/>
        <v>-6</v>
      </c>
      <c r="R26" s="1081">
        <f t="shared" si="0"/>
        <v>-8</v>
      </c>
      <c r="S26" s="1080">
        <f t="shared" si="1"/>
        <v>-7</v>
      </c>
      <c r="T26" s="1081">
        <f t="shared" si="2"/>
        <v>-8.41</v>
      </c>
      <c r="U26" s="1499">
        <v>30</v>
      </c>
      <c r="V26" s="1500">
        <v>29</v>
      </c>
      <c r="W26" s="1500">
        <v>-1</v>
      </c>
      <c r="X26" s="1501">
        <v>0.96666666666666667</v>
      </c>
      <c r="Y26" s="1502">
        <v>7</v>
      </c>
    </row>
    <row r="27" spans="1:25" ht="14.4" customHeight="1" x14ac:dyDescent="0.3">
      <c r="A27" s="1082" t="s">
        <v>5364</v>
      </c>
      <c r="B27" s="1083">
        <v>4</v>
      </c>
      <c r="C27" s="1084">
        <v>11.55</v>
      </c>
      <c r="D27" s="1085">
        <v>4.8</v>
      </c>
      <c r="E27" s="1086">
        <v>7</v>
      </c>
      <c r="F27" s="1087">
        <v>27.91</v>
      </c>
      <c r="G27" s="1088">
        <v>4.5999999999999996</v>
      </c>
      <c r="H27" s="1089">
        <v>6</v>
      </c>
      <c r="I27" s="1090">
        <v>23.93</v>
      </c>
      <c r="J27" s="1091">
        <v>6</v>
      </c>
      <c r="K27" s="1092">
        <v>3.99</v>
      </c>
      <c r="L27" s="1089">
        <v>2</v>
      </c>
      <c r="M27" s="1089">
        <v>18</v>
      </c>
      <c r="N27" s="1093">
        <v>6</v>
      </c>
      <c r="O27" s="1089" t="s">
        <v>5324</v>
      </c>
      <c r="P27" s="1094" t="s">
        <v>5365</v>
      </c>
      <c r="Q27" s="1095">
        <f t="shared" si="0"/>
        <v>2</v>
      </c>
      <c r="R27" s="1096">
        <f t="shared" si="0"/>
        <v>12.379999999999999</v>
      </c>
      <c r="S27" s="1095">
        <f t="shared" si="1"/>
        <v>-1</v>
      </c>
      <c r="T27" s="1096">
        <f t="shared" si="2"/>
        <v>-3.9800000000000004</v>
      </c>
      <c r="U27" s="1503">
        <v>36</v>
      </c>
      <c r="V27" s="1504">
        <v>36</v>
      </c>
      <c r="W27" s="1504">
        <v>0</v>
      </c>
      <c r="X27" s="1505">
        <v>1</v>
      </c>
      <c r="Y27" s="1506">
        <v>4</v>
      </c>
    </row>
    <row r="28" spans="1:25" ht="14.4" customHeight="1" x14ac:dyDescent="0.3">
      <c r="A28" s="1097" t="s">
        <v>5366</v>
      </c>
      <c r="B28" s="1098">
        <v>1</v>
      </c>
      <c r="C28" s="1099">
        <v>0.62</v>
      </c>
      <c r="D28" s="1100">
        <v>3</v>
      </c>
      <c r="E28" s="1101"/>
      <c r="F28" s="1102"/>
      <c r="G28" s="1103"/>
      <c r="H28" s="1104">
        <v>1</v>
      </c>
      <c r="I28" s="1105">
        <v>0.62</v>
      </c>
      <c r="J28" s="1106">
        <v>2</v>
      </c>
      <c r="K28" s="1107">
        <v>0.62</v>
      </c>
      <c r="L28" s="1108">
        <v>2</v>
      </c>
      <c r="M28" s="1108">
        <v>18</v>
      </c>
      <c r="N28" s="1109">
        <v>6</v>
      </c>
      <c r="O28" s="1108" t="s">
        <v>5324</v>
      </c>
      <c r="P28" s="1110" t="s">
        <v>5367</v>
      </c>
      <c r="Q28" s="1111">
        <f t="shared" si="0"/>
        <v>0</v>
      </c>
      <c r="R28" s="1112">
        <f t="shared" si="0"/>
        <v>0</v>
      </c>
      <c r="S28" s="1111">
        <f t="shared" si="1"/>
        <v>1</v>
      </c>
      <c r="T28" s="1112">
        <f t="shared" si="2"/>
        <v>0.62</v>
      </c>
      <c r="U28" s="1507">
        <v>6</v>
      </c>
      <c r="V28" s="1508">
        <v>2</v>
      </c>
      <c r="W28" s="1508">
        <v>-4</v>
      </c>
      <c r="X28" s="1509">
        <v>0.33333333333333331</v>
      </c>
      <c r="Y28" s="1510"/>
    </row>
    <row r="29" spans="1:25" ht="14.4" customHeight="1" x14ac:dyDescent="0.3">
      <c r="A29" s="1113" t="s">
        <v>5368</v>
      </c>
      <c r="B29" s="1114">
        <v>6</v>
      </c>
      <c r="C29" s="1115">
        <v>3.63</v>
      </c>
      <c r="D29" s="1116">
        <v>3.2</v>
      </c>
      <c r="E29" s="1117">
        <v>6</v>
      </c>
      <c r="F29" s="1118">
        <v>3.63</v>
      </c>
      <c r="G29" s="1119">
        <v>2.7</v>
      </c>
      <c r="H29" s="1120">
        <v>5</v>
      </c>
      <c r="I29" s="1121">
        <v>2.76</v>
      </c>
      <c r="J29" s="1122">
        <v>5.4</v>
      </c>
      <c r="K29" s="1123">
        <v>0.61</v>
      </c>
      <c r="L29" s="1120">
        <v>2</v>
      </c>
      <c r="M29" s="1120">
        <v>18</v>
      </c>
      <c r="N29" s="1124">
        <v>6</v>
      </c>
      <c r="O29" s="1120" t="s">
        <v>5324</v>
      </c>
      <c r="P29" s="1125" t="s">
        <v>5369</v>
      </c>
      <c r="Q29" s="1126">
        <f t="shared" si="0"/>
        <v>-1</v>
      </c>
      <c r="R29" s="1127">
        <f t="shared" si="0"/>
        <v>-0.87000000000000011</v>
      </c>
      <c r="S29" s="1126">
        <f t="shared" si="1"/>
        <v>-1</v>
      </c>
      <c r="T29" s="1127">
        <f t="shared" si="2"/>
        <v>-0.87000000000000011</v>
      </c>
      <c r="U29" s="1511">
        <v>30</v>
      </c>
      <c r="V29" s="1512">
        <v>27</v>
      </c>
      <c r="W29" s="1512">
        <v>-3</v>
      </c>
      <c r="X29" s="1513">
        <v>0.9</v>
      </c>
      <c r="Y29" s="1514">
        <v>9</v>
      </c>
    </row>
    <row r="30" spans="1:25" ht="14.4" customHeight="1" x14ac:dyDescent="0.3">
      <c r="A30" s="1113" t="s">
        <v>5370</v>
      </c>
      <c r="B30" s="1114">
        <v>5</v>
      </c>
      <c r="C30" s="1115">
        <v>5.6</v>
      </c>
      <c r="D30" s="1116">
        <v>6.4</v>
      </c>
      <c r="E30" s="1128">
        <v>4</v>
      </c>
      <c r="F30" s="1121">
        <v>4.33</v>
      </c>
      <c r="G30" s="1122">
        <v>3.3</v>
      </c>
      <c r="H30" s="1117">
        <v>10</v>
      </c>
      <c r="I30" s="1118">
        <v>10.93</v>
      </c>
      <c r="J30" s="1119">
        <v>6.3</v>
      </c>
      <c r="K30" s="1123">
        <v>1.08</v>
      </c>
      <c r="L30" s="1120">
        <v>2</v>
      </c>
      <c r="M30" s="1120">
        <v>21</v>
      </c>
      <c r="N30" s="1124">
        <v>7</v>
      </c>
      <c r="O30" s="1120" t="s">
        <v>5324</v>
      </c>
      <c r="P30" s="1125" t="s">
        <v>5371</v>
      </c>
      <c r="Q30" s="1126">
        <f t="shared" si="0"/>
        <v>5</v>
      </c>
      <c r="R30" s="1127">
        <f t="shared" si="0"/>
        <v>5.33</v>
      </c>
      <c r="S30" s="1126">
        <f t="shared" si="1"/>
        <v>6</v>
      </c>
      <c r="T30" s="1127">
        <f t="shared" si="2"/>
        <v>6.6</v>
      </c>
      <c r="U30" s="1511">
        <v>70</v>
      </c>
      <c r="V30" s="1512">
        <v>63</v>
      </c>
      <c r="W30" s="1512">
        <v>-7</v>
      </c>
      <c r="X30" s="1513">
        <v>0.9</v>
      </c>
      <c r="Y30" s="1514">
        <v>18</v>
      </c>
    </row>
    <row r="31" spans="1:25" ht="14.4" customHeight="1" x14ac:dyDescent="0.3">
      <c r="A31" s="929" t="s">
        <v>5372</v>
      </c>
      <c r="B31" s="925"/>
      <c r="C31" s="926"/>
      <c r="D31" s="915"/>
      <c r="E31" s="918">
        <v>1</v>
      </c>
      <c r="F31" s="919">
        <v>0.55000000000000004</v>
      </c>
      <c r="G31" s="912">
        <v>1</v>
      </c>
      <c r="H31" s="927">
        <v>1</v>
      </c>
      <c r="I31" s="928">
        <v>1.61</v>
      </c>
      <c r="J31" s="913">
        <v>3</v>
      </c>
      <c r="K31" s="921">
        <v>1.61</v>
      </c>
      <c r="L31" s="920">
        <v>3</v>
      </c>
      <c r="M31" s="920">
        <v>30</v>
      </c>
      <c r="N31" s="922">
        <v>10</v>
      </c>
      <c r="O31" s="920" t="s">
        <v>5324</v>
      </c>
      <c r="P31" s="923" t="s">
        <v>5373</v>
      </c>
      <c r="Q31" s="924">
        <f t="shared" si="0"/>
        <v>1</v>
      </c>
      <c r="R31" s="986">
        <f t="shared" si="0"/>
        <v>1.61</v>
      </c>
      <c r="S31" s="924">
        <f t="shared" si="1"/>
        <v>0</v>
      </c>
      <c r="T31" s="986">
        <f t="shared" si="2"/>
        <v>1.06</v>
      </c>
      <c r="U31" s="1472">
        <v>10</v>
      </c>
      <c r="V31" s="925">
        <v>3</v>
      </c>
      <c r="W31" s="925">
        <v>-7</v>
      </c>
      <c r="X31" s="1471">
        <v>0.3</v>
      </c>
      <c r="Y31" s="1470"/>
    </row>
    <row r="32" spans="1:25" ht="14.4" customHeight="1" x14ac:dyDescent="0.3">
      <c r="A32" s="1113" t="s">
        <v>5374</v>
      </c>
      <c r="B32" s="1129">
        <v>1</v>
      </c>
      <c r="C32" s="1130">
        <v>0.82</v>
      </c>
      <c r="D32" s="1131">
        <v>2</v>
      </c>
      <c r="E32" s="1128"/>
      <c r="F32" s="1121"/>
      <c r="G32" s="1122"/>
      <c r="H32" s="1120"/>
      <c r="I32" s="1121"/>
      <c r="J32" s="1122"/>
      <c r="K32" s="1123">
        <v>0.82</v>
      </c>
      <c r="L32" s="1120">
        <v>2</v>
      </c>
      <c r="M32" s="1120">
        <v>21</v>
      </c>
      <c r="N32" s="1124">
        <v>7</v>
      </c>
      <c r="O32" s="1120" t="s">
        <v>5324</v>
      </c>
      <c r="P32" s="1125" t="s">
        <v>5375</v>
      </c>
      <c r="Q32" s="1126">
        <f t="shared" si="0"/>
        <v>-1</v>
      </c>
      <c r="R32" s="1127">
        <f t="shared" si="0"/>
        <v>-0.82</v>
      </c>
      <c r="S32" s="1126">
        <f t="shared" si="1"/>
        <v>0</v>
      </c>
      <c r="T32" s="1127">
        <f t="shared" si="2"/>
        <v>0</v>
      </c>
      <c r="U32" s="1511" t="s">
        <v>579</v>
      </c>
      <c r="V32" s="1512" t="s">
        <v>579</v>
      </c>
      <c r="W32" s="1512" t="s">
        <v>579</v>
      </c>
      <c r="X32" s="1513" t="s">
        <v>579</v>
      </c>
      <c r="Y32" s="1514"/>
    </row>
    <row r="33" spans="1:25" ht="14.4" customHeight="1" x14ac:dyDescent="0.3">
      <c r="A33" s="1132" t="s">
        <v>5376</v>
      </c>
      <c r="B33" s="1133">
        <v>1</v>
      </c>
      <c r="C33" s="1134">
        <v>0.6</v>
      </c>
      <c r="D33" s="1135">
        <v>2</v>
      </c>
      <c r="E33" s="1136">
        <v>1</v>
      </c>
      <c r="F33" s="1137">
        <v>0.6</v>
      </c>
      <c r="G33" s="1138">
        <v>3</v>
      </c>
      <c r="H33" s="1139"/>
      <c r="I33" s="1140"/>
      <c r="J33" s="1141"/>
      <c r="K33" s="1142">
        <v>0.6</v>
      </c>
      <c r="L33" s="1139">
        <v>2</v>
      </c>
      <c r="M33" s="1139">
        <v>18</v>
      </c>
      <c r="N33" s="1143">
        <v>6</v>
      </c>
      <c r="O33" s="1139" t="s">
        <v>5324</v>
      </c>
      <c r="P33" s="1144" t="s">
        <v>5377</v>
      </c>
      <c r="Q33" s="1145">
        <f t="shared" si="0"/>
        <v>-1</v>
      </c>
      <c r="R33" s="1146">
        <f t="shared" si="0"/>
        <v>-0.6</v>
      </c>
      <c r="S33" s="1145">
        <f t="shared" si="1"/>
        <v>-1</v>
      </c>
      <c r="T33" s="1146">
        <f t="shared" si="2"/>
        <v>-0.6</v>
      </c>
      <c r="U33" s="1515" t="s">
        <v>579</v>
      </c>
      <c r="V33" s="1516" t="s">
        <v>579</v>
      </c>
      <c r="W33" s="1516" t="s">
        <v>579</v>
      </c>
      <c r="X33" s="1517" t="s">
        <v>579</v>
      </c>
      <c r="Y33" s="1518"/>
    </row>
    <row r="34" spans="1:25" ht="14.4" customHeight="1" x14ac:dyDescent="0.3">
      <c r="A34" s="1147" t="s">
        <v>5378</v>
      </c>
      <c r="B34" s="1148"/>
      <c r="C34" s="1149"/>
      <c r="D34" s="1150"/>
      <c r="E34" s="1151">
        <v>2</v>
      </c>
      <c r="F34" s="1152">
        <v>0.99</v>
      </c>
      <c r="G34" s="1153">
        <v>3</v>
      </c>
      <c r="H34" s="1154">
        <v>3</v>
      </c>
      <c r="I34" s="1155">
        <v>1</v>
      </c>
      <c r="J34" s="1156">
        <v>1.7</v>
      </c>
      <c r="K34" s="1157">
        <v>0.5</v>
      </c>
      <c r="L34" s="1158">
        <v>2</v>
      </c>
      <c r="M34" s="1158">
        <v>18</v>
      </c>
      <c r="N34" s="1159">
        <v>6</v>
      </c>
      <c r="O34" s="1158" t="s">
        <v>5324</v>
      </c>
      <c r="P34" s="1160" t="s">
        <v>5379</v>
      </c>
      <c r="Q34" s="1161">
        <f t="shared" si="0"/>
        <v>3</v>
      </c>
      <c r="R34" s="1162">
        <f t="shared" si="0"/>
        <v>1</v>
      </c>
      <c r="S34" s="1161">
        <f t="shared" si="1"/>
        <v>1</v>
      </c>
      <c r="T34" s="1162">
        <f t="shared" si="2"/>
        <v>1.0000000000000009E-2</v>
      </c>
      <c r="U34" s="1519">
        <v>18</v>
      </c>
      <c r="V34" s="1520">
        <v>5.0999999999999996</v>
      </c>
      <c r="W34" s="1520">
        <v>-12.9</v>
      </c>
      <c r="X34" s="1521">
        <v>0.28333333333333333</v>
      </c>
      <c r="Y34" s="1522"/>
    </row>
    <row r="35" spans="1:25" ht="14.4" customHeight="1" x14ac:dyDescent="0.3">
      <c r="A35" s="1163" t="s">
        <v>5380</v>
      </c>
      <c r="B35" s="1164"/>
      <c r="C35" s="1165"/>
      <c r="D35" s="1166"/>
      <c r="E35" s="1167">
        <v>1</v>
      </c>
      <c r="F35" s="1168">
        <v>1.07</v>
      </c>
      <c r="G35" s="1169">
        <v>4</v>
      </c>
      <c r="H35" s="1170"/>
      <c r="I35" s="1171"/>
      <c r="J35" s="1172"/>
      <c r="K35" s="1173">
        <v>1.07</v>
      </c>
      <c r="L35" s="1170">
        <v>3</v>
      </c>
      <c r="M35" s="1170">
        <v>24</v>
      </c>
      <c r="N35" s="1174">
        <v>8</v>
      </c>
      <c r="O35" s="1170" t="s">
        <v>5324</v>
      </c>
      <c r="P35" s="1175" t="s">
        <v>5381</v>
      </c>
      <c r="Q35" s="1176">
        <f t="shared" si="0"/>
        <v>0</v>
      </c>
      <c r="R35" s="1177">
        <f t="shared" si="0"/>
        <v>0</v>
      </c>
      <c r="S35" s="1176">
        <f t="shared" si="1"/>
        <v>-1</v>
      </c>
      <c r="T35" s="1177">
        <f t="shared" si="2"/>
        <v>-1.07</v>
      </c>
      <c r="U35" s="1523" t="s">
        <v>579</v>
      </c>
      <c r="V35" s="1524" t="s">
        <v>579</v>
      </c>
      <c r="W35" s="1524" t="s">
        <v>579</v>
      </c>
      <c r="X35" s="1525" t="s">
        <v>579</v>
      </c>
      <c r="Y35" s="1526"/>
    </row>
    <row r="36" spans="1:25" ht="14.4" customHeight="1" x14ac:dyDescent="0.3">
      <c r="A36" s="1178" t="s">
        <v>5382</v>
      </c>
      <c r="B36" s="1179">
        <v>56</v>
      </c>
      <c r="C36" s="1180">
        <v>37.58</v>
      </c>
      <c r="D36" s="1181">
        <v>4.8</v>
      </c>
      <c r="E36" s="1182">
        <v>73</v>
      </c>
      <c r="F36" s="1183">
        <v>48.89</v>
      </c>
      <c r="G36" s="1184">
        <v>5</v>
      </c>
      <c r="H36" s="1185">
        <v>57</v>
      </c>
      <c r="I36" s="1186">
        <v>37.270000000000003</v>
      </c>
      <c r="J36" s="1187">
        <v>5.4</v>
      </c>
      <c r="K36" s="1188">
        <v>0.67</v>
      </c>
      <c r="L36" s="1185">
        <v>2</v>
      </c>
      <c r="M36" s="1185">
        <v>18</v>
      </c>
      <c r="N36" s="1189">
        <v>6</v>
      </c>
      <c r="O36" s="1185" t="s">
        <v>5324</v>
      </c>
      <c r="P36" s="1190" t="s">
        <v>5383</v>
      </c>
      <c r="Q36" s="1191">
        <f t="shared" si="0"/>
        <v>1</v>
      </c>
      <c r="R36" s="1192">
        <f t="shared" si="0"/>
        <v>-0.30999999999999517</v>
      </c>
      <c r="S36" s="1191">
        <f t="shared" si="1"/>
        <v>-16</v>
      </c>
      <c r="T36" s="1192">
        <f t="shared" si="2"/>
        <v>-11.619999999999997</v>
      </c>
      <c r="U36" s="1527">
        <v>342</v>
      </c>
      <c r="V36" s="1528">
        <v>307.8</v>
      </c>
      <c r="W36" s="1528">
        <v>-34.199999999999989</v>
      </c>
      <c r="X36" s="1529">
        <v>0.9</v>
      </c>
      <c r="Y36" s="1530">
        <v>59</v>
      </c>
    </row>
    <row r="37" spans="1:25" ht="14.4" customHeight="1" x14ac:dyDescent="0.3">
      <c r="A37" s="929" t="s">
        <v>5384</v>
      </c>
      <c r="B37" s="925">
        <v>6</v>
      </c>
      <c r="C37" s="926">
        <v>6.33</v>
      </c>
      <c r="D37" s="915">
        <v>5</v>
      </c>
      <c r="E37" s="927">
        <v>2</v>
      </c>
      <c r="F37" s="928">
        <v>1.5</v>
      </c>
      <c r="G37" s="913">
        <v>2</v>
      </c>
      <c r="H37" s="920">
        <v>6</v>
      </c>
      <c r="I37" s="919">
        <v>7.16</v>
      </c>
      <c r="J37" s="914">
        <v>10.199999999999999</v>
      </c>
      <c r="K37" s="921">
        <v>1.1200000000000001</v>
      </c>
      <c r="L37" s="920">
        <v>3</v>
      </c>
      <c r="M37" s="920">
        <v>27</v>
      </c>
      <c r="N37" s="922">
        <v>9</v>
      </c>
      <c r="O37" s="920" t="s">
        <v>5324</v>
      </c>
      <c r="P37" s="923" t="s">
        <v>5385</v>
      </c>
      <c r="Q37" s="924">
        <f t="shared" si="0"/>
        <v>0</v>
      </c>
      <c r="R37" s="986">
        <f t="shared" si="0"/>
        <v>0.83000000000000007</v>
      </c>
      <c r="S37" s="924">
        <f t="shared" si="1"/>
        <v>4</v>
      </c>
      <c r="T37" s="986">
        <f t="shared" si="2"/>
        <v>5.66</v>
      </c>
      <c r="U37" s="1472">
        <v>54</v>
      </c>
      <c r="V37" s="925">
        <v>61.199999999999996</v>
      </c>
      <c r="W37" s="925">
        <v>7.1999999999999957</v>
      </c>
      <c r="X37" s="1471">
        <v>1.1333333333333333</v>
      </c>
      <c r="Y37" s="1470">
        <v>16</v>
      </c>
    </row>
    <row r="38" spans="1:25" ht="14.4" customHeight="1" x14ac:dyDescent="0.3">
      <c r="A38" s="929" t="s">
        <v>5386</v>
      </c>
      <c r="B38" s="925">
        <v>1</v>
      </c>
      <c r="C38" s="926">
        <v>2.38</v>
      </c>
      <c r="D38" s="915">
        <v>9</v>
      </c>
      <c r="E38" s="927">
        <v>2</v>
      </c>
      <c r="F38" s="928">
        <v>4.96</v>
      </c>
      <c r="G38" s="913">
        <v>8</v>
      </c>
      <c r="H38" s="920">
        <v>3</v>
      </c>
      <c r="I38" s="919">
        <v>11.41</v>
      </c>
      <c r="J38" s="914">
        <v>21.3</v>
      </c>
      <c r="K38" s="921">
        <v>2.38</v>
      </c>
      <c r="L38" s="920">
        <v>3</v>
      </c>
      <c r="M38" s="920">
        <v>30</v>
      </c>
      <c r="N38" s="922">
        <v>10</v>
      </c>
      <c r="O38" s="920" t="s">
        <v>5324</v>
      </c>
      <c r="P38" s="923" t="s">
        <v>5387</v>
      </c>
      <c r="Q38" s="924">
        <f t="shared" si="0"/>
        <v>2</v>
      </c>
      <c r="R38" s="986">
        <f t="shared" si="0"/>
        <v>9.0300000000000011</v>
      </c>
      <c r="S38" s="924">
        <f t="shared" si="1"/>
        <v>1</v>
      </c>
      <c r="T38" s="986">
        <f t="shared" si="2"/>
        <v>6.45</v>
      </c>
      <c r="U38" s="1472">
        <v>30</v>
      </c>
      <c r="V38" s="925">
        <v>63.900000000000006</v>
      </c>
      <c r="W38" s="925">
        <v>33.900000000000006</v>
      </c>
      <c r="X38" s="1471">
        <v>2.1300000000000003</v>
      </c>
      <c r="Y38" s="1470">
        <v>38</v>
      </c>
    </row>
    <row r="39" spans="1:25" ht="14.4" customHeight="1" x14ac:dyDescent="0.3">
      <c r="A39" s="1178" t="s">
        <v>5388</v>
      </c>
      <c r="B39" s="1179">
        <v>2</v>
      </c>
      <c r="C39" s="1180">
        <v>0.45</v>
      </c>
      <c r="D39" s="1181">
        <v>2.5</v>
      </c>
      <c r="E39" s="1193">
        <v>1</v>
      </c>
      <c r="F39" s="1186">
        <v>0.24</v>
      </c>
      <c r="G39" s="1187">
        <v>4</v>
      </c>
      <c r="H39" s="1182">
        <v>2</v>
      </c>
      <c r="I39" s="1183">
        <v>0.54</v>
      </c>
      <c r="J39" s="1194">
        <v>7</v>
      </c>
      <c r="K39" s="1188">
        <v>0.22</v>
      </c>
      <c r="L39" s="1185">
        <v>1</v>
      </c>
      <c r="M39" s="1185">
        <v>9</v>
      </c>
      <c r="N39" s="1189">
        <v>3</v>
      </c>
      <c r="O39" s="1185" t="s">
        <v>5324</v>
      </c>
      <c r="P39" s="1190" t="s">
        <v>5389</v>
      </c>
      <c r="Q39" s="1191">
        <f t="shared" si="0"/>
        <v>0</v>
      </c>
      <c r="R39" s="1192">
        <f t="shared" si="0"/>
        <v>9.0000000000000024E-2</v>
      </c>
      <c r="S39" s="1191">
        <f t="shared" si="1"/>
        <v>1</v>
      </c>
      <c r="T39" s="1192">
        <f t="shared" si="2"/>
        <v>0.30000000000000004</v>
      </c>
      <c r="U39" s="1527">
        <v>6</v>
      </c>
      <c r="V39" s="1520">
        <v>14</v>
      </c>
      <c r="W39" s="1520">
        <v>8</v>
      </c>
      <c r="X39" s="1521">
        <v>2.3333333333333335</v>
      </c>
      <c r="Y39" s="1530">
        <v>8</v>
      </c>
    </row>
    <row r="40" spans="1:25" ht="14.4" customHeight="1" x14ac:dyDescent="0.3">
      <c r="A40" s="929" t="s">
        <v>5390</v>
      </c>
      <c r="B40" s="925"/>
      <c r="C40" s="926"/>
      <c r="D40" s="915"/>
      <c r="E40" s="918"/>
      <c r="F40" s="919"/>
      <c r="G40" s="912"/>
      <c r="H40" s="927">
        <v>1</v>
      </c>
      <c r="I40" s="928">
        <v>0.27</v>
      </c>
      <c r="J40" s="914">
        <v>7</v>
      </c>
      <c r="K40" s="921">
        <v>0.25</v>
      </c>
      <c r="L40" s="920">
        <v>1</v>
      </c>
      <c r="M40" s="920">
        <v>9</v>
      </c>
      <c r="N40" s="922">
        <v>3</v>
      </c>
      <c r="O40" s="920" t="s">
        <v>5324</v>
      </c>
      <c r="P40" s="923" t="s">
        <v>5391</v>
      </c>
      <c r="Q40" s="924">
        <f t="shared" si="0"/>
        <v>1</v>
      </c>
      <c r="R40" s="986">
        <f t="shared" si="0"/>
        <v>0.27</v>
      </c>
      <c r="S40" s="924">
        <f t="shared" si="1"/>
        <v>1</v>
      </c>
      <c r="T40" s="986">
        <f t="shared" si="2"/>
        <v>0.27</v>
      </c>
      <c r="U40" s="1472">
        <v>3</v>
      </c>
      <c r="V40" s="925">
        <v>7</v>
      </c>
      <c r="W40" s="925">
        <v>4</v>
      </c>
      <c r="X40" s="1471">
        <v>2.3333333333333335</v>
      </c>
      <c r="Y40" s="1470">
        <v>4</v>
      </c>
    </row>
    <row r="41" spans="1:25" ht="14.4" customHeight="1" x14ac:dyDescent="0.3">
      <c r="A41" s="1178" t="s">
        <v>5392</v>
      </c>
      <c r="B41" s="1179">
        <v>6</v>
      </c>
      <c r="C41" s="1180">
        <v>2.35</v>
      </c>
      <c r="D41" s="1181">
        <v>3</v>
      </c>
      <c r="E41" s="1193">
        <v>6</v>
      </c>
      <c r="F41" s="1186">
        <v>2.36</v>
      </c>
      <c r="G41" s="1187">
        <v>3.3</v>
      </c>
      <c r="H41" s="1182">
        <v>15</v>
      </c>
      <c r="I41" s="1183">
        <v>8.6199999999999992</v>
      </c>
      <c r="J41" s="1194">
        <v>3.5</v>
      </c>
      <c r="K41" s="1188">
        <v>0.38</v>
      </c>
      <c r="L41" s="1185">
        <v>1</v>
      </c>
      <c r="M41" s="1185">
        <v>9</v>
      </c>
      <c r="N41" s="1189">
        <v>3</v>
      </c>
      <c r="O41" s="1185" t="s">
        <v>5324</v>
      </c>
      <c r="P41" s="1190" t="s">
        <v>5393</v>
      </c>
      <c r="Q41" s="1191">
        <f t="shared" si="0"/>
        <v>9</v>
      </c>
      <c r="R41" s="1192">
        <f t="shared" si="0"/>
        <v>6.27</v>
      </c>
      <c r="S41" s="1191">
        <f t="shared" si="1"/>
        <v>9</v>
      </c>
      <c r="T41" s="1192">
        <f t="shared" si="2"/>
        <v>6.26</v>
      </c>
      <c r="U41" s="1527">
        <v>45</v>
      </c>
      <c r="V41" s="1520">
        <v>52.5</v>
      </c>
      <c r="W41" s="1520">
        <v>7.5</v>
      </c>
      <c r="X41" s="1521">
        <v>1.1666666666666667</v>
      </c>
      <c r="Y41" s="1530">
        <v>9</v>
      </c>
    </row>
    <row r="42" spans="1:25" ht="14.4" customHeight="1" x14ac:dyDescent="0.3">
      <c r="A42" s="929" t="s">
        <v>5394</v>
      </c>
      <c r="B42" s="925"/>
      <c r="C42" s="926"/>
      <c r="D42" s="915"/>
      <c r="E42" s="918"/>
      <c r="F42" s="919"/>
      <c r="G42" s="912"/>
      <c r="H42" s="927">
        <v>1</v>
      </c>
      <c r="I42" s="928">
        <v>0.54</v>
      </c>
      <c r="J42" s="913">
        <v>4</v>
      </c>
      <c r="K42" s="921">
        <v>0.51</v>
      </c>
      <c r="L42" s="920">
        <v>2</v>
      </c>
      <c r="M42" s="920">
        <v>18</v>
      </c>
      <c r="N42" s="922">
        <v>6</v>
      </c>
      <c r="O42" s="920" t="s">
        <v>5324</v>
      </c>
      <c r="P42" s="923" t="s">
        <v>5395</v>
      </c>
      <c r="Q42" s="924">
        <f t="shared" si="0"/>
        <v>1</v>
      </c>
      <c r="R42" s="986">
        <f t="shared" si="0"/>
        <v>0.54</v>
      </c>
      <c r="S42" s="924">
        <f t="shared" si="1"/>
        <v>1</v>
      </c>
      <c r="T42" s="986">
        <f t="shared" si="2"/>
        <v>0.54</v>
      </c>
      <c r="U42" s="1472">
        <v>6</v>
      </c>
      <c r="V42" s="925">
        <v>4</v>
      </c>
      <c r="W42" s="925">
        <v>-2</v>
      </c>
      <c r="X42" s="1471">
        <v>0.66666666666666663</v>
      </c>
      <c r="Y42" s="1470"/>
    </row>
    <row r="43" spans="1:25" ht="14.4" customHeight="1" x14ac:dyDescent="0.3">
      <c r="A43" s="1195" t="s">
        <v>5396</v>
      </c>
      <c r="B43" s="1196">
        <v>1</v>
      </c>
      <c r="C43" s="1197">
        <v>1.1399999999999999</v>
      </c>
      <c r="D43" s="1198">
        <v>8</v>
      </c>
      <c r="E43" s="1199"/>
      <c r="F43" s="1200"/>
      <c r="G43" s="1201"/>
      <c r="H43" s="1202"/>
      <c r="I43" s="1200"/>
      <c r="J43" s="1201"/>
      <c r="K43" s="1203">
        <v>1.1399999999999999</v>
      </c>
      <c r="L43" s="1202">
        <v>2</v>
      </c>
      <c r="M43" s="1202">
        <v>21</v>
      </c>
      <c r="N43" s="1204">
        <v>7</v>
      </c>
      <c r="O43" s="1202" t="s">
        <v>5324</v>
      </c>
      <c r="P43" s="1205" t="s">
        <v>5397</v>
      </c>
      <c r="Q43" s="1206">
        <f t="shared" si="0"/>
        <v>-1</v>
      </c>
      <c r="R43" s="1207">
        <f t="shared" si="0"/>
        <v>-1.1399999999999999</v>
      </c>
      <c r="S43" s="1206">
        <f t="shared" si="1"/>
        <v>0</v>
      </c>
      <c r="T43" s="1207">
        <f t="shared" si="2"/>
        <v>0</v>
      </c>
      <c r="U43" s="1531" t="s">
        <v>579</v>
      </c>
      <c r="V43" s="1532" t="s">
        <v>579</v>
      </c>
      <c r="W43" s="1532" t="s">
        <v>579</v>
      </c>
      <c r="X43" s="1533" t="s">
        <v>579</v>
      </c>
      <c r="Y43" s="1534"/>
    </row>
    <row r="44" spans="1:25" ht="14.4" customHeight="1" x14ac:dyDescent="0.3">
      <c r="A44" s="1208" t="s">
        <v>5398</v>
      </c>
      <c r="B44" s="1209"/>
      <c r="C44" s="1210"/>
      <c r="D44" s="1211"/>
      <c r="E44" s="1212">
        <v>1</v>
      </c>
      <c r="F44" s="1213">
        <v>0.41</v>
      </c>
      <c r="G44" s="1214">
        <v>4</v>
      </c>
      <c r="H44" s="1215"/>
      <c r="I44" s="1216"/>
      <c r="J44" s="1217"/>
      <c r="K44" s="1218">
        <v>0.41</v>
      </c>
      <c r="L44" s="1215">
        <v>1</v>
      </c>
      <c r="M44" s="1215">
        <v>12</v>
      </c>
      <c r="N44" s="1219">
        <v>4</v>
      </c>
      <c r="O44" s="1215" t="s">
        <v>5324</v>
      </c>
      <c r="P44" s="1220" t="s">
        <v>5399</v>
      </c>
      <c r="Q44" s="1221">
        <f t="shared" si="0"/>
        <v>0</v>
      </c>
      <c r="R44" s="1222">
        <f t="shared" si="0"/>
        <v>0</v>
      </c>
      <c r="S44" s="1221">
        <f t="shared" si="1"/>
        <v>-1</v>
      </c>
      <c r="T44" s="1222">
        <f t="shared" si="2"/>
        <v>-0.41</v>
      </c>
      <c r="U44" s="1535" t="s">
        <v>579</v>
      </c>
      <c r="V44" s="1536" t="s">
        <v>579</v>
      </c>
      <c r="W44" s="1536" t="s">
        <v>579</v>
      </c>
      <c r="X44" s="1537" t="s">
        <v>579</v>
      </c>
      <c r="Y44" s="1538"/>
    </row>
    <row r="45" spans="1:25" ht="14.4" customHeight="1" x14ac:dyDescent="0.3">
      <c r="A45" s="1223" t="s">
        <v>5400</v>
      </c>
      <c r="B45" s="1224">
        <v>1</v>
      </c>
      <c r="C45" s="1225">
        <v>1.41</v>
      </c>
      <c r="D45" s="1226">
        <v>6</v>
      </c>
      <c r="E45" s="1227"/>
      <c r="F45" s="1228"/>
      <c r="G45" s="1229"/>
      <c r="H45" s="1230"/>
      <c r="I45" s="1228"/>
      <c r="J45" s="1229"/>
      <c r="K45" s="1231">
        <v>1.41</v>
      </c>
      <c r="L45" s="1230">
        <v>3</v>
      </c>
      <c r="M45" s="1230">
        <v>24</v>
      </c>
      <c r="N45" s="1232">
        <v>8</v>
      </c>
      <c r="O45" s="1230" t="s">
        <v>5324</v>
      </c>
      <c r="P45" s="1233" t="s">
        <v>5401</v>
      </c>
      <c r="Q45" s="1234">
        <f t="shared" si="0"/>
        <v>-1</v>
      </c>
      <c r="R45" s="1235">
        <f t="shared" si="0"/>
        <v>-1.41</v>
      </c>
      <c r="S45" s="1234">
        <f t="shared" si="1"/>
        <v>0</v>
      </c>
      <c r="T45" s="1235">
        <f t="shared" si="2"/>
        <v>0</v>
      </c>
      <c r="U45" s="1539" t="s">
        <v>579</v>
      </c>
      <c r="V45" s="1540" t="s">
        <v>579</v>
      </c>
      <c r="W45" s="1540" t="s">
        <v>579</v>
      </c>
      <c r="X45" s="1541" t="s">
        <v>579</v>
      </c>
      <c r="Y45" s="1542"/>
    </row>
    <row r="46" spans="1:25" ht="14.4" customHeight="1" x14ac:dyDescent="0.3">
      <c r="A46" s="1223" t="s">
        <v>5402</v>
      </c>
      <c r="B46" s="1224">
        <v>2</v>
      </c>
      <c r="C46" s="1225">
        <v>3.47</v>
      </c>
      <c r="D46" s="1226">
        <v>7</v>
      </c>
      <c r="E46" s="1227"/>
      <c r="F46" s="1228"/>
      <c r="G46" s="1229"/>
      <c r="H46" s="1230"/>
      <c r="I46" s="1228"/>
      <c r="J46" s="1229"/>
      <c r="K46" s="1231">
        <v>1.67</v>
      </c>
      <c r="L46" s="1230">
        <v>3</v>
      </c>
      <c r="M46" s="1230">
        <v>27</v>
      </c>
      <c r="N46" s="1232">
        <v>9</v>
      </c>
      <c r="O46" s="1230" t="s">
        <v>5324</v>
      </c>
      <c r="P46" s="1233" t="s">
        <v>5403</v>
      </c>
      <c r="Q46" s="1234">
        <f t="shared" si="0"/>
        <v>-2</v>
      </c>
      <c r="R46" s="1235">
        <f t="shared" si="0"/>
        <v>-3.47</v>
      </c>
      <c r="S46" s="1234">
        <f t="shared" si="1"/>
        <v>0</v>
      </c>
      <c r="T46" s="1235">
        <f t="shared" si="2"/>
        <v>0</v>
      </c>
      <c r="U46" s="1539" t="s">
        <v>579</v>
      </c>
      <c r="V46" s="1540" t="s">
        <v>579</v>
      </c>
      <c r="W46" s="1540" t="s">
        <v>579</v>
      </c>
      <c r="X46" s="1541" t="s">
        <v>579</v>
      </c>
      <c r="Y46" s="1542"/>
    </row>
    <row r="47" spans="1:25" ht="14.4" customHeight="1" x14ac:dyDescent="0.3">
      <c r="A47" s="1236" t="s">
        <v>5404</v>
      </c>
      <c r="B47" s="1237"/>
      <c r="C47" s="1238"/>
      <c r="D47" s="1239"/>
      <c r="E47" s="1240"/>
      <c r="F47" s="1241"/>
      <c r="G47" s="1242"/>
      <c r="H47" s="1243">
        <v>1</v>
      </c>
      <c r="I47" s="1244">
        <v>0.36</v>
      </c>
      <c r="J47" s="1245">
        <v>2</v>
      </c>
      <c r="K47" s="1246">
        <v>0.36</v>
      </c>
      <c r="L47" s="1247">
        <v>2</v>
      </c>
      <c r="M47" s="1247">
        <v>15</v>
      </c>
      <c r="N47" s="1248">
        <v>5</v>
      </c>
      <c r="O47" s="1247" t="s">
        <v>5324</v>
      </c>
      <c r="P47" s="1249" t="s">
        <v>5405</v>
      </c>
      <c r="Q47" s="1250">
        <f t="shared" si="0"/>
        <v>1</v>
      </c>
      <c r="R47" s="1251">
        <f t="shared" si="0"/>
        <v>0.36</v>
      </c>
      <c r="S47" s="1250">
        <f t="shared" si="1"/>
        <v>1</v>
      </c>
      <c r="T47" s="1251">
        <f t="shared" si="2"/>
        <v>0.36</v>
      </c>
      <c r="U47" s="1543">
        <v>5</v>
      </c>
      <c r="V47" s="1544">
        <v>2</v>
      </c>
      <c r="W47" s="1544">
        <v>-3</v>
      </c>
      <c r="X47" s="1545">
        <v>0.4</v>
      </c>
      <c r="Y47" s="1546"/>
    </row>
    <row r="48" spans="1:25" ht="14.4" customHeight="1" x14ac:dyDescent="0.3">
      <c r="A48" s="1252" t="s">
        <v>5406</v>
      </c>
      <c r="B48" s="1253">
        <v>1</v>
      </c>
      <c r="C48" s="1254">
        <v>1.1200000000000001</v>
      </c>
      <c r="D48" s="1255">
        <v>18</v>
      </c>
      <c r="E48" s="1256"/>
      <c r="F48" s="1257"/>
      <c r="G48" s="1258"/>
      <c r="H48" s="1259"/>
      <c r="I48" s="1257"/>
      <c r="J48" s="1258"/>
      <c r="K48" s="1260">
        <v>1.1200000000000001</v>
      </c>
      <c r="L48" s="1259">
        <v>4</v>
      </c>
      <c r="M48" s="1259">
        <v>33</v>
      </c>
      <c r="N48" s="1261">
        <v>11</v>
      </c>
      <c r="O48" s="1259" t="s">
        <v>5324</v>
      </c>
      <c r="P48" s="1262" t="s">
        <v>5407</v>
      </c>
      <c r="Q48" s="1263">
        <f t="shared" si="0"/>
        <v>-1</v>
      </c>
      <c r="R48" s="1264">
        <f t="shared" si="0"/>
        <v>-1.1200000000000001</v>
      </c>
      <c r="S48" s="1263">
        <f t="shared" si="1"/>
        <v>0</v>
      </c>
      <c r="T48" s="1264">
        <f t="shared" si="2"/>
        <v>0</v>
      </c>
      <c r="U48" s="1547" t="s">
        <v>579</v>
      </c>
      <c r="V48" s="1548" t="s">
        <v>579</v>
      </c>
      <c r="W48" s="1548" t="s">
        <v>579</v>
      </c>
      <c r="X48" s="1549" t="s">
        <v>579</v>
      </c>
      <c r="Y48" s="1550"/>
    </row>
    <row r="49" spans="1:25" ht="14.4" customHeight="1" x14ac:dyDescent="0.3">
      <c r="A49" s="1252" t="s">
        <v>5408</v>
      </c>
      <c r="B49" s="1265"/>
      <c r="C49" s="1266"/>
      <c r="D49" s="1267"/>
      <c r="E49" s="1268">
        <v>1</v>
      </c>
      <c r="F49" s="1269">
        <v>0.85</v>
      </c>
      <c r="G49" s="1270">
        <v>8</v>
      </c>
      <c r="H49" s="1259"/>
      <c r="I49" s="1257"/>
      <c r="J49" s="1258"/>
      <c r="K49" s="1260">
        <v>0.85</v>
      </c>
      <c r="L49" s="1259">
        <v>3</v>
      </c>
      <c r="M49" s="1259">
        <v>27</v>
      </c>
      <c r="N49" s="1261">
        <v>9</v>
      </c>
      <c r="O49" s="1259" t="s">
        <v>5324</v>
      </c>
      <c r="P49" s="1262" t="s">
        <v>5409</v>
      </c>
      <c r="Q49" s="1263">
        <f t="shared" si="0"/>
        <v>0</v>
      </c>
      <c r="R49" s="1264">
        <f t="shared" si="0"/>
        <v>0</v>
      </c>
      <c r="S49" s="1263">
        <f t="shared" si="1"/>
        <v>-1</v>
      </c>
      <c r="T49" s="1264">
        <f t="shared" si="2"/>
        <v>-0.85</v>
      </c>
      <c r="U49" s="1547" t="s">
        <v>579</v>
      </c>
      <c r="V49" s="1548" t="s">
        <v>579</v>
      </c>
      <c r="W49" s="1548" t="s">
        <v>579</v>
      </c>
      <c r="X49" s="1549" t="s">
        <v>579</v>
      </c>
      <c r="Y49" s="1550"/>
    </row>
    <row r="50" spans="1:25" ht="14.4" customHeight="1" x14ac:dyDescent="0.3">
      <c r="A50" s="1271" t="s">
        <v>5410</v>
      </c>
      <c r="B50" s="1272"/>
      <c r="C50" s="1273"/>
      <c r="D50" s="1274"/>
      <c r="E50" s="1275"/>
      <c r="F50" s="1276"/>
      <c r="G50" s="1277"/>
      <c r="H50" s="1278">
        <v>2</v>
      </c>
      <c r="I50" s="1279">
        <v>9.0399999999999991</v>
      </c>
      <c r="J50" s="1280">
        <v>5.5</v>
      </c>
      <c r="K50" s="1281">
        <v>2.0499999999999998</v>
      </c>
      <c r="L50" s="1282">
        <v>2</v>
      </c>
      <c r="M50" s="1282">
        <v>15</v>
      </c>
      <c r="N50" s="1283">
        <v>5</v>
      </c>
      <c r="O50" s="1282" t="s">
        <v>5324</v>
      </c>
      <c r="P50" s="1284" t="s">
        <v>5411</v>
      </c>
      <c r="Q50" s="1285">
        <f t="shared" si="0"/>
        <v>2</v>
      </c>
      <c r="R50" s="1286">
        <f t="shared" si="0"/>
        <v>9.0399999999999991</v>
      </c>
      <c r="S50" s="1285">
        <f t="shared" si="1"/>
        <v>2</v>
      </c>
      <c r="T50" s="1286">
        <f t="shared" si="2"/>
        <v>9.0399999999999991</v>
      </c>
      <c r="U50" s="1551">
        <v>10</v>
      </c>
      <c r="V50" s="1552">
        <v>11</v>
      </c>
      <c r="W50" s="1552">
        <v>1</v>
      </c>
      <c r="X50" s="1553">
        <v>1.1000000000000001</v>
      </c>
      <c r="Y50" s="1554">
        <v>1</v>
      </c>
    </row>
    <row r="51" spans="1:25" ht="14.4" customHeight="1" x14ac:dyDescent="0.3">
      <c r="A51" s="1287" t="s">
        <v>5412</v>
      </c>
      <c r="B51" s="1288">
        <v>383</v>
      </c>
      <c r="C51" s="1289">
        <v>1824.25</v>
      </c>
      <c r="D51" s="1290">
        <v>6.5</v>
      </c>
      <c r="E51" s="1291">
        <v>371</v>
      </c>
      <c r="F51" s="1292">
        <v>1775.28</v>
      </c>
      <c r="G51" s="1293">
        <v>6.3</v>
      </c>
      <c r="H51" s="1294">
        <v>374</v>
      </c>
      <c r="I51" s="1295">
        <v>1788.09</v>
      </c>
      <c r="J51" s="1296">
        <v>5.9</v>
      </c>
      <c r="K51" s="1297">
        <v>4.99</v>
      </c>
      <c r="L51" s="1298">
        <v>3</v>
      </c>
      <c r="M51" s="1298">
        <v>27</v>
      </c>
      <c r="N51" s="1299">
        <v>9</v>
      </c>
      <c r="O51" s="1298" t="s">
        <v>5324</v>
      </c>
      <c r="P51" s="1300" t="s">
        <v>5413</v>
      </c>
      <c r="Q51" s="1301">
        <f t="shared" si="0"/>
        <v>-9</v>
      </c>
      <c r="R51" s="1302">
        <f t="shared" si="0"/>
        <v>-36.160000000000082</v>
      </c>
      <c r="S51" s="1301">
        <f t="shared" si="1"/>
        <v>3</v>
      </c>
      <c r="T51" s="1302">
        <f t="shared" si="2"/>
        <v>12.809999999999945</v>
      </c>
      <c r="U51" s="1555">
        <v>3366</v>
      </c>
      <c r="V51" s="1556">
        <v>2206.6</v>
      </c>
      <c r="W51" s="1556">
        <v>-1159.4000000000001</v>
      </c>
      <c r="X51" s="1557">
        <v>0.65555555555555556</v>
      </c>
      <c r="Y51" s="1558">
        <v>108</v>
      </c>
    </row>
    <row r="52" spans="1:25" ht="14.4" customHeight="1" x14ac:dyDescent="0.3">
      <c r="A52" s="929" t="s">
        <v>5414</v>
      </c>
      <c r="B52" s="925">
        <v>29</v>
      </c>
      <c r="C52" s="926">
        <v>154.61000000000001</v>
      </c>
      <c r="D52" s="915">
        <v>9.1999999999999993</v>
      </c>
      <c r="E52" s="918">
        <v>14</v>
      </c>
      <c r="F52" s="919">
        <v>72.39</v>
      </c>
      <c r="G52" s="912">
        <v>7.1</v>
      </c>
      <c r="H52" s="927">
        <v>41</v>
      </c>
      <c r="I52" s="928">
        <v>209.04</v>
      </c>
      <c r="J52" s="913">
        <v>7</v>
      </c>
      <c r="K52" s="921">
        <v>5.18</v>
      </c>
      <c r="L52" s="920">
        <v>3</v>
      </c>
      <c r="M52" s="920">
        <v>27</v>
      </c>
      <c r="N52" s="922">
        <v>9</v>
      </c>
      <c r="O52" s="920" t="s">
        <v>5324</v>
      </c>
      <c r="P52" s="923" t="s">
        <v>5415</v>
      </c>
      <c r="Q52" s="924">
        <f t="shared" si="0"/>
        <v>12</v>
      </c>
      <c r="R52" s="986">
        <f t="shared" si="0"/>
        <v>54.429999999999978</v>
      </c>
      <c r="S52" s="924">
        <f t="shared" si="1"/>
        <v>27</v>
      </c>
      <c r="T52" s="986">
        <f t="shared" si="2"/>
        <v>136.64999999999998</v>
      </c>
      <c r="U52" s="1472">
        <v>369</v>
      </c>
      <c r="V52" s="925">
        <v>287</v>
      </c>
      <c r="W52" s="925">
        <v>-82</v>
      </c>
      <c r="X52" s="1471">
        <v>0.77777777777777779</v>
      </c>
      <c r="Y52" s="1470">
        <v>48</v>
      </c>
    </row>
    <row r="53" spans="1:25" ht="14.4" customHeight="1" x14ac:dyDescent="0.3">
      <c r="A53" s="929" t="s">
        <v>5416</v>
      </c>
      <c r="B53" s="925"/>
      <c r="C53" s="926"/>
      <c r="D53" s="915"/>
      <c r="E53" s="918">
        <v>2</v>
      </c>
      <c r="F53" s="919">
        <v>12.82</v>
      </c>
      <c r="G53" s="912">
        <v>12</v>
      </c>
      <c r="H53" s="927">
        <v>2</v>
      </c>
      <c r="I53" s="928">
        <v>13.82</v>
      </c>
      <c r="J53" s="913">
        <v>4.5</v>
      </c>
      <c r="K53" s="921">
        <v>7.41</v>
      </c>
      <c r="L53" s="920">
        <v>5</v>
      </c>
      <c r="M53" s="920">
        <v>45</v>
      </c>
      <c r="N53" s="922">
        <v>15</v>
      </c>
      <c r="O53" s="920" t="s">
        <v>5324</v>
      </c>
      <c r="P53" s="923" t="s">
        <v>5417</v>
      </c>
      <c r="Q53" s="924">
        <f t="shared" si="0"/>
        <v>2</v>
      </c>
      <c r="R53" s="986">
        <f t="shared" si="0"/>
        <v>13.82</v>
      </c>
      <c r="S53" s="924">
        <f t="shared" si="1"/>
        <v>0</v>
      </c>
      <c r="T53" s="986">
        <f t="shared" si="2"/>
        <v>1</v>
      </c>
      <c r="U53" s="1472">
        <v>30</v>
      </c>
      <c r="V53" s="925">
        <v>9</v>
      </c>
      <c r="W53" s="925">
        <v>-21</v>
      </c>
      <c r="X53" s="1471">
        <v>0.3</v>
      </c>
      <c r="Y53" s="1470"/>
    </row>
    <row r="54" spans="1:25" ht="14.4" customHeight="1" x14ac:dyDescent="0.3">
      <c r="A54" s="1287" t="s">
        <v>5418</v>
      </c>
      <c r="B54" s="1288">
        <v>3</v>
      </c>
      <c r="C54" s="1289">
        <v>9.81</v>
      </c>
      <c r="D54" s="1290">
        <v>4</v>
      </c>
      <c r="E54" s="1294">
        <v>4</v>
      </c>
      <c r="F54" s="1295">
        <v>12.47</v>
      </c>
      <c r="G54" s="1296">
        <v>9.5</v>
      </c>
      <c r="H54" s="1298">
        <v>2</v>
      </c>
      <c r="I54" s="1292">
        <v>6.24</v>
      </c>
      <c r="J54" s="1293">
        <v>5</v>
      </c>
      <c r="K54" s="1297">
        <v>3.12</v>
      </c>
      <c r="L54" s="1298">
        <v>3</v>
      </c>
      <c r="M54" s="1298">
        <v>27</v>
      </c>
      <c r="N54" s="1299">
        <v>9</v>
      </c>
      <c r="O54" s="1298" t="s">
        <v>5324</v>
      </c>
      <c r="P54" s="1300" t="s">
        <v>5419</v>
      </c>
      <c r="Q54" s="1301">
        <f t="shared" si="0"/>
        <v>-1</v>
      </c>
      <c r="R54" s="1302">
        <f t="shared" si="0"/>
        <v>-3.5700000000000003</v>
      </c>
      <c r="S54" s="1301">
        <f t="shared" si="1"/>
        <v>-2</v>
      </c>
      <c r="T54" s="1302">
        <f t="shared" si="2"/>
        <v>-6.23</v>
      </c>
      <c r="U54" s="1555">
        <v>18</v>
      </c>
      <c r="V54" s="1556">
        <v>10</v>
      </c>
      <c r="W54" s="1556">
        <v>-8</v>
      </c>
      <c r="X54" s="1557">
        <v>0.55555555555555558</v>
      </c>
      <c r="Y54" s="1558"/>
    </row>
    <row r="55" spans="1:25" ht="14.4" customHeight="1" x14ac:dyDescent="0.3">
      <c r="A55" s="929" t="s">
        <v>5420</v>
      </c>
      <c r="B55" s="925"/>
      <c r="C55" s="926"/>
      <c r="D55" s="915"/>
      <c r="E55" s="927">
        <v>1</v>
      </c>
      <c r="F55" s="928">
        <v>3.53</v>
      </c>
      <c r="G55" s="913">
        <v>10</v>
      </c>
      <c r="H55" s="920"/>
      <c r="I55" s="919"/>
      <c r="J55" s="912"/>
      <c r="K55" s="921">
        <v>3.53</v>
      </c>
      <c r="L55" s="920">
        <v>4</v>
      </c>
      <c r="M55" s="920">
        <v>39</v>
      </c>
      <c r="N55" s="922">
        <v>13</v>
      </c>
      <c r="O55" s="920" t="s">
        <v>5324</v>
      </c>
      <c r="P55" s="923" t="s">
        <v>5421</v>
      </c>
      <c r="Q55" s="924">
        <f t="shared" si="0"/>
        <v>0</v>
      </c>
      <c r="R55" s="986">
        <f t="shared" si="0"/>
        <v>0</v>
      </c>
      <c r="S55" s="924">
        <f t="shared" si="1"/>
        <v>-1</v>
      </c>
      <c r="T55" s="986">
        <f t="shared" si="2"/>
        <v>-3.53</v>
      </c>
      <c r="U55" s="1472" t="s">
        <v>579</v>
      </c>
      <c r="V55" s="925" t="s">
        <v>579</v>
      </c>
      <c r="W55" s="925" t="s">
        <v>579</v>
      </c>
      <c r="X55" s="1471" t="s">
        <v>579</v>
      </c>
      <c r="Y55" s="1470"/>
    </row>
    <row r="56" spans="1:25" ht="14.4" customHeight="1" x14ac:dyDescent="0.3">
      <c r="A56" s="1303" t="s">
        <v>5422</v>
      </c>
      <c r="B56" s="1304">
        <v>381</v>
      </c>
      <c r="C56" s="1305">
        <v>645.34</v>
      </c>
      <c r="D56" s="1306">
        <v>6.1</v>
      </c>
      <c r="E56" s="1307">
        <v>418</v>
      </c>
      <c r="F56" s="1308">
        <v>705.45</v>
      </c>
      <c r="G56" s="1309">
        <v>6.2</v>
      </c>
      <c r="H56" s="1310">
        <v>403</v>
      </c>
      <c r="I56" s="1311">
        <v>677.97</v>
      </c>
      <c r="J56" s="1312">
        <v>6</v>
      </c>
      <c r="K56" s="1313">
        <v>1.68</v>
      </c>
      <c r="L56" s="1310">
        <v>3</v>
      </c>
      <c r="M56" s="1310">
        <v>24</v>
      </c>
      <c r="N56" s="1314">
        <v>8</v>
      </c>
      <c r="O56" s="1310" t="s">
        <v>5324</v>
      </c>
      <c r="P56" s="1315" t="s">
        <v>5423</v>
      </c>
      <c r="Q56" s="1316">
        <f t="shared" si="0"/>
        <v>22</v>
      </c>
      <c r="R56" s="1317">
        <f t="shared" si="0"/>
        <v>32.629999999999995</v>
      </c>
      <c r="S56" s="1316">
        <f t="shared" si="1"/>
        <v>-15</v>
      </c>
      <c r="T56" s="1317">
        <f t="shared" si="2"/>
        <v>-27.480000000000018</v>
      </c>
      <c r="U56" s="1551">
        <v>3224</v>
      </c>
      <c r="V56" s="1544">
        <v>2418</v>
      </c>
      <c r="W56" s="1544">
        <v>-806</v>
      </c>
      <c r="X56" s="1545">
        <v>0.75</v>
      </c>
      <c r="Y56" s="1554">
        <v>209</v>
      </c>
    </row>
    <row r="57" spans="1:25" ht="14.4" customHeight="1" x14ac:dyDescent="0.3">
      <c r="A57" s="929" t="s">
        <v>5424</v>
      </c>
      <c r="B57" s="925">
        <v>2</v>
      </c>
      <c r="C57" s="926">
        <v>3.94</v>
      </c>
      <c r="D57" s="915">
        <v>7.5</v>
      </c>
      <c r="E57" s="927">
        <v>1</v>
      </c>
      <c r="F57" s="928">
        <v>1.97</v>
      </c>
      <c r="G57" s="913">
        <v>6</v>
      </c>
      <c r="H57" s="920">
        <v>3</v>
      </c>
      <c r="I57" s="919">
        <v>5.91</v>
      </c>
      <c r="J57" s="912">
        <v>5</v>
      </c>
      <c r="K57" s="921">
        <v>1.97</v>
      </c>
      <c r="L57" s="920">
        <v>3</v>
      </c>
      <c r="M57" s="920">
        <v>27</v>
      </c>
      <c r="N57" s="922">
        <v>9</v>
      </c>
      <c r="O57" s="920" t="s">
        <v>5324</v>
      </c>
      <c r="P57" s="923" t="s">
        <v>5425</v>
      </c>
      <c r="Q57" s="924">
        <f t="shared" si="0"/>
        <v>1</v>
      </c>
      <c r="R57" s="986">
        <f t="shared" si="0"/>
        <v>1.9700000000000002</v>
      </c>
      <c r="S57" s="924">
        <f t="shared" si="1"/>
        <v>2</v>
      </c>
      <c r="T57" s="986">
        <f t="shared" si="2"/>
        <v>3.9400000000000004</v>
      </c>
      <c r="U57" s="1472">
        <v>27</v>
      </c>
      <c r="V57" s="925">
        <v>15</v>
      </c>
      <c r="W57" s="925">
        <v>-12</v>
      </c>
      <c r="X57" s="1471">
        <v>0.55555555555555558</v>
      </c>
      <c r="Y57" s="1470"/>
    </row>
    <row r="58" spans="1:25" ht="14.4" customHeight="1" x14ac:dyDescent="0.3">
      <c r="A58" s="1303" t="s">
        <v>5426</v>
      </c>
      <c r="B58" s="1304"/>
      <c r="C58" s="1305"/>
      <c r="D58" s="1306"/>
      <c r="E58" s="1307">
        <v>1</v>
      </c>
      <c r="F58" s="1308">
        <v>0.74</v>
      </c>
      <c r="G58" s="1309">
        <v>2</v>
      </c>
      <c r="H58" s="1310"/>
      <c r="I58" s="1311"/>
      <c r="J58" s="1312"/>
      <c r="K58" s="1313">
        <v>0.74</v>
      </c>
      <c r="L58" s="1310">
        <v>1</v>
      </c>
      <c r="M58" s="1310">
        <v>12</v>
      </c>
      <c r="N58" s="1314">
        <v>4</v>
      </c>
      <c r="O58" s="1310" t="s">
        <v>5324</v>
      </c>
      <c r="P58" s="1315" t="s">
        <v>5427</v>
      </c>
      <c r="Q58" s="1316">
        <f t="shared" si="0"/>
        <v>0</v>
      </c>
      <c r="R58" s="1317">
        <f t="shared" si="0"/>
        <v>0</v>
      </c>
      <c r="S58" s="1316">
        <f t="shared" si="1"/>
        <v>-1</v>
      </c>
      <c r="T58" s="1317">
        <f t="shared" si="2"/>
        <v>-0.74</v>
      </c>
      <c r="U58" s="1551" t="s">
        <v>579</v>
      </c>
      <c r="V58" s="1544" t="s">
        <v>579</v>
      </c>
      <c r="W58" s="1544" t="s">
        <v>579</v>
      </c>
      <c r="X58" s="1545" t="s">
        <v>579</v>
      </c>
      <c r="Y58" s="1554"/>
    </row>
    <row r="59" spans="1:25" ht="14.4" customHeight="1" x14ac:dyDescent="0.3">
      <c r="A59" s="1318" t="s">
        <v>5428</v>
      </c>
      <c r="B59" s="1319"/>
      <c r="C59" s="1320"/>
      <c r="D59" s="1321"/>
      <c r="E59" s="1322"/>
      <c r="F59" s="1323"/>
      <c r="G59" s="1324"/>
      <c r="H59" s="1325">
        <v>1</v>
      </c>
      <c r="I59" s="1326">
        <v>0.54</v>
      </c>
      <c r="J59" s="1327">
        <v>7</v>
      </c>
      <c r="K59" s="1328">
        <v>0.54</v>
      </c>
      <c r="L59" s="1329">
        <v>1</v>
      </c>
      <c r="M59" s="1329">
        <v>12</v>
      </c>
      <c r="N59" s="1330">
        <v>4</v>
      </c>
      <c r="O59" s="1329" t="s">
        <v>5324</v>
      </c>
      <c r="P59" s="1331" t="s">
        <v>5429</v>
      </c>
      <c r="Q59" s="1332">
        <f t="shared" si="0"/>
        <v>1</v>
      </c>
      <c r="R59" s="1333">
        <f t="shared" si="0"/>
        <v>0.54</v>
      </c>
      <c r="S59" s="1332">
        <f t="shared" si="1"/>
        <v>1</v>
      </c>
      <c r="T59" s="1333">
        <f t="shared" si="2"/>
        <v>0.54</v>
      </c>
      <c r="U59" s="1555">
        <v>4</v>
      </c>
      <c r="V59" s="1556">
        <v>7</v>
      </c>
      <c r="W59" s="1556">
        <v>3</v>
      </c>
      <c r="X59" s="1557">
        <v>1.75</v>
      </c>
      <c r="Y59" s="1558">
        <v>3</v>
      </c>
    </row>
    <row r="60" spans="1:25" ht="14.4" customHeight="1" x14ac:dyDescent="0.3">
      <c r="A60" s="1334" t="s">
        <v>5430</v>
      </c>
      <c r="B60" s="1335">
        <v>3</v>
      </c>
      <c r="C60" s="1336">
        <v>1.83</v>
      </c>
      <c r="D60" s="1337">
        <v>4.7</v>
      </c>
      <c r="E60" s="1338">
        <v>4</v>
      </c>
      <c r="F60" s="1339">
        <v>2.44</v>
      </c>
      <c r="G60" s="1340">
        <v>3.3</v>
      </c>
      <c r="H60" s="1341">
        <v>7</v>
      </c>
      <c r="I60" s="1342">
        <v>4.28</v>
      </c>
      <c r="J60" s="1343">
        <v>4.3</v>
      </c>
      <c r="K60" s="1344">
        <v>0.61</v>
      </c>
      <c r="L60" s="1345">
        <v>1</v>
      </c>
      <c r="M60" s="1345">
        <v>12</v>
      </c>
      <c r="N60" s="1346">
        <v>4</v>
      </c>
      <c r="O60" s="1345" t="s">
        <v>5324</v>
      </c>
      <c r="P60" s="1347" t="s">
        <v>5431</v>
      </c>
      <c r="Q60" s="1348">
        <f t="shared" si="0"/>
        <v>4</v>
      </c>
      <c r="R60" s="1349">
        <f t="shared" si="0"/>
        <v>2.4500000000000002</v>
      </c>
      <c r="S60" s="1348">
        <f t="shared" si="1"/>
        <v>3</v>
      </c>
      <c r="T60" s="1349">
        <f t="shared" si="2"/>
        <v>1.8400000000000003</v>
      </c>
      <c r="U60" s="1559">
        <v>28</v>
      </c>
      <c r="V60" s="1560">
        <v>30.099999999999998</v>
      </c>
      <c r="W60" s="1560">
        <v>2.0999999999999979</v>
      </c>
      <c r="X60" s="1561">
        <v>1.075</v>
      </c>
      <c r="Y60" s="1562">
        <v>6</v>
      </c>
    </row>
    <row r="61" spans="1:25" ht="14.4" customHeight="1" x14ac:dyDescent="0.3">
      <c r="A61" s="1334" t="s">
        <v>5432</v>
      </c>
      <c r="B61" s="1350">
        <v>1</v>
      </c>
      <c r="C61" s="1351">
        <v>0.26</v>
      </c>
      <c r="D61" s="1352">
        <v>1</v>
      </c>
      <c r="E61" s="1338"/>
      <c r="F61" s="1339"/>
      <c r="G61" s="1340"/>
      <c r="H61" s="1345"/>
      <c r="I61" s="1339"/>
      <c r="J61" s="1340"/>
      <c r="K61" s="1344">
        <v>0.97</v>
      </c>
      <c r="L61" s="1345">
        <v>4</v>
      </c>
      <c r="M61" s="1345">
        <v>33</v>
      </c>
      <c r="N61" s="1346">
        <v>11</v>
      </c>
      <c r="O61" s="1345" t="s">
        <v>5324</v>
      </c>
      <c r="P61" s="1347" t="s">
        <v>5433</v>
      </c>
      <c r="Q61" s="1348">
        <f t="shared" si="0"/>
        <v>-1</v>
      </c>
      <c r="R61" s="1349">
        <f t="shared" si="0"/>
        <v>-0.26</v>
      </c>
      <c r="S61" s="1348">
        <f t="shared" si="1"/>
        <v>0</v>
      </c>
      <c r="T61" s="1349">
        <f t="shared" si="2"/>
        <v>0</v>
      </c>
      <c r="U61" s="1559" t="s">
        <v>579</v>
      </c>
      <c r="V61" s="1560" t="s">
        <v>579</v>
      </c>
      <c r="W61" s="1560" t="s">
        <v>579</v>
      </c>
      <c r="X61" s="1561" t="s">
        <v>579</v>
      </c>
      <c r="Y61" s="1562"/>
    </row>
    <row r="62" spans="1:25" ht="14.4" customHeight="1" x14ac:dyDescent="0.3">
      <c r="A62" s="1353" t="s">
        <v>5434</v>
      </c>
      <c r="B62" s="1354"/>
      <c r="C62" s="1355"/>
      <c r="D62" s="1356"/>
      <c r="E62" s="1357">
        <v>1</v>
      </c>
      <c r="F62" s="1358">
        <v>0.56999999999999995</v>
      </c>
      <c r="G62" s="1359">
        <v>4</v>
      </c>
      <c r="H62" s="1360">
        <v>2</v>
      </c>
      <c r="I62" s="1361">
        <v>1.1299999999999999</v>
      </c>
      <c r="J62" s="1362">
        <v>3</v>
      </c>
      <c r="K62" s="1363">
        <v>0.56999999999999995</v>
      </c>
      <c r="L62" s="1364">
        <v>2</v>
      </c>
      <c r="M62" s="1364">
        <v>21</v>
      </c>
      <c r="N62" s="1365">
        <v>7</v>
      </c>
      <c r="O62" s="1364" t="s">
        <v>5324</v>
      </c>
      <c r="P62" s="1366" t="s">
        <v>5435</v>
      </c>
      <c r="Q62" s="1367">
        <f t="shared" si="0"/>
        <v>2</v>
      </c>
      <c r="R62" s="1368">
        <f t="shared" si="0"/>
        <v>1.1299999999999999</v>
      </c>
      <c r="S62" s="1367">
        <f t="shared" si="1"/>
        <v>1</v>
      </c>
      <c r="T62" s="1368">
        <f t="shared" si="2"/>
        <v>0.55999999999999994</v>
      </c>
      <c r="U62" s="1563">
        <v>14</v>
      </c>
      <c r="V62" s="1564">
        <v>6</v>
      </c>
      <c r="W62" s="1564">
        <v>-8</v>
      </c>
      <c r="X62" s="1565">
        <v>0.42857142857142855</v>
      </c>
      <c r="Y62" s="1566"/>
    </row>
    <row r="63" spans="1:25" ht="14.4" customHeight="1" x14ac:dyDescent="0.3">
      <c r="A63" s="1369" t="s">
        <v>5436</v>
      </c>
      <c r="B63" s="1370">
        <v>45</v>
      </c>
      <c r="C63" s="1371">
        <v>19.43</v>
      </c>
      <c r="D63" s="1372">
        <v>4.2</v>
      </c>
      <c r="E63" s="1373">
        <v>35</v>
      </c>
      <c r="F63" s="1374">
        <v>14.87</v>
      </c>
      <c r="G63" s="1375">
        <v>3.9</v>
      </c>
      <c r="H63" s="1376">
        <v>41</v>
      </c>
      <c r="I63" s="1374">
        <v>17.600000000000001</v>
      </c>
      <c r="J63" s="1375">
        <v>4.3</v>
      </c>
      <c r="K63" s="1377">
        <v>0.43</v>
      </c>
      <c r="L63" s="1376">
        <v>2</v>
      </c>
      <c r="M63" s="1376">
        <v>18</v>
      </c>
      <c r="N63" s="1378">
        <v>6</v>
      </c>
      <c r="O63" s="1376" t="s">
        <v>5324</v>
      </c>
      <c r="P63" s="1379" t="s">
        <v>5437</v>
      </c>
      <c r="Q63" s="1380">
        <f t="shared" si="0"/>
        <v>-4</v>
      </c>
      <c r="R63" s="1381">
        <f t="shared" si="0"/>
        <v>-1.8299999999999983</v>
      </c>
      <c r="S63" s="1380">
        <f t="shared" si="1"/>
        <v>6</v>
      </c>
      <c r="T63" s="1381">
        <f t="shared" si="2"/>
        <v>2.7300000000000022</v>
      </c>
      <c r="U63" s="1567">
        <v>246</v>
      </c>
      <c r="V63" s="1568">
        <v>176.29999999999998</v>
      </c>
      <c r="W63" s="1568">
        <v>-69.700000000000017</v>
      </c>
      <c r="X63" s="1569">
        <v>0.71666666666666656</v>
      </c>
      <c r="Y63" s="1570">
        <v>18</v>
      </c>
    </row>
    <row r="64" spans="1:25" ht="14.4" customHeight="1" x14ac:dyDescent="0.3">
      <c r="A64" s="929" t="s">
        <v>5438</v>
      </c>
      <c r="B64" s="916">
        <v>4</v>
      </c>
      <c r="C64" s="917">
        <v>2.0099999999999998</v>
      </c>
      <c r="D64" s="911">
        <v>5.8</v>
      </c>
      <c r="E64" s="918"/>
      <c r="F64" s="919"/>
      <c r="G64" s="912"/>
      <c r="H64" s="920">
        <v>3</v>
      </c>
      <c r="I64" s="919">
        <v>1.6</v>
      </c>
      <c r="J64" s="914">
        <v>8.3000000000000007</v>
      </c>
      <c r="K64" s="921">
        <v>0.5</v>
      </c>
      <c r="L64" s="920">
        <v>2</v>
      </c>
      <c r="M64" s="920">
        <v>21</v>
      </c>
      <c r="N64" s="922">
        <v>7</v>
      </c>
      <c r="O64" s="920" t="s">
        <v>5324</v>
      </c>
      <c r="P64" s="923" t="s">
        <v>5439</v>
      </c>
      <c r="Q64" s="924">
        <f t="shared" si="0"/>
        <v>-1</v>
      </c>
      <c r="R64" s="986">
        <f t="shared" si="0"/>
        <v>-0.4099999999999997</v>
      </c>
      <c r="S64" s="924">
        <f t="shared" si="1"/>
        <v>3</v>
      </c>
      <c r="T64" s="986">
        <f t="shared" si="2"/>
        <v>1.6</v>
      </c>
      <c r="U64" s="1472">
        <v>21</v>
      </c>
      <c r="V64" s="925">
        <v>24.900000000000002</v>
      </c>
      <c r="W64" s="925">
        <v>3.9000000000000021</v>
      </c>
      <c r="X64" s="1471">
        <v>1.1857142857142857</v>
      </c>
      <c r="Y64" s="1470">
        <v>9</v>
      </c>
    </row>
    <row r="65" spans="1:25" ht="14.4" customHeight="1" x14ac:dyDescent="0.3">
      <c r="A65" s="929" t="s">
        <v>5440</v>
      </c>
      <c r="B65" s="916">
        <v>1</v>
      </c>
      <c r="C65" s="917">
        <v>0.51</v>
      </c>
      <c r="D65" s="911">
        <v>2</v>
      </c>
      <c r="E65" s="918"/>
      <c r="F65" s="919"/>
      <c r="G65" s="912"/>
      <c r="H65" s="920"/>
      <c r="I65" s="919"/>
      <c r="J65" s="912"/>
      <c r="K65" s="921">
        <v>0.75</v>
      </c>
      <c r="L65" s="920">
        <v>3</v>
      </c>
      <c r="M65" s="920">
        <v>27</v>
      </c>
      <c r="N65" s="922">
        <v>9</v>
      </c>
      <c r="O65" s="920" t="s">
        <v>5324</v>
      </c>
      <c r="P65" s="923" t="s">
        <v>5441</v>
      </c>
      <c r="Q65" s="924">
        <f t="shared" si="0"/>
        <v>-1</v>
      </c>
      <c r="R65" s="986">
        <f t="shared" si="0"/>
        <v>-0.51</v>
      </c>
      <c r="S65" s="924">
        <f t="shared" si="1"/>
        <v>0</v>
      </c>
      <c r="T65" s="986">
        <f t="shared" si="2"/>
        <v>0</v>
      </c>
      <c r="U65" s="1472" t="s">
        <v>579</v>
      </c>
      <c r="V65" s="925" t="s">
        <v>579</v>
      </c>
      <c r="W65" s="925" t="s">
        <v>579</v>
      </c>
      <c r="X65" s="1471" t="s">
        <v>579</v>
      </c>
      <c r="Y65" s="1470"/>
    </row>
    <row r="66" spans="1:25" ht="14.4" customHeight="1" x14ac:dyDescent="0.3">
      <c r="A66" s="1382" t="s">
        <v>5442</v>
      </c>
      <c r="B66" s="1383">
        <v>2</v>
      </c>
      <c r="C66" s="1384">
        <v>0.7</v>
      </c>
      <c r="D66" s="1385">
        <v>8</v>
      </c>
      <c r="E66" s="1386">
        <v>2</v>
      </c>
      <c r="F66" s="1387">
        <v>0.61</v>
      </c>
      <c r="G66" s="1388">
        <v>3.5</v>
      </c>
      <c r="H66" s="1389"/>
      <c r="I66" s="1390"/>
      <c r="J66" s="1391"/>
      <c r="K66" s="1392">
        <v>0.3</v>
      </c>
      <c r="L66" s="1389">
        <v>1</v>
      </c>
      <c r="M66" s="1389">
        <v>12</v>
      </c>
      <c r="N66" s="1393">
        <v>4</v>
      </c>
      <c r="O66" s="1389" t="s">
        <v>5324</v>
      </c>
      <c r="P66" s="1394" t="s">
        <v>5443</v>
      </c>
      <c r="Q66" s="1395">
        <f t="shared" si="0"/>
        <v>-2</v>
      </c>
      <c r="R66" s="1396">
        <f t="shared" si="0"/>
        <v>-0.7</v>
      </c>
      <c r="S66" s="1395">
        <f t="shared" si="1"/>
        <v>-2</v>
      </c>
      <c r="T66" s="1396">
        <f t="shared" si="2"/>
        <v>-0.61</v>
      </c>
      <c r="U66" s="1571" t="s">
        <v>579</v>
      </c>
      <c r="V66" s="1572" t="s">
        <v>579</v>
      </c>
      <c r="W66" s="1572" t="s">
        <v>579</v>
      </c>
      <c r="X66" s="1573" t="s">
        <v>579</v>
      </c>
      <c r="Y66" s="1574"/>
    </row>
    <row r="67" spans="1:25" ht="14.4" customHeight="1" x14ac:dyDescent="0.3">
      <c r="A67" s="929" t="s">
        <v>5444</v>
      </c>
      <c r="B67" s="925"/>
      <c r="C67" s="926"/>
      <c r="D67" s="915"/>
      <c r="E67" s="927"/>
      <c r="F67" s="928"/>
      <c r="G67" s="913"/>
      <c r="H67" s="920">
        <v>1</v>
      </c>
      <c r="I67" s="919">
        <v>0.46</v>
      </c>
      <c r="J67" s="912">
        <v>4</v>
      </c>
      <c r="K67" s="921">
        <v>0.46</v>
      </c>
      <c r="L67" s="920">
        <v>2</v>
      </c>
      <c r="M67" s="920">
        <v>18</v>
      </c>
      <c r="N67" s="922">
        <v>6</v>
      </c>
      <c r="O67" s="920" t="s">
        <v>5324</v>
      </c>
      <c r="P67" s="923" t="s">
        <v>5445</v>
      </c>
      <c r="Q67" s="924">
        <f t="shared" si="0"/>
        <v>1</v>
      </c>
      <c r="R67" s="986">
        <f t="shared" si="0"/>
        <v>0.46</v>
      </c>
      <c r="S67" s="924">
        <f t="shared" si="1"/>
        <v>1</v>
      </c>
      <c r="T67" s="986">
        <f t="shared" si="2"/>
        <v>0.46</v>
      </c>
      <c r="U67" s="1472">
        <v>6</v>
      </c>
      <c r="V67" s="925">
        <v>4</v>
      </c>
      <c r="W67" s="925">
        <v>-2</v>
      </c>
      <c r="X67" s="1471">
        <v>0.66666666666666663</v>
      </c>
      <c r="Y67" s="1470"/>
    </row>
    <row r="68" spans="1:25" ht="14.4" customHeight="1" x14ac:dyDescent="0.3">
      <c r="A68" s="1382" t="s">
        <v>5446</v>
      </c>
      <c r="B68" s="1383">
        <v>1</v>
      </c>
      <c r="C68" s="1384">
        <v>1.02</v>
      </c>
      <c r="D68" s="1385">
        <v>9</v>
      </c>
      <c r="E68" s="1386">
        <v>1</v>
      </c>
      <c r="F68" s="1387">
        <v>0.86</v>
      </c>
      <c r="G68" s="1388">
        <v>9</v>
      </c>
      <c r="H68" s="1389"/>
      <c r="I68" s="1390"/>
      <c r="J68" s="1391"/>
      <c r="K68" s="1392">
        <v>0.74</v>
      </c>
      <c r="L68" s="1389">
        <v>2</v>
      </c>
      <c r="M68" s="1389">
        <v>15</v>
      </c>
      <c r="N68" s="1393">
        <v>5</v>
      </c>
      <c r="O68" s="1389" t="s">
        <v>5324</v>
      </c>
      <c r="P68" s="1394" t="s">
        <v>5447</v>
      </c>
      <c r="Q68" s="1395">
        <f t="shared" si="0"/>
        <v>-1</v>
      </c>
      <c r="R68" s="1396">
        <f t="shared" si="0"/>
        <v>-1.02</v>
      </c>
      <c r="S68" s="1395">
        <f t="shared" si="1"/>
        <v>-1</v>
      </c>
      <c r="T68" s="1396">
        <f t="shared" si="2"/>
        <v>-0.86</v>
      </c>
      <c r="U68" s="1571" t="s">
        <v>579</v>
      </c>
      <c r="V68" s="1572" t="s">
        <v>579</v>
      </c>
      <c r="W68" s="1572" t="s">
        <v>579</v>
      </c>
      <c r="X68" s="1573" t="s">
        <v>579</v>
      </c>
      <c r="Y68" s="1574"/>
    </row>
    <row r="69" spans="1:25" ht="14.4" customHeight="1" x14ac:dyDescent="0.3">
      <c r="A69" s="1397" t="s">
        <v>5448</v>
      </c>
      <c r="B69" s="1398">
        <v>1</v>
      </c>
      <c r="C69" s="1399">
        <v>0.48</v>
      </c>
      <c r="D69" s="1400">
        <v>5</v>
      </c>
      <c r="E69" s="1401">
        <v>4</v>
      </c>
      <c r="F69" s="1402">
        <v>2</v>
      </c>
      <c r="G69" s="1403">
        <v>5.5</v>
      </c>
      <c r="H69" s="1404">
        <v>2</v>
      </c>
      <c r="I69" s="1405">
        <v>1.01</v>
      </c>
      <c r="J69" s="1406">
        <v>4</v>
      </c>
      <c r="K69" s="1407">
        <v>0.45</v>
      </c>
      <c r="L69" s="1404">
        <v>1</v>
      </c>
      <c r="M69" s="1404">
        <v>12</v>
      </c>
      <c r="N69" s="1408">
        <v>4</v>
      </c>
      <c r="O69" s="1404" t="s">
        <v>5324</v>
      </c>
      <c r="P69" s="1409" t="s">
        <v>5449</v>
      </c>
      <c r="Q69" s="1410">
        <f t="shared" si="0"/>
        <v>1</v>
      </c>
      <c r="R69" s="1411">
        <f t="shared" si="0"/>
        <v>0.53</v>
      </c>
      <c r="S69" s="1410">
        <f t="shared" si="1"/>
        <v>-2</v>
      </c>
      <c r="T69" s="1411">
        <f t="shared" si="2"/>
        <v>-0.99</v>
      </c>
      <c r="U69" s="1575">
        <v>8</v>
      </c>
      <c r="V69" s="1576">
        <v>8</v>
      </c>
      <c r="W69" s="1576">
        <v>0</v>
      </c>
      <c r="X69" s="1577">
        <v>1</v>
      </c>
      <c r="Y69" s="1578">
        <v>1</v>
      </c>
    </row>
    <row r="70" spans="1:25" ht="14.4" customHeight="1" x14ac:dyDescent="0.3">
      <c r="A70" s="1397" t="s">
        <v>5450</v>
      </c>
      <c r="B70" s="1398"/>
      <c r="C70" s="1399"/>
      <c r="D70" s="1400"/>
      <c r="E70" s="1401">
        <v>1</v>
      </c>
      <c r="F70" s="1402">
        <v>0.27</v>
      </c>
      <c r="G70" s="1403">
        <v>4</v>
      </c>
      <c r="H70" s="1404"/>
      <c r="I70" s="1405"/>
      <c r="J70" s="1406"/>
      <c r="K70" s="1407">
        <v>0.25</v>
      </c>
      <c r="L70" s="1404">
        <v>1</v>
      </c>
      <c r="M70" s="1404">
        <v>9</v>
      </c>
      <c r="N70" s="1408">
        <v>3</v>
      </c>
      <c r="O70" s="1404" t="s">
        <v>5324</v>
      </c>
      <c r="P70" s="1409" t="s">
        <v>5451</v>
      </c>
      <c r="Q70" s="1410">
        <f t="shared" ref="Q70:R100" si="3">H70-B70</f>
        <v>0</v>
      </c>
      <c r="R70" s="1411">
        <f t="shared" si="3"/>
        <v>0</v>
      </c>
      <c r="S70" s="1410">
        <f t="shared" ref="S70:S100" si="4">H70-E70</f>
        <v>-1</v>
      </c>
      <c r="T70" s="1411">
        <f t="shared" ref="T70:T100" si="5">I70-F70</f>
        <v>-0.27</v>
      </c>
      <c r="U70" s="1575" t="s">
        <v>579</v>
      </c>
      <c r="V70" s="1576" t="s">
        <v>579</v>
      </c>
      <c r="W70" s="1576" t="s">
        <v>579</v>
      </c>
      <c r="X70" s="1577" t="s">
        <v>579</v>
      </c>
      <c r="Y70" s="1578"/>
    </row>
    <row r="71" spans="1:25" ht="14.4" customHeight="1" x14ac:dyDescent="0.3">
      <c r="A71" s="929" t="s">
        <v>5452</v>
      </c>
      <c r="B71" s="925"/>
      <c r="C71" s="926"/>
      <c r="D71" s="915"/>
      <c r="E71" s="927">
        <v>1</v>
      </c>
      <c r="F71" s="928">
        <v>0.31</v>
      </c>
      <c r="G71" s="913">
        <v>6</v>
      </c>
      <c r="H71" s="920"/>
      <c r="I71" s="919"/>
      <c r="J71" s="912"/>
      <c r="K71" s="921">
        <v>0.31</v>
      </c>
      <c r="L71" s="920">
        <v>1</v>
      </c>
      <c r="M71" s="920">
        <v>12</v>
      </c>
      <c r="N71" s="922">
        <v>4</v>
      </c>
      <c r="O71" s="920" t="s">
        <v>5324</v>
      </c>
      <c r="P71" s="923" t="s">
        <v>5453</v>
      </c>
      <c r="Q71" s="924">
        <f t="shared" si="3"/>
        <v>0</v>
      </c>
      <c r="R71" s="986">
        <f t="shared" si="3"/>
        <v>0</v>
      </c>
      <c r="S71" s="924">
        <f t="shared" si="4"/>
        <v>-1</v>
      </c>
      <c r="T71" s="986">
        <f t="shared" si="5"/>
        <v>-0.31</v>
      </c>
      <c r="U71" s="1472" t="s">
        <v>579</v>
      </c>
      <c r="V71" s="925" t="s">
        <v>579</v>
      </c>
      <c r="W71" s="925" t="s">
        <v>579</v>
      </c>
      <c r="X71" s="1471" t="s">
        <v>579</v>
      </c>
      <c r="Y71" s="1470"/>
    </row>
    <row r="72" spans="1:25" ht="14.4" customHeight="1" x14ac:dyDescent="0.3">
      <c r="A72" s="1397" t="s">
        <v>5454</v>
      </c>
      <c r="B72" s="1398"/>
      <c r="C72" s="1399"/>
      <c r="D72" s="1400"/>
      <c r="E72" s="1401">
        <v>1</v>
      </c>
      <c r="F72" s="1402">
        <v>0.34</v>
      </c>
      <c r="G72" s="1403">
        <v>5</v>
      </c>
      <c r="H72" s="1404"/>
      <c r="I72" s="1405"/>
      <c r="J72" s="1406"/>
      <c r="K72" s="1407">
        <v>0.34</v>
      </c>
      <c r="L72" s="1404">
        <v>2</v>
      </c>
      <c r="M72" s="1404">
        <v>15</v>
      </c>
      <c r="N72" s="1408">
        <v>5</v>
      </c>
      <c r="O72" s="1404" t="s">
        <v>5324</v>
      </c>
      <c r="P72" s="1409" t="s">
        <v>5455</v>
      </c>
      <c r="Q72" s="1410">
        <f t="shared" si="3"/>
        <v>0</v>
      </c>
      <c r="R72" s="1411">
        <f t="shared" si="3"/>
        <v>0</v>
      </c>
      <c r="S72" s="1410">
        <f t="shared" si="4"/>
        <v>-1</v>
      </c>
      <c r="T72" s="1411">
        <f t="shared" si="5"/>
        <v>-0.34</v>
      </c>
      <c r="U72" s="1567" t="s">
        <v>579</v>
      </c>
      <c r="V72" s="1560" t="s">
        <v>579</v>
      </c>
      <c r="W72" s="1560" t="s">
        <v>579</v>
      </c>
      <c r="X72" s="1561" t="s">
        <v>579</v>
      </c>
      <c r="Y72" s="1570"/>
    </row>
    <row r="73" spans="1:25" ht="14.4" customHeight="1" x14ac:dyDescent="0.3">
      <c r="A73" s="1412" t="s">
        <v>5456</v>
      </c>
      <c r="B73" s="1413">
        <v>17</v>
      </c>
      <c r="C73" s="1414">
        <v>45.33</v>
      </c>
      <c r="D73" s="1415">
        <v>9.6999999999999993</v>
      </c>
      <c r="E73" s="1416">
        <v>18</v>
      </c>
      <c r="F73" s="1417">
        <v>48</v>
      </c>
      <c r="G73" s="1418">
        <v>10.3</v>
      </c>
      <c r="H73" s="1419">
        <v>18</v>
      </c>
      <c r="I73" s="1420">
        <v>48.98</v>
      </c>
      <c r="J73" s="1421">
        <v>11</v>
      </c>
      <c r="K73" s="1422">
        <v>2.67</v>
      </c>
      <c r="L73" s="1423">
        <v>3</v>
      </c>
      <c r="M73" s="1423">
        <v>27</v>
      </c>
      <c r="N73" s="1424">
        <v>9</v>
      </c>
      <c r="O73" s="1423" t="s">
        <v>5324</v>
      </c>
      <c r="P73" s="1425" t="s">
        <v>5457</v>
      </c>
      <c r="Q73" s="1426">
        <f t="shared" si="3"/>
        <v>1</v>
      </c>
      <c r="R73" s="1427">
        <f t="shared" si="3"/>
        <v>3.6499999999999986</v>
      </c>
      <c r="S73" s="1426">
        <f t="shared" si="4"/>
        <v>0</v>
      </c>
      <c r="T73" s="1427">
        <f t="shared" si="5"/>
        <v>0.97999999999999687</v>
      </c>
      <c r="U73" s="1571">
        <v>162</v>
      </c>
      <c r="V73" s="1572">
        <v>198</v>
      </c>
      <c r="W73" s="1572">
        <v>36</v>
      </c>
      <c r="X73" s="1573">
        <v>1.2222222222222223</v>
      </c>
      <c r="Y73" s="1574">
        <v>41</v>
      </c>
    </row>
    <row r="74" spans="1:25" ht="14.4" customHeight="1" x14ac:dyDescent="0.3">
      <c r="A74" s="1412" t="s">
        <v>5458</v>
      </c>
      <c r="B74" s="1413"/>
      <c r="C74" s="1414"/>
      <c r="D74" s="1415"/>
      <c r="E74" s="1416"/>
      <c r="F74" s="1417"/>
      <c r="G74" s="1418"/>
      <c r="H74" s="1419">
        <v>2</v>
      </c>
      <c r="I74" s="1420">
        <v>0.64</v>
      </c>
      <c r="J74" s="1428">
        <v>2</v>
      </c>
      <c r="K74" s="1422">
        <v>0.32</v>
      </c>
      <c r="L74" s="1423">
        <v>2</v>
      </c>
      <c r="M74" s="1423">
        <v>18</v>
      </c>
      <c r="N74" s="1424">
        <v>6</v>
      </c>
      <c r="O74" s="1423" t="s">
        <v>5324</v>
      </c>
      <c r="P74" s="1425" t="s">
        <v>5459</v>
      </c>
      <c r="Q74" s="1426">
        <f t="shared" si="3"/>
        <v>2</v>
      </c>
      <c r="R74" s="1427">
        <f t="shared" si="3"/>
        <v>0.64</v>
      </c>
      <c r="S74" s="1426">
        <f t="shared" si="4"/>
        <v>2</v>
      </c>
      <c r="T74" s="1427">
        <f t="shared" si="5"/>
        <v>0.64</v>
      </c>
      <c r="U74" s="1571">
        <v>12</v>
      </c>
      <c r="V74" s="1572">
        <v>4</v>
      </c>
      <c r="W74" s="1572">
        <v>-8</v>
      </c>
      <c r="X74" s="1573">
        <v>0.33333333333333331</v>
      </c>
      <c r="Y74" s="1574"/>
    </row>
    <row r="75" spans="1:25" ht="14.4" customHeight="1" x14ac:dyDescent="0.3">
      <c r="A75" s="1429" t="s">
        <v>5460</v>
      </c>
      <c r="B75" s="1430"/>
      <c r="C75" s="1431"/>
      <c r="D75" s="1432"/>
      <c r="E75" s="1433">
        <v>2</v>
      </c>
      <c r="F75" s="1434">
        <v>7.73</v>
      </c>
      <c r="G75" s="1435">
        <v>8</v>
      </c>
      <c r="H75" s="1436"/>
      <c r="I75" s="1437"/>
      <c r="J75" s="1438"/>
      <c r="K75" s="1439">
        <v>3.04</v>
      </c>
      <c r="L75" s="1436">
        <v>4</v>
      </c>
      <c r="M75" s="1436">
        <v>36</v>
      </c>
      <c r="N75" s="1440">
        <v>12</v>
      </c>
      <c r="O75" s="1436" t="s">
        <v>5324</v>
      </c>
      <c r="P75" s="1441" t="s">
        <v>5461</v>
      </c>
      <c r="Q75" s="1442">
        <f t="shared" si="3"/>
        <v>0</v>
      </c>
      <c r="R75" s="1443">
        <f t="shared" si="3"/>
        <v>0</v>
      </c>
      <c r="S75" s="1442">
        <f t="shared" si="4"/>
        <v>-2</v>
      </c>
      <c r="T75" s="1443">
        <f t="shared" si="5"/>
        <v>-7.73</v>
      </c>
      <c r="U75" s="1575" t="s">
        <v>579</v>
      </c>
      <c r="V75" s="1576" t="s">
        <v>579</v>
      </c>
      <c r="W75" s="1576" t="s">
        <v>579</v>
      </c>
      <c r="X75" s="1577" t="s">
        <v>579</v>
      </c>
      <c r="Y75" s="1578"/>
    </row>
    <row r="76" spans="1:25" ht="14.4" customHeight="1" x14ac:dyDescent="0.3">
      <c r="A76" s="1429" t="s">
        <v>5462</v>
      </c>
      <c r="B76" s="1444">
        <v>2</v>
      </c>
      <c r="C76" s="1445">
        <v>2.06</v>
      </c>
      <c r="D76" s="1446">
        <v>3</v>
      </c>
      <c r="E76" s="1447"/>
      <c r="F76" s="1437"/>
      <c r="G76" s="1438"/>
      <c r="H76" s="1436"/>
      <c r="I76" s="1437"/>
      <c r="J76" s="1438"/>
      <c r="K76" s="1439">
        <v>1.03</v>
      </c>
      <c r="L76" s="1436">
        <v>2</v>
      </c>
      <c r="M76" s="1436">
        <v>18</v>
      </c>
      <c r="N76" s="1440">
        <v>6</v>
      </c>
      <c r="O76" s="1436" t="s">
        <v>5324</v>
      </c>
      <c r="P76" s="1441" t="s">
        <v>5463</v>
      </c>
      <c r="Q76" s="1442">
        <f t="shared" si="3"/>
        <v>-2</v>
      </c>
      <c r="R76" s="1443">
        <f t="shared" si="3"/>
        <v>-2.06</v>
      </c>
      <c r="S76" s="1442">
        <f t="shared" si="4"/>
        <v>0</v>
      </c>
      <c r="T76" s="1443">
        <f t="shared" si="5"/>
        <v>0</v>
      </c>
      <c r="U76" s="1575" t="s">
        <v>579</v>
      </c>
      <c r="V76" s="1576" t="s">
        <v>579</v>
      </c>
      <c r="W76" s="1576" t="s">
        <v>579</v>
      </c>
      <c r="X76" s="1577" t="s">
        <v>579</v>
      </c>
      <c r="Y76" s="1578"/>
    </row>
    <row r="77" spans="1:25" ht="14.4" customHeight="1" x14ac:dyDescent="0.3">
      <c r="A77" s="1429" t="s">
        <v>5464</v>
      </c>
      <c r="B77" s="1430">
        <v>1</v>
      </c>
      <c r="C77" s="1431">
        <v>1.43</v>
      </c>
      <c r="D77" s="1432">
        <v>8</v>
      </c>
      <c r="E77" s="1433">
        <v>1</v>
      </c>
      <c r="F77" s="1434">
        <v>1.43</v>
      </c>
      <c r="G77" s="1435">
        <v>20</v>
      </c>
      <c r="H77" s="1436"/>
      <c r="I77" s="1437"/>
      <c r="J77" s="1438"/>
      <c r="K77" s="1439">
        <v>1.43</v>
      </c>
      <c r="L77" s="1436">
        <v>4</v>
      </c>
      <c r="M77" s="1436">
        <v>36</v>
      </c>
      <c r="N77" s="1440">
        <v>12</v>
      </c>
      <c r="O77" s="1436" t="s">
        <v>5324</v>
      </c>
      <c r="P77" s="1441" t="s">
        <v>5465</v>
      </c>
      <c r="Q77" s="1442">
        <f t="shared" si="3"/>
        <v>-1</v>
      </c>
      <c r="R77" s="1443">
        <f t="shared" si="3"/>
        <v>-1.43</v>
      </c>
      <c r="S77" s="1442">
        <f t="shared" si="4"/>
        <v>-1</v>
      </c>
      <c r="T77" s="1443">
        <f t="shared" si="5"/>
        <v>-1.43</v>
      </c>
      <c r="U77" s="1575" t="s">
        <v>579</v>
      </c>
      <c r="V77" s="1576" t="s">
        <v>579</v>
      </c>
      <c r="W77" s="1576" t="s">
        <v>579</v>
      </c>
      <c r="X77" s="1577" t="s">
        <v>579</v>
      </c>
      <c r="Y77" s="1578"/>
    </row>
    <row r="78" spans="1:25" ht="14.4" customHeight="1" x14ac:dyDescent="0.3">
      <c r="A78" s="1429" t="s">
        <v>5466</v>
      </c>
      <c r="B78" s="1430">
        <v>1</v>
      </c>
      <c r="C78" s="1431">
        <v>1.28</v>
      </c>
      <c r="D78" s="1432">
        <v>5</v>
      </c>
      <c r="E78" s="1447"/>
      <c r="F78" s="1437"/>
      <c r="G78" s="1438"/>
      <c r="H78" s="1433">
        <v>4</v>
      </c>
      <c r="I78" s="1434">
        <v>4.72</v>
      </c>
      <c r="J78" s="1435">
        <v>6.5</v>
      </c>
      <c r="K78" s="1439">
        <v>1.28</v>
      </c>
      <c r="L78" s="1436">
        <v>3</v>
      </c>
      <c r="M78" s="1436">
        <v>24</v>
      </c>
      <c r="N78" s="1440">
        <v>8</v>
      </c>
      <c r="O78" s="1436" t="s">
        <v>5324</v>
      </c>
      <c r="P78" s="1441" t="s">
        <v>5467</v>
      </c>
      <c r="Q78" s="1442">
        <f t="shared" si="3"/>
        <v>3</v>
      </c>
      <c r="R78" s="1443">
        <f t="shared" si="3"/>
        <v>3.4399999999999995</v>
      </c>
      <c r="S78" s="1442">
        <f t="shared" si="4"/>
        <v>4</v>
      </c>
      <c r="T78" s="1443">
        <f t="shared" si="5"/>
        <v>4.72</v>
      </c>
      <c r="U78" s="1575">
        <v>32</v>
      </c>
      <c r="V78" s="1576">
        <v>26</v>
      </c>
      <c r="W78" s="1576">
        <v>-6</v>
      </c>
      <c r="X78" s="1577">
        <v>0.8125</v>
      </c>
      <c r="Y78" s="1578">
        <v>3</v>
      </c>
    </row>
    <row r="79" spans="1:25" ht="14.4" customHeight="1" x14ac:dyDescent="0.3">
      <c r="A79" s="1429" t="s">
        <v>5468</v>
      </c>
      <c r="B79" s="1444">
        <v>2</v>
      </c>
      <c r="C79" s="1445">
        <v>0.77</v>
      </c>
      <c r="D79" s="1446">
        <v>6</v>
      </c>
      <c r="E79" s="1447"/>
      <c r="F79" s="1437"/>
      <c r="G79" s="1438"/>
      <c r="H79" s="1436"/>
      <c r="I79" s="1437"/>
      <c r="J79" s="1438"/>
      <c r="K79" s="1439">
        <v>0.39</v>
      </c>
      <c r="L79" s="1436">
        <v>2</v>
      </c>
      <c r="M79" s="1436">
        <v>15</v>
      </c>
      <c r="N79" s="1440">
        <v>5</v>
      </c>
      <c r="O79" s="1436" t="s">
        <v>5324</v>
      </c>
      <c r="P79" s="1441" t="s">
        <v>5469</v>
      </c>
      <c r="Q79" s="1442">
        <f t="shared" si="3"/>
        <v>-2</v>
      </c>
      <c r="R79" s="1443">
        <f t="shared" si="3"/>
        <v>-0.77</v>
      </c>
      <c r="S79" s="1442">
        <f t="shared" si="4"/>
        <v>0</v>
      </c>
      <c r="T79" s="1443">
        <f t="shared" si="5"/>
        <v>0</v>
      </c>
      <c r="U79" s="1575" t="s">
        <v>579</v>
      </c>
      <c r="V79" s="1576" t="s">
        <v>579</v>
      </c>
      <c r="W79" s="1576" t="s">
        <v>579</v>
      </c>
      <c r="X79" s="1577" t="s">
        <v>579</v>
      </c>
      <c r="Y79" s="1578"/>
    </row>
    <row r="80" spans="1:25" ht="14.4" customHeight="1" x14ac:dyDescent="0.3">
      <c r="A80" s="1429" t="s">
        <v>5470</v>
      </c>
      <c r="B80" s="1444">
        <v>35</v>
      </c>
      <c r="C80" s="1445">
        <v>31.56</v>
      </c>
      <c r="D80" s="1446">
        <v>5.8</v>
      </c>
      <c r="E80" s="1447">
        <v>30</v>
      </c>
      <c r="F80" s="1437">
        <v>19.600000000000001</v>
      </c>
      <c r="G80" s="1438">
        <v>6</v>
      </c>
      <c r="H80" s="1436">
        <v>17</v>
      </c>
      <c r="I80" s="1437">
        <v>11.18</v>
      </c>
      <c r="J80" s="1448">
        <v>5.7</v>
      </c>
      <c r="K80" s="1439">
        <v>0.64</v>
      </c>
      <c r="L80" s="1436">
        <v>1</v>
      </c>
      <c r="M80" s="1436">
        <v>12</v>
      </c>
      <c r="N80" s="1440">
        <v>4</v>
      </c>
      <c r="O80" s="1436" t="s">
        <v>5324</v>
      </c>
      <c r="P80" s="1441" t="s">
        <v>5471</v>
      </c>
      <c r="Q80" s="1442">
        <f t="shared" si="3"/>
        <v>-18</v>
      </c>
      <c r="R80" s="1443">
        <f t="shared" si="3"/>
        <v>-20.38</v>
      </c>
      <c r="S80" s="1442">
        <f t="shared" si="4"/>
        <v>-13</v>
      </c>
      <c r="T80" s="1443">
        <f t="shared" si="5"/>
        <v>-8.4200000000000017</v>
      </c>
      <c r="U80" s="1575">
        <v>68</v>
      </c>
      <c r="V80" s="1576">
        <v>96.9</v>
      </c>
      <c r="W80" s="1576">
        <v>28.900000000000006</v>
      </c>
      <c r="X80" s="1577">
        <v>1.425</v>
      </c>
      <c r="Y80" s="1578">
        <v>30</v>
      </c>
    </row>
    <row r="81" spans="1:25" ht="14.4" customHeight="1" x14ac:dyDescent="0.3">
      <c r="A81" s="929" t="s">
        <v>5472</v>
      </c>
      <c r="B81" s="916">
        <v>2</v>
      </c>
      <c r="C81" s="917">
        <v>1.75</v>
      </c>
      <c r="D81" s="911">
        <v>5.5</v>
      </c>
      <c r="E81" s="918"/>
      <c r="F81" s="919"/>
      <c r="G81" s="912"/>
      <c r="H81" s="920"/>
      <c r="I81" s="919"/>
      <c r="J81" s="912"/>
      <c r="K81" s="921">
        <v>0.88</v>
      </c>
      <c r="L81" s="920">
        <v>2</v>
      </c>
      <c r="M81" s="920">
        <v>18</v>
      </c>
      <c r="N81" s="922">
        <v>6</v>
      </c>
      <c r="O81" s="920" t="s">
        <v>5324</v>
      </c>
      <c r="P81" s="923" t="s">
        <v>5471</v>
      </c>
      <c r="Q81" s="924">
        <f t="shared" si="3"/>
        <v>-2</v>
      </c>
      <c r="R81" s="986">
        <f t="shared" si="3"/>
        <v>-1.75</v>
      </c>
      <c r="S81" s="924">
        <f t="shared" si="4"/>
        <v>0</v>
      </c>
      <c r="T81" s="986">
        <f t="shared" si="5"/>
        <v>0</v>
      </c>
      <c r="U81" s="1472" t="s">
        <v>579</v>
      </c>
      <c r="V81" s="925" t="s">
        <v>579</v>
      </c>
      <c r="W81" s="925" t="s">
        <v>579</v>
      </c>
      <c r="X81" s="1471" t="s">
        <v>579</v>
      </c>
      <c r="Y81" s="1470"/>
    </row>
    <row r="82" spans="1:25" ht="14.4" customHeight="1" x14ac:dyDescent="0.3">
      <c r="A82" s="929" t="s">
        <v>5473</v>
      </c>
      <c r="B82" s="916">
        <v>1</v>
      </c>
      <c r="C82" s="917">
        <v>2.17</v>
      </c>
      <c r="D82" s="911">
        <v>9</v>
      </c>
      <c r="E82" s="918"/>
      <c r="F82" s="919"/>
      <c r="G82" s="912"/>
      <c r="H82" s="920"/>
      <c r="I82" s="919"/>
      <c r="J82" s="912"/>
      <c r="K82" s="921">
        <v>2.17</v>
      </c>
      <c r="L82" s="920">
        <v>4</v>
      </c>
      <c r="M82" s="920">
        <v>39</v>
      </c>
      <c r="N82" s="922">
        <v>13</v>
      </c>
      <c r="O82" s="920" t="s">
        <v>5324</v>
      </c>
      <c r="P82" s="923" t="s">
        <v>5471</v>
      </c>
      <c r="Q82" s="924">
        <f t="shared" si="3"/>
        <v>-1</v>
      </c>
      <c r="R82" s="986">
        <f t="shared" si="3"/>
        <v>-2.17</v>
      </c>
      <c r="S82" s="924">
        <f t="shared" si="4"/>
        <v>0</v>
      </c>
      <c r="T82" s="986">
        <f t="shared" si="5"/>
        <v>0</v>
      </c>
      <c r="U82" s="1472" t="s">
        <v>579</v>
      </c>
      <c r="V82" s="925" t="s">
        <v>579</v>
      </c>
      <c r="W82" s="925" t="s">
        <v>579</v>
      </c>
      <c r="X82" s="1471" t="s">
        <v>579</v>
      </c>
      <c r="Y82" s="1470"/>
    </row>
    <row r="83" spans="1:25" ht="14.4" customHeight="1" x14ac:dyDescent="0.3">
      <c r="A83" s="1429" t="s">
        <v>5474</v>
      </c>
      <c r="B83" s="1430"/>
      <c r="C83" s="1431"/>
      <c r="D83" s="1432"/>
      <c r="E83" s="1447">
        <v>1</v>
      </c>
      <c r="F83" s="1437">
        <v>1.73</v>
      </c>
      <c r="G83" s="1438">
        <v>4</v>
      </c>
      <c r="H83" s="1433">
        <v>9</v>
      </c>
      <c r="I83" s="1434">
        <v>23.46</v>
      </c>
      <c r="J83" s="1448">
        <v>5.0999999999999996</v>
      </c>
      <c r="K83" s="1439">
        <v>0.31</v>
      </c>
      <c r="L83" s="1436">
        <v>1</v>
      </c>
      <c r="M83" s="1436">
        <v>12</v>
      </c>
      <c r="N83" s="1440">
        <v>4</v>
      </c>
      <c r="O83" s="1436" t="s">
        <v>5324</v>
      </c>
      <c r="P83" s="1441" t="s">
        <v>5475</v>
      </c>
      <c r="Q83" s="1442">
        <f t="shared" si="3"/>
        <v>9</v>
      </c>
      <c r="R83" s="1443">
        <f t="shared" si="3"/>
        <v>23.46</v>
      </c>
      <c r="S83" s="1442">
        <f t="shared" si="4"/>
        <v>8</v>
      </c>
      <c r="T83" s="1443">
        <f t="shared" si="5"/>
        <v>21.73</v>
      </c>
      <c r="U83" s="1575">
        <v>36</v>
      </c>
      <c r="V83" s="1576">
        <v>45.9</v>
      </c>
      <c r="W83" s="1576">
        <v>9.8999999999999986</v>
      </c>
      <c r="X83" s="1577">
        <v>1.2749999999999999</v>
      </c>
      <c r="Y83" s="1578">
        <v>14</v>
      </c>
    </row>
    <row r="84" spans="1:25" ht="14.4" customHeight="1" x14ac:dyDescent="0.3">
      <c r="A84" s="1429" t="s">
        <v>5476</v>
      </c>
      <c r="B84" s="1430"/>
      <c r="C84" s="1431"/>
      <c r="D84" s="1432"/>
      <c r="E84" s="1433">
        <v>1</v>
      </c>
      <c r="F84" s="1434">
        <v>0.26</v>
      </c>
      <c r="G84" s="1435">
        <v>2</v>
      </c>
      <c r="H84" s="1436"/>
      <c r="I84" s="1437"/>
      <c r="J84" s="1438"/>
      <c r="K84" s="1439">
        <v>0.26</v>
      </c>
      <c r="L84" s="1436">
        <v>1</v>
      </c>
      <c r="M84" s="1436">
        <v>9</v>
      </c>
      <c r="N84" s="1440">
        <v>3</v>
      </c>
      <c r="O84" s="1436" t="s">
        <v>5324</v>
      </c>
      <c r="P84" s="1441" t="s">
        <v>5477</v>
      </c>
      <c r="Q84" s="1442">
        <f t="shared" si="3"/>
        <v>0</v>
      </c>
      <c r="R84" s="1443">
        <f t="shared" si="3"/>
        <v>0</v>
      </c>
      <c r="S84" s="1442">
        <f t="shared" si="4"/>
        <v>-1</v>
      </c>
      <c r="T84" s="1443">
        <f t="shared" si="5"/>
        <v>-0.26</v>
      </c>
      <c r="U84" s="1575" t="s">
        <v>579</v>
      </c>
      <c r="V84" s="1576" t="s">
        <v>579</v>
      </c>
      <c r="W84" s="1576" t="s">
        <v>579</v>
      </c>
      <c r="X84" s="1577" t="s">
        <v>579</v>
      </c>
      <c r="Y84" s="1578"/>
    </row>
    <row r="85" spans="1:25" ht="14.4" customHeight="1" x14ac:dyDescent="0.3">
      <c r="A85" s="929" t="s">
        <v>5478</v>
      </c>
      <c r="B85" s="925">
        <v>1</v>
      </c>
      <c r="C85" s="926">
        <v>0.32</v>
      </c>
      <c r="D85" s="915">
        <v>1</v>
      </c>
      <c r="E85" s="927"/>
      <c r="F85" s="928"/>
      <c r="G85" s="913"/>
      <c r="H85" s="920"/>
      <c r="I85" s="919"/>
      <c r="J85" s="912"/>
      <c r="K85" s="921">
        <v>0.85</v>
      </c>
      <c r="L85" s="920">
        <v>3</v>
      </c>
      <c r="M85" s="920">
        <v>24</v>
      </c>
      <c r="N85" s="922">
        <v>8</v>
      </c>
      <c r="O85" s="920" t="s">
        <v>5324</v>
      </c>
      <c r="P85" s="923" t="s">
        <v>5479</v>
      </c>
      <c r="Q85" s="924">
        <f t="shared" si="3"/>
        <v>-1</v>
      </c>
      <c r="R85" s="986">
        <f t="shared" si="3"/>
        <v>-0.32</v>
      </c>
      <c r="S85" s="924">
        <f t="shared" si="4"/>
        <v>0</v>
      </c>
      <c r="T85" s="986">
        <f t="shared" si="5"/>
        <v>0</v>
      </c>
      <c r="U85" s="1472" t="s">
        <v>579</v>
      </c>
      <c r="V85" s="925" t="s">
        <v>579</v>
      </c>
      <c r="W85" s="925" t="s">
        <v>579</v>
      </c>
      <c r="X85" s="1471" t="s">
        <v>579</v>
      </c>
      <c r="Y85" s="1470"/>
    </row>
    <row r="86" spans="1:25" ht="14.4" customHeight="1" x14ac:dyDescent="0.3">
      <c r="A86" s="1449" t="s">
        <v>5480</v>
      </c>
      <c r="B86" s="1450">
        <v>5</v>
      </c>
      <c r="C86" s="1451">
        <v>24.76</v>
      </c>
      <c r="D86" s="1452">
        <v>7.8</v>
      </c>
      <c r="E86" s="1453">
        <v>1</v>
      </c>
      <c r="F86" s="1454">
        <v>4.79</v>
      </c>
      <c r="G86" s="1455">
        <v>7</v>
      </c>
      <c r="H86" s="1456">
        <v>2</v>
      </c>
      <c r="I86" s="1454">
        <v>12.15</v>
      </c>
      <c r="J86" s="1457">
        <v>15.5</v>
      </c>
      <c r="K86" s="1458">
        <v>4.79</v>
      </c>
      <c r="L86" s="1456">
        <v>5</v>
      </c>
      <c r="M86" s="1456">
        <v>42</v>
      </c>
      <c r="N86" s="1459">
        <v>14</v>
      </c>
      <c r="O86" s="1456" t="s">
        <v>5324</v>
      </c>
      <c r="P86" s="1460" t="s">
        <v>5481</v>
      </c>
      <c r="Q86" s="1461">
        <f t="shared" si="3"/>
        <v>-3</v>
      </c>
      <c r="R86" s="1462">
        <f t="shared" si="3"/>
        <v>-12.610000000000001</v>
      </c>
      <c r="S86" s="1461">
        <f t="shared" si="4"/>
        <v>1</v>
      </c>
      <c r="T86" s="1462">
        <f t="shared" si="5"/>
        <v>7.36</v>
      </c>
      <c r="U86" s="1579">
        <v>28</v>
      </c>
      <c r="V86" s="1580">
        <v>31</v>
      </c>
      <c r="W86" s="1580">
        <v>3</v>
      </c>
      <c r="X86" s="1581">
        <v>1.1071428571428572</v>
      </c>
      <c r="Y86" s="1582">
        <v>3</v>
      </c>
    </row>
    <row r="87" spans="1:25" ht="14.4" customHeight="1" x14ac:dyDescent="0.3">
      <c r="A87" s="929" t="s">
        <v>5482</v>
      </c>
      <c r="B87" s="916">
        <v>1</v>
      </c>
      <c r="C87" s="917">
        <v>9.14</v>
      </c>
      <c r="D87" s="911">
        <v>11</v>
      </c>
      <c r="E87" s="918">
        <v>3</v>
      </c>
      <c r="F87" s="919">
        <v>25.3</v>
      </c>
      <c r="G87" s="912">
        <v>13.3</v>
      </c>
      <c r="H87" s="920">
        <v>1</v>
      </c>
      <c r="I87" s="919">
        <v>9.14</v>
      </c>
      <c r="J87" s="914">
        <v>30</v>
      </c>
      <c r="K87" s="921">
        <v>9.14</v>
      </c>
      <c r="L87" s="920">
        <v>7</v>
      </c>
      <c r="M87" s="920">
        <v>66</v>
      </c>
      <c r="N87" s="922">
        <v>22</v>
      </c>
      <c r="O87" s="920" t="s">
        <v>5324</v>
      </c>
      <c r="P87" s="923" t="s">
        <v>5481</v>
      </c>
      <c r="Q87" s="924">
        <f t="shared" si="3"/>
        <v>0</v>
      </c>
      <c r="R87" s="986">
        <f t="shared" si="3"/>
        <v>0</v>
      </c>
      <c r="S87" s="924">
        <f t="shared" si="4"/>
        <v>-2</v>
      </c>
      <c r="T87" s="986">
        <f t="shared" si="5"/>
        <v>-16.16</v>
      </c>
      <c r="U87" s="1472">
        <v>22</v>
      </c>
      <c r="V87" s="925">
        <v>30</v>
      </c>
      <c r="W87" s="925">
        <v>8</v>
      </c>
      <c r="X87" s="1471">
        <v>1.3636363636363635</v>
      </c>
      <c r="Y87" s="1470">
        <v>8</v>
      </c>
    </row>
    <row r="88" spans="1:25" ht="14.4" customHeight="1" x14ac:dyDescent="0.3">
      <c r="A88" s="1449" t="s">
        <v>5483</v>
      </c>
      <c r="B88" s="1463"/>
      <c r="C88" s="1464"/>
      <c r="D88" s="1465"/>
      <c r="E88" s="1466">
        <v>1</v>
      </c>
      <c r="F88" s="1467">
        <v>4.07</v>
      </c>
      <c r="G88" s="1468">
        <v>12</v>
      </c>
      <c r="H88" s="1456"/>
      <c r="I88" s="1454"/>
      <c r="J88" s="1455"/>
      <c r="K88" s="1458">
        <v>4.07</v>
      </c>
      <c r="L88" s="1456">
        <v>5</v>
      </c>
      <c r="M88" s="1456">
        <v>45</v>
      </c>
      <c r="N88" s="1459">
        <v>15</v>
      </c>
      <c r="O88" s="1456" t="s">
        <v>5324</v>
      </c>
      <c r="P88" s="1460" t="s">
        <v>5484</v>
      </c>
      <c r="Q88" s="1461">
        <f t="shared" si="3"/>
        <v>0</v>
      </c>
      <c r="R88" s="1462">
        <f t="shared" si="3"/>
        <v>0</v>
      </c>
      <c r="S88" s="1461">
        <f t="shared" si="4"/>
        <v>-1</v>
      </c>
      <c r="T88" s="1462">
        <f t="shared" si="5"/>
        <v>-4.07</v>
      </c>
      <c r="U88" s="1579" t="s">
        <v>579</v>
      </c>
      <c r="V88" s="1580" t="s">
        <v>579</v>
      </c>
      <c r="W88" s="1580" t="s">
        <v>579</v>
      </c>
      <c r="X88" s="1581" t="s">
        <v>579</v>
      </c>
      <c r="Y88" s="1582"/>
    </row>
    <row r="89" spans="1:25" ht="14.4" customHeight="1" x14ac:dyDescent="0.3">
      <c r="A89" s="1449" t="s">
        <v>5485</v>
      </c>
      <c r="B89" s="1463"/>
      <c r="C89" s="1464"/>
      <c r="D89" s="1465"/>
      <c r="E89" s="1466">
        <v>1</v>
      </c>
      <c r="F89" s="1467">
        <v>23.68</v>
      </c>
      <c r="G89" s="1468">
        <v>13</v>
      </c>
      <c r="H89" s="1456"/>
      <c r="I89" s="1454"/>
      <c r="J89" s="1455"/>
      <c r="K89" s="1458">
        <v>23.68</v>
      </c>
      <c r="L89" s="1456">
        <v>11</v>
      </c>
      <c r="M89" s="1456">
        <v>87</v>
      </c>
      <c r="N89" s="1459">
        <v>29</v>
      </c>
      <c r="O89" s="1456" t="s">
        <v>5324</v>
      </c>
      <c r="P89" s="1460" t="s">
        <v>5486</v>
      </c>
      <c r="Q89" s="1461">
        <f t="shared" si="3"/>
        <v>0</v>
      </c>
      <c r="R89" s="1462">
        <f t="shared" si="3"/>
        <v>0</v>
      </c>
      <c r="S89" s="1461">
        <f t="shared" si="4"/>
        <v>-1</v>
      </c>
      <c r="T89" s="1462">
        <f t="shared" si="5"/>
        <v>-23.68</v>
      </c>
      <c r="U89" s="1579" t="s">
        <v>579</v>
      </c>
      <c r="V89" s="1580" t="s">
        <v>579</v>
      </c>
      <c r="W89" s="1580" t="s">
        <v>579</v>
      </c>
      <c r="X89" s="1581" t="s">
        <v>579</v>
      </c>
      <c r="Y89" s="1582"/>
    </row>
    <row r="90" spans="1:25" ht="14.4" customHeight="1" x14ac:dyDescent="0.3">
      <c r="A90" s="1449" t="s">
        <v>5487</v>
      </c>
      <c r="B90" s="1450">
        <v>1</v>
      </c>
      <c r="C90" s="1451">
        <v>17.34</v>
      </c>
      <c r="D90" s="1452">
        <v>13</v>
      </c>
      <c r="E90" s="1453"/>
      <c r="F90" s="1454"/>
      <c r="G90" s="1455"/>
      <c r="H90" s="1456"/>
      <c r="I90" s="1454"/>
      <c r="J90" s="1455"/>
      <c r="K90" s="1458">
        <v>17.34</v>
      </c>
      <c r="L90" s="1456">
        <v>7</v>
      </c>
      <c r="M90" s="1456">
        <v>60</v>
      </c>
      <c r="N90" s="1459">
        <v>20</v>
      </c>
      <c r="O90" s="1456" t="s">
        <v>5324</v>
      </c>
      <c r="P90" s="1460" t="s">
        <v>5488</v>
      </c>
      <c r="Q90" s="1461">
        <f t="shared" si="3"/>
        <v>-1</v>
      </c>
      <c r="R90" s="1462">
        <f t="shared" si="3"/>
        <v>-17.34</v>
      </c>
      <c r="S90" s="1461">
        <f t="shared" si="4"/>
        <v>0</v>
      </c>
      <c r="T90" s="1462">
        <f t="shared" si="5"/>
        <v>0</v>
      </c>
      <c r="U90" s="1579" t="s">
        <v>579</v>
      </c>
      <c r="V90" s="1580" t="s">
        <v>579</v>
      </c>
      <c r="W90" s="1580" t="s">
        <v>579</v>
      </c>
      <c r="X90" s="1581" t="s">
        <v>579</v>
      </c>
      <c r="Y90" s="1582"/>
    </row>
    <row r="91" spans="1:25" ht="14.4" customHeight="1" x14ac:dyDescent="0.3">
      <c r="A91" s="929" t="s">
        <v>5489</v>
      </c>
      <c r="B91" s="916">
        <v>1</v>
      </c>
      <c r="C91" s="917">
        <v>14.09</v>
      </c>
      <c r="D91" s="911">
        <v>6</v>
      </c>
      <c r="E91" s="918"/>
      <c r="F91" s="919"/>
      <c r="G91" s="912"/>
      <c r="H91" s="920">
        <v>1</v>
      </c>
      <c r="I91" s="919">
        <v>17.34</v>
      </c>
      <c r="J91" s="912">
        <v>10</v>
      </c>
      <c r="K91" s="921">
        <v>17.34</v>
      </c>
      <c r="L91" s="920">
        <v>7</v>
      </c>
      <c r="M91" s="920">
        <v>60</v>
      </c>
      <c r="N91" s="922">
        <v>20</v>
      </c>
      <c r="O91" s="920" t="s">
        <v>5324</v>
      </c>
      <c r="P91" s="923" t="s">
        <v>5488</v>
      </c>
      <c r="Q91" s="924">
        <f t="shared" si="3"/>
        <v>0</v>
      </c>
      <c r="R91" s="986">
        <f t="shared" si="3"/>
        <v>3.25</v>
      </c>
      <c r="S91" s="924">
        <f t="shared" si="4"/>
        <v>1</v>
      </c>
      <c r="T91" s="986">
        <f t="shared" si="5"/>
        <v>17.34</v>
      </c>
      <c r="U91" s="1472">
        <v>20</v>
      </c>
      <c r="V91" s="925">
        <v>10</v>
      </c>
      <c r="W91" s="925">
        <v>-10</v>
      </c>
      <c r="X91" s="1471">
        <v>0.5</v>
      </c>
      <c r="Y91" s="1470"/>
    </row>
    <row r="92" spans="1:25" ht="14.4" customHeight="1" x14ac:dyDescent="0.3">
      <c r="A92" s="929" t="s">
        <v>5490</v>
      </c>
      <c r="B92" s="916">
        <v>1</v>
      </c>
      <c r="C92" s="917">
        <v>17.34</v>
      </c>
      <c r="D92" s="911">
        <v>14</v>
      </c>
      <c r="E92" s="918">
        <v>1</v>
      </c>
      <c r="F92" s="919">
        <v>17.34</v>
      </c>
      <c r="G92" s="912">
        <v>25</v>
      </c>
      <c r="H92" s="920"/>
      <c r="I92" s="919"/>
      <c r="J92" s="912"/>
      <c r="K92" s="921">
        <v>17.34</v>
      </c>
      <c r="L92" s="920">
        <v>7</v>
      </c>
      <c r="M92" s="920">
        <v>60</v>
      </c>
      <c r="N92" s="922">
        <v>20</v>
      </c>
      <c r="O92" s="920" t="s">
        <v>5324</v>
      </c>
      <c r="P92" s="923" t="s">
        <v>5488</v>
      </c>
      <c r="Q92" s="924">
        <f t="shared" si="3"/>
        <v>-1</v>
      </c>
      <c r="R92" s="986">
        <f t="shared" si="3"/>
        <v>-17.34</v>
      </c>
      <c r="S92" s="924">
        <f t="shared" si="4"/>
        <v>-1</v>
      </c>
      <c r="T92" s="986">
        <f t="shared" si="5"/>
        <v>-17.34</v>
      </c>
      <c r="U92" s="1472" t="s">
        <v>579</v>
      </c>
      <c r="V92" s="925" t="s">
        <v>579</v>
      </c>
      <c r="W92" s="925" t="s">
        <v>579</v>
      </c>
      <c r="X92" s="1471" t="s">
        <v>579</v>
      </c>
      <c r="Y92" s="1470"/>
    </row>
    <row r="93" spans="1:25" ht="14.4" customHeight="1" x14ac:dyDescent="0.3">
      <c r="A93" s="1449" t="s">
        <v>5491</v>
      </c>
      <c r="B93" s="1463"/>
      <c r="C93" s="1464"/>
      <c r="D93" s="1465"/>
      <c r="E93" s="1466">
        <v>1</v>
      </c>
      <c r="F93" s="1467">
        <v>16.940000000000001</v>
      </c>
      <c r="G93" s="1468">
        <v>9</v>
      </c>
      <c r="H93" s="1456"/>
      <c r="I93" s="1454"/>
      <c r="J93" s="1455"/>
      <c r="K93" s="1458">
        <v>16.940000000000001</v>
      </c>
      <c r="L93" s="1456">
        <v>5</v>
      </c>
      <c r="M93" s="1456">
        <v>72</v>
      </c>
      <c r="N93" s="1459">
        <v>24</v>
      </c>
      <c r="O93" s="1456" t="s">
        <v>5324</v>
      </c>
      <c r="P93" s="1460" t="s">
        <v>5492</v>
      </c>
      <c r="Q93" s="1461">
        <f t="shared" si="3"/>
        <v>0</v>
      </c>
      <c r="R93" s="1462">
        <f t="shared" si="3"/>
        <v>0</v>
      </c>
      <c r="S93" s="1461">
        <f t="shared" si="4"/>
        <v>-1</v>
      </c>
      <c r="T93" s="1462">
        <f t="shared" si="5"/>
        <v>-16.940000000000001</v>
      </c>
      <c r="U93" s="1579" t="s">
        <v>579</v>
      </c>
      <c r="V93" s="1580" t="s">
        <v>579</v>
      </c>
      <c r="W93" s="1580" t="s">
        <v>579</v>
      </c>
      <c r="X93" s="1581" t="s">
        <v>579</v>
      </c>
      <c r="Y93" s="1582"/>
    </row>
    <row r="94" spans="1:25" ht="14.4" customHeight="1" x14ac:dyDescent="0.3">
      <c r="A94" s="929" t="s">
        <v>5493</v>
      </c>
      <c r="B94" s="925"/>
      <c r="C94" s="926"/>
      <c r="D94" s="915"/>
      <c r="E94" s="927">
        <v>3</v>
      </c>
      <c r="F94" s="928">
        <v>55.12</v>
      </c>
      <c r="G94" s="913">
        <v>18.3</v>
      </c>
      <c r="H94" s="920"/>
      <c r="I94" s="919"/>
      <c r="J94" s="912"/>
      <c r="K94" s="921">
        <v>16.940000000000001</v>
      </c>
      <c r="L94" s="920">
        <v>5</v>
      </c>
      <c r="M94" s="920">
        <v>72</v>
      </c>
      <c r="N94" s="922">
        <v>24</v>
      </c>
      <c r="O94" s="920" t="s">
        <v>5324</v>
      </c>
      <c r="P94" s="923" t="s">
        <v>5492</v>
      </c>
      <c r="Q94" s="924">
        <f t="shared" si="3"/>
        <v>0</v>
      </c>
      <c r="R94" s="986">
        <f t="shared" si="3"/>
        <v>0</v>
      </c>
      <c r="S94" s="924">
        <f t="shared" si="4"/>
        <v>-3</v>
      </c>
      <c r="T94" s="986">
        <f t="shared" si="5"/>
        <v>-55.12</v>
      </c>
      <c r="U94" s="1472" t="s">
        <v>579</v>
      </c>
      <c r="V94" s="925" t="s">
        <v>579</v>
      </c>
      <c r="W94" s="925" t="s">
        <v>579</v>
      </c>
      <c r="X94" s="1471" t="s">
        <v>579</v>
      </c>
      <c r="Y94" s="1470"/>
    </row>
    <row r="95" spans="1:25" ht="14.4" customHeight="1" x14ac:dyDescent="0.3">
      <c r="A95" s="1449" t="s">
        <v>5494</v>
      </c>
      <c r="B95" s="1450">
        <v>3</v>
      </c>
      <c r="C95" s="1451">
        <v>2.94</v>
      </c>
      <c r="D95" s="1452">
        <v>9.6999999999999993</v>
      </c>
      <c r="E95" s="1453">
        <v>2</v>
      </c>
      <c r="F95" s="1454">
        <v>1.87</v>
      </c>
      <c r="G95" s="1455">
        <v>7.5</v>
      </c>
      <c r="H95" s="1456"/>
      <c r="I95" s="1454"/>
      <c r="J95" s="1455"/>
      <c r="K95" s="1458">
        <v>0.89</v>
      </c>
      <c r="L95" s="1456">
        <v>3</v>
      </c>
      <c r="M95" s="1456">
        <v>24</v>
      </c>
      <c r="N95" s="1459">
        <v>8</v>
      </c>
      <c r="O95" s="1456" t="s">
        <v>5324</v>
      </c>
      <c r="P95" s="1460" t="s">
        <v>5495</v>
      </c>
      <c r="Q95" s="1461">
        <f t="shared" si="3"/>
        <v>-3</v>
      </c>
      <c r="R95" s="1462">
        <f t="shared" si="3"/>
        <v>-2.94</v>
      </c>
      <c r="S95" s="1461">
        <f t="shared" si="4"/>
        <v>-2</v>
      </c>
      <c r="T95" s="1462">
        <f t="shared" si="5"/>
        <v>-1.87</v>
      </c>
      <c r="U95" s="1579" t="s">
        <v>579</v>
      </c>
      <c r="V95" s="1580" t="s">
        <v>579</v>
      </c>
      <c r="W95" s="1580" t="s">
        <v>579</v>
      </c>
      <c r="X95" s="1581" t="s">
        <v>579</v>
      </c>
      <c r="Y95" s="1582"/>
    </row>
    <row r="96" spans="1:25" ht="14.4" customHeight="1" x14ac:dyDescent="0.3">
      <c r="A96" s="929" t="s">
        <v>5496</v>
      </c>
      <c r="B96" s="916"/>
      <c r="C96" s="917"/>
      <c r="D96" s="911"/>
      <c r="E96" s="918"/>
      <c r="F96" s="919"/>
      <c r="G96" s="912"/>
      <c r="H96" s="920">
        <v>1</v>
      </c>
      <c r="I96" s="919">
        <v>1.62</v>
      </c>
      <c r="J96" s="912">
        <v>9</v>
      </c>
      <c r="K96" s="921">
        <v>1.62</v>
      </c>
      <c r="L96" s="920">
        <v>4</v>
      </c>
      <c r="M96" s="920">
        <v>36</v>
      </c>
      <c r="N96" s="922">
        <v>12</v>
      </c>
      <c r="O96" s="920" t="s">
        <v>5324</v>
      </c>
      <c r="P96" s="923" t="s">
        <v>5495</v>
      </c>
      <c r="Q96" s="924">
        <f t="shared" si="3"/>
        <v>1</v>
      </c>
      <c r="R96" s="986">
        <f t="shared" si="3"/>
        <v>1.62</v>
      </c>
      <c r="S96" s="924">
        <f t="shared" si="4"/>
        <v>1</v>
      </c>
      <c r="T96" s="986">
        <f t="shared" si="5"/>
        <v>1.62</v>
      </c>
      <c r="U96" s="1472">
        <v>12</v>
      </c>
      <c r="V96" s="925">
        <v>9</v>
      </c>
      <c r="W96" s="925">
        <v>-3</v>
      </c>
      <c r="X96" s="1471">
        <v>0.75</v>
      </c>
      <c r="Y96" s="1470"/>
    </row>
    <row r="97" spans="1:25" ht="14.4" customHeight="1" x14ac:dyDescent="0.3">
      <c r="A97" s="1449" t="s">
        <v>5497</v>
      </c>
      <c r="B97" s="1450">
        <v>1</v>
      </c>
      <c r="C97" s="1451">
        <v>3.18</v>
      </c>
      <c r="D97" s="1452">
        <v>1</v>
      </c>
      <c r="E97" s="1453"/>
      <c r="F97" s="1454"/>
      <c r="G97" s="1455"/>
      <c r="H97" s="1456"/>
      <c r="I97" s="1454"/>
      <c r="J97" s="1455"/>
      <c r="K97" s="1458">
        <v>3.18</v>
      </c>
      <c r="L97" s="1456">
        <v>1</v>
      </c>
      <c r="M97" s="1456">
        <v>5</v>
      </c>
      <c r="N97" s="1459">
        <v>2</v>
      </c>
      <c r="O97" s="1456" t="s">
        <v>5324</v>
      </c>
      <c r="P97" s="1460" t="s">
        <v>5498</v>
      </c>
      <c r="Q97" s="1461">
        <f t="shared" si="3"/>
        <v>-1</v>
      </c>
      <c r="R97" s="1462">
        <f t="shared" si="3"/>
        <v>-3.18</v>
      </c>
      <c r="S97" s="1461">
        <f t="shared" si="4"/>
        <v>0</v>
      </c>
      <c r="T97" s="1462">
        <f t="shared" si="5"/>
        <v>0</v>
      </c>
      <c r="U97" s="1579" t="s">
        <v>579</v>
      </c>
      <c r="V97" s="1580" t="s">
        <v>579</v>
      </c>
      <c r="W97" s="1580" t="s">
        <v>579</v>
      </c>
      <c r="X97" s="1581" t="s">
        <v>579</v>
      </c>
      <c r="Y97" s="1582"/>
    </row>
    <row r="98" spans="1:25" ht="14.4" customHeight="1" x14ac:dyDescent="0.3">
      <c r="A98" s="1449" t="s">
        <v>5499</v>
      </c>
      <c r="B98" s="1450">
        <v>2</v>
      </c>
      <c r="C98" s="1451">
        <v>2.0099999999999998</v>
      </c>
      <c r="D98" s="1452">
        <v>3</v>
      </c>
      <c r="E98" s="1453">
        <v>1</v>
      </c>
      <c r="F98" s="1454">
        <v>1</v>
      </c>
      <c r="G98" s="1455">
        <v>3</v>
      </c>
      <c r="H98" s="1456"/>
      <c r="I98" s="1454"/>
      <c r="J98" s="1455"/>
      <c r="K98" s="1458">
        <v>1</v>
      </c>
      <c r="L98" s="1456">
        <v>2</v>
      </c>
      <c r="M98" s="1456">
        <v>18</v>
      </c>
      <c r="N98" s="1459">
        <v>6</v>
      </c>
      <c r="O98" s="1456" t="s">
        <v>5324</v>
      </c>
      <c r="P98" s="1460" t="s">
        <v>5500</v>
      </c>
      <c r="Q98" s="1461">
        <f t="shared" si="3"/>
        <v>-2</v>
      </c>
      <c r="R98" s="1462">
        <f t="shared" si="3"/>
        <v>-2.0099999999999998</v>
      </c>
      <c r="S98" s="1461">
        <f t="shared" si="4"/>
        <v>-1</v>
      </c>
      <c r="T98" s="1462">
        <f t="shared" si="5"/>
        <v>-1</v>
      </c>
      <c r="U98" s="1579" t="s">
        <v>579</v>
      </c>
      <c r="V98" s="1580" t="s">
        <v>579</v>
      </c>
      <c r="W98" s="1580" t="s">
        <v>579</v>
      </c>
      <c r="X98" s="1581" t="s">
        <v>579</v>
      </c>
      <c r="Y98" s="1582"/>
    </row>
    <row r="99" spans="1:25" ht="14.4" customHeight="1" x14ac:dyDescent="0.3">
      <c r="A99" s="1449" t="s">
        <v>5501</v>
      </c>
      <c r="B99" s="1463">
        <v>1</v>
      </c>
      <c r="C99" s="1464">
        <v>0.68</v>
      </c>
      <c r="D99" s="1465">
        <v>4</v>
      </c>
      <c r="E99" s="1453"/>
      <c r="F99" s="1454"/>
      <c r="G99" s="1455"/>
      <c r="H99" s="1466">
        <v>1</v>
      </c>
      <c r="I99" s="1467">
        <v>0.68</v>
      </c>
      <c r="J99" s="1468">
        <v>3</v>
      </c>
      <c r="K99" s="1458">
        <v>0.68</v>
      </c>
      <c r="L99" s="1456">
        <v>2</v>
      </c>
      <c r="M99" s="1456">
        <v>15</v>
      </c>
      <c r="N99" s="1459">
        <v>5</v>
      </c>
      <c r="O99" s="1456" t="s">
        <v>5324</v>
      </c>
      <c r="P99" s="1460" t="s">
        <v>5502</v>
      </c>
      <c r="Q99" s="1461">
        <f t="shared" si="3"/>
        <v>0</v>
      </c>
      <c r="R99" s="1462">
        <f t="shared" si="3"/>
        <v>0</v>
      </c>
      <c r="S99" s="1461">
        <f t="shared" si="4"/>
        <v>1</v>
      </c>
      <c r="T99" s="1462">
        <f t="shared" si="5"/>
        <v>0.68</v>
      </c>
      <c r="U99" s="1579">
        <v>5</v>
      </c>
      <c r="V99" s="1580">
        <v>3</v>
      </c>
      <c r="W99" s="1580">
        <v>-2</v>
      </c>
      <c r="X99" s="1581">
        <v>0.6</v>
      </c>
      <c r="Y99" s="1582"/>
    </row>
    <row r="100" spans="1:25" ht="14.4" customHeight="1" thickBot="1" x14ac:dyDescent="0.35">
      <c r="A100" s="948" t="s">
        <v>5503</v>
      </c>
      <c r="B100" s="949"/>
      <c r="C100" s="950"/>
      <c r="D100" s="951"/>
      <c r="E100" s="952"/>
      <c r="F100" s="953"/>
      <c r="G100" s="954"/>
      <c r="H100" s="955">
        <v>1</v>
      </c>
      <c r="I100" s="956">
        <v>1.1499999999999999</v>
      </c>
      <c r="J100" s="957">
        <v>3</v>
      </c>
      <c r="K100" s="958">
        <v>1.1499999999999999</v>
      </c>
      <c r="L100" s="959">
        <v>3</v>
      </c>
      <c r="M100" s="959">
        <v>27</v>
      </c>
      <c r="N100" s="960">
        <v>9</v>
      </c>
      <c r="O100" s="959" t="s">
        <v>5324</v>
      </c>
      <c r="P100" s="961" t="s">
        <v>5504</v>
      </c>
      <c r="Q100" s="962">
        <f t="shared" si="3"/>
        <v>1</v>
      </c>
      <c r="R100" s="1469">
        <f t="shared" si="3"/>
        <v>1.1499999999999999</v>
      </c>
      <c r="S100" s="962">
        <f t="shared" si="4"/>
        <v>1</v>
      </c>
      <c r="T100" s="1469">
        <f t="shared" si="5"/>
        <v>1.1499999999999999</v>
      </c>
      <c r="U100" s="1476">
        <v>9</v>
      </c>
      <c r="V100" s="949">
        <v>3</v>
      </c>
      <c r="W100" s="949">
        <v>-6</v>
      </c>
      <c r="X100" s="1477">
        <v>0.33333333333333331</v>
      </c>
      <c r="Y100" s="147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1:Q1048576">
    <cfRule type="cellIs" dxfId="14" priority="11" stopIfTrue="1" operator="lessThan">
      <formula>0</formula>
    </cfRule>
  </conditionalFormatting>
  <conditionalFormatting sqref="W101:W1048576">
    <cfRule type="cellIs" dxfId="13" priority="10" stopIfTrue="1" operator="greaterThan">
      <formula>0</formula>
    </cfRule>
  </conditionalFormatting>
  <conditionalFormatting sqref="X101:X1048576">
    <cfRule type="cellIs" dxfId="12" priority="9" stopIfTrue="1" operator="greaterThan">
      <formula>1</formula>
    </cfRule>
  </conditionalFormatting>
  <conditionalFormatting sqref="X101:X1048576">
    <cfRule type="cellIs" dxfId="11" priority="6" stopIfTrue="1" operator="greaterThan">
      <formula>1</formula>
    </cfRule>
  </conditionalFormatting>
  <conditionalFormatting sqref="W101:W1048576">
    <cfRule type="cellIs" dxfId="10" priority="7" stopIfTrue="1" operator="greaterThan">
      <formula>0</formula>
    </cfRule>
  </conditionalFormatting>
  <conditionalFormatting sqref="Q10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0">
    <cfRule type="cellIs" dxfId="7" priority="4" stopIfTrue="1" operator="lessThan">
      <formula>0</formula>
    </cfRule>
  </conditionalFormatting>
  <conditionalFormatting sqref="X5:X100">
    <cfRule type="cellIs" dxfId="6" priority="2" stopIfTrue="1" operator="greaterThan">
      <formula>1</formula>
    </cfRule>
  </conditionalFormatting>
  <conditionalFormatting sqref="W5:W100">
    <cfRule type="cellIs" dxfId="5" priority="3" stopIfTrue="1" operator="greaterThan">
      <formula>0</formula>
    </cfRule>
  </conditionalFormatting>
  <conditionalFormatting sqref="S5:S10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14769895</v>
      </c>
      <c r="C3" s="344">
        <f t="shared" ref="C3:L3" si="0">SUBTOTAL(9,C6:C1048576)</f>
        <v>15.951944155130429</v>
      </c>
      <c r="D3" s="344">
        <f t="shared" si="0"/>
        <v>15618569</v>
      </c>
      <c r="E3" s="344">
        <f t="shared" si="0"/>
        <v>10</v>
      </c>
      <c r="F3" s="344">
        <f t="shared" si="0"/>
        <v>13427196</v>
      </c>
      <c r="G3" s="347">
        <f>IF(D3&lt;&gt;0,F3/D3,"")</f>
        <v>0.85969438045188395</v>
      </c>
      <c r="H3" s="343">
        <f t="shared" si="0"/>
        <v>4811154.9800000004</v>
      </c>
      <c r="I3" s="344">
        <f t="shared" si="0"/>
        <v>0.73429212882738126</v>
      </c>
      <c r="J3" s="344">
        <f t="shared" si="0"/>
        <v>6574173.1299999999</v>
      </c>
      <c r="K3" s="344">
        <f t="shared" si="0"/>
        <v>2</v>
      </c>
      <c r="L3" s="344">
        <f t="shared" si="0"/>
        <v>6249876.2399999956</v>
      </c>
      <c r="M3" s="345">
        <f>IF(J3&lt;&gt;0,L3/J3,"")</f>
        <v>0.95067107549691132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583"/>
      <c r="B5" s="1584">
        <v>2015</v>
      </c>
      <c r="C5" s="1585"/>
      <c r="D5" s="1585">
        <v>2016</v>
      </c>
      <c r="E5" s="1585"/>
      <c r="F5" s="1585">
        <v>2017</v>
      </c>
      <c r="G5" s="905" t="s">
        <v>2</v>
      </c>
      <c r="H5" s="1584">
        <v>2015</v>
      </c>
      <c r="I5" s="1585"/>
      <c r="J5" s="1585">
        <v>2016</v>
      </c>
      <c r="K5" s="1585"/>
      <c r="L5" s="1585">
        <v>2017</v>
      </c>
      <c r="M5" s="905" t="s">
        <v>2</v>
      </c>
    </row>
    <row r="6" spans="1:13" ht="14.4" customHeight="1" x14ac:dyDescent="0.3">
      <c r="A6" s="856" t="s">
        <v>4435</v>
      </c>
      <c r="B6" s="887">
        <v>259</v>
      </c>
      <c r="C6" s="825"/>
      <c r="D6" s="887"/>
      <c r="E6" s="825"/>
      <c r="F6" s="887">
        <v>0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2248</v>
      </c>
      <c r="B7" s="889">
        <v>584301</v>
      </c>
      <c r="C7" s="832">
        <v>0.91912847327091518</v>
      </c>
      <c r="D7" s="889">
        <v>635712</v>
      </c>
      <c r="E7" s="832">
        <v>1</v>
      </c>
      <c r="F7" s="889">
        <v>676843</v>
      </c>
      <c r="G7" s="837">
        <v>1.0647006820698681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4445</v>
      </c>
      <c r="B8" s="889">
        <v>1121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4453</v>
      </c>
      <c r="B9" s="889"/>
      <c r="C9" s="832"/>
      <c r="D9" s="889">
        <v>34004</v>
      </c>
      <c r="E9" s="832">
        <v>1</v>
      </c>
      <c r="F9" s="889">
        <v>52116</v>
      </c>
      <c r="G9" s="837">
        <v>1.5326432184448888</v>
      </c>
      <c r="H9" s="889"/>
      <c r="I9" s="832"/>
      <c r="J9" s="889">
        <v>22073.78</v>
      </c>
      <c r="K9" s="832">
        <v>1</v>
      </c>
      <c r="L9" s="889">
        <v>23176.260000000002</v>
      </c>
      <c r="M9" s="838">
        <v>1.0499452291361064</v>
      </c>
    </row>
    <row r="10" spans="1:13" ht="14.4" customHeight="1" x14ac:dyDescent="0.3">
      <c r="A10" s="857" t="s">
        <v>4458</v>
      </c>
      <c r="B10" s="889">
        <v>213373</v>
      </c>
      <c r="C10" s="832">
        <v>1.0971688023200805</v>
      </c>
      <c r="D10" s="889">
        <v>194476</v>
      </c>
      <c r="E10" s="832">
        <v>1</v>
      </c>
      <c r="F10" s="889">
        <v>226016</v>
      </c>
      <c r="G10" s="837">
        <v>1.1621793948867727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5506</v>
      </c>
      <c r="B11" s="889">
        <v>953341</v>
      </c>
      <c r="C11" s="832">
        <v>1.0386516956760479</v>
      </c>
      <c r="D11" s="889">
        <v>917864</v>
      </c>
      <c r="E11" s="832">
        <v>1</v>
      </c>
      <c r="F11" s="889">
        <v>935026</v>
      </c>
      <c r="G11" s="837">
        <v>1.0186977591451456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5507</v>
      </c>
      <c r="B12" s="889">
        <v>6399719</v>
      </c>
      <c r="C12" s="832">
        <v>0.95222407649551866</v>
      </c>
      <c r="D12" s="889">
        <v>6720812</v>
      </c>
      <c r="E12" s="832">
        <v>1</v>
      </c>
      <c r="F12" s="889">
        <v>6495404</v>
      </c>
      <c r="G12" s="837">
        <v>0.96646119546269116</v>
      </c>
      <c r="H12" s="889">
        <v>4811154.9800000004</v>
      </c>
      <c r="I12" s="832">
        <v>0.73429212882738126</v>
      </c>
      <c r="J12" s="889">
        <v>6552099.3499999996</v>
      </c>
      <c r="K12" s="832">
        <v>1</v>
      </c>
      <c r="L12" s="889">
        <v>6226699.9799999958</v>
      </c>
      <c r="M12" s="838">
        <v>0.95033662455072454</v>
      </c>
    </row>
    <row r="13" spans="1:13" ht="14.4" customHeight="1" x14ac:dyDescent="0.3">
      <c r="A13" s="857" t="s">
        <v>5508</v>
      </c>
      <c r="B13" s="889">
        <v>854468</v>
      </c>
      <c r="C13" s="832">
        <v>1.2792318033876584</v>
      </c>
      <c r="D13" s="889">
        <v>667954</v>
      </c>
      <c r="E13" s="832">
        <v>1</v>
      </c>
      <c r="F13" s="889">
        <v>713396</v>
      </c>
      <c r="G13" s="837">
        <v>1.0680316309206921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5509</v>
      </c>
      <c r="B14" s="889">
        <v>1278704</v>
      </c>
      <c r="C14" s="832">
        <v>1.0026597413025204</v>
      </c>
      <c r="D14" s="889">
        <v>1275312</v>
      </c>
      <c r="E14" s="832">
        <v>1</v>
      </c>
      <c r="F14" s="889">
        <v>1001383</v>
      </c>
      <c r="G14" s="837">
        <v>0.78520628677531457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5510</v>
      </c>
      <c r="B15" s="889">
        <v>470015</v>
      </c>
      <c r="C15" s="832">
        <v>0.96198047037297041</v>
      </c>
      <c r="D15" s="889">
        <v>488591</v>
      </c>
      <c r="E15" s="832">
        <v>1</v>
      </c>
      <c r="F15" s="889">
        <v>528360</v>
      </c>
      <c r="G15" s="837">
        <v>1.0813952774406406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5511</v>
      </c>
      <c r="B16" s="889">
        <v>14626</v>
      </c>
      <c r="C16" s="832">
        <v>7.8465665236051505</v>
      </c>
      <c r="D16" s="889">
        <v>1864</v>
      </c>
      <c r="E16" s="832">
        <v>1</v>
      </c>
      <c r="F16" s="889">
        <v>2178</v>
      </c>
      <c r="G16" s="837">
        <v>1.1684549356223175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5512</v>
      </c>
      <c r="B17" s="891">
        <v>3999968</v>
      </c>
      <c r="C17" s="840">
        <v>0.85433256869956731</v>
      </c>
      <c r="D17" s="891">
        <v>4681980</v>
      </c>
      <c r="E17" s="840">
        <v>1</v>
      </c>
      <c r="F17" s="891">
        <v>2796474</v>
      </c>
      <c r="G17" s="845">
        <v>0.59728448220624608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45105.17</v>
      </c>
      <c r="G3" s="211">
        <f t="shared" si="0"/>
        <v>19581049.98</v>
      </c>
      <c r="H3" s="212"/>
      <c r="I3" s="212"/>
      <c r="J3" s="207">
        <f t="shared" si="0"/>
        <v>45526.11</v>
      </c>
      <c r="K3" s="211">
        <f t="shared" si="0"/>
        <v>22192742.129999999</v>
      </c>
      <c r="L3" s="212"/>
      <c r="M3" s="212"/>
      <c r="N3" s="207">
        <f t="shared" si="0"/>
        <v>43991</v>
      </c>
      <c r="O3" s="211">
        <f t="shared" si="0"/>
        <v>19677072.240000002</v>
      </c>
      <c r="P3" s="177">
        <f>IF(K3=0,"",O3/K3)</f>
        <v>0.88664447704281968</v>
      </c>
      <c r="Q3" s="209">
        <f>IF(N3=0,"",O3/N3)</f>
        <v>447.29767997999596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4461</v>
      </c>
      <c r="B6" s="825" t="s">
        <v>5513</v>
      </c>
      <c r="C6" s="825" t="s">
        <v>4353</v>
      </c>
      <c r="D6" s="825" t="s">
        <v>5514</v>
      </c>
      <c r="E6" s="825" t="s">
        <v>5515</v>
      </c>
      <c r="F6" s="225">
        <v>1</v>
      </c>
      <c r="G6" s="225">
        <v>259</v>
      </c>
      <c r="H6" s="225"/>
      <c r="I6" s="225">
        <v>259</v>
      </c>
      <c r="J6" s="225"/>
      <c r="K6" s="225"/>
      <c r="L6" s="225"/>
      <c r="M6" s="225"/>
      <c r="N6" s="225">
        <v>0</v>
      </c>
      <c r="O6" s="225">
        <v>0</v>
      </c>
      <c r="P6" s="830"/>
      <c r="Q6" s="848"/>
    </row>
    <row r="7" spans="1:17" ht="14.4" customHeight="1" x14ac:dyDescent="0.3">
      <c r="A7" s="831" t="s">
        <v>577</v>
      </c>
      <c r="B7" s="832" t="s">
        <v>5296</v>
      </c>
      <c r="C7" s="832" t="s">
        <v>4353</v>
      </c>
      <c r="D7" s="832" t="s">
        <v>5297</v>
      </c>
      <c r="E7" s="832" t="s">
        <v>5298</v>
      </c>
      <c r="F7" s="849">
        <v>777</v>
      </c>
      <c r="G7" s="849">
        <v>584301</v>
      </c>
      <c r="H7" s="849">
        <v>0.91912847327091518</v>
      </c>
      <c r="I7" s="849">
        <v>751.99613899613905</v>
      </c>
      <c r="J7" s="849">
        <v>795</v>
      </c>
      <c r="K7" s="849">
        <v>635712</v>
      </c>
      <c r="L7" s="849">
        <v>1</v>
      </c>
      <c r="M7" s="849">
        <v>799.63773584905664</v>
      </c>
      <c r="N7" s="849">
        <v>845</v>
      </c>
      <c r="O7" s="849">
        <v>676843</v>
      </c>
      <c r="P7" s="837">
        <v>1.0647006820698681</v>
      </c>
      <c r="Q7" s="850">
        <v>800.99763313609469</v>
      </c>
    </row>
    <row r="8" spans="1:17" ht="14.4" customHeight="1" x14ac:dyDescent="0.3">
      <c r="A8" s="831" t="s">
        <v>5306</v>
      </c>
      <c r="B8" s="832" t="s">
        <v>5296</v>
      </c>
      <c r="C8" s="832" t="s">
        <v>4353</v>
      </c>
      <c r="D8" s="832" t="s">
        <v>5516</v>
      </c>
      <c r="E8" s="832" t="s">
        <v>5517</v>
      </c>
      <c r="F8" s="849">
        <v>1</v>
      </c>
      <c r="G8" s="849">
        <v>1121</v>
      </c>
      <c r="H8" s="849"/>
      <c r="I8" s="849">
        <v>1121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5314</v>
      </c>
      <c r="B9" s="832" t="s">
        <v>5518</v>
      </c>
      <c r="C9" s="832" t="s">
        <v>4357</v>
      </c>
      <c r="D9" s="832" t="s">
        <v>5519</v>
      </c>
      <c r="E9" s="832" t="s">
        <v>5520</v>
      </c>
      <c r="F9" s="849"/>
      <c r="G9" s="849"/>
      <c r="H9" s="849"/>
      <c r="I9" s="849"/>
      <c r="J9" s="849"/>
      <c r="K9" s="849"/>
      <c r="L9" s="849"/>
      <c r="M9" s="849"/>
      <c r="N9" s="849">
        <v>0.45</v>
      </c>
      <c r="O9" s="849">
        <v>904.34</v>
      </c>
      <c r="P9" s="837"/>
      <c r="Q9" s="850">
        <v>2009.6444444444444</v>
      </c>
    </row>
    <row r="10" spans="1:17" ht="14.4" customHeight="1" x14ac:dyDescent="0.3">
      <c r="A10" s="831" t="s">
        <v>5314</v>
      </c>
      <c r="B10" s="832" t="s">
        <v>5518</v>
      </c>
      <c r="C10" s="832" t="s">
        <v>4357</v>
      </c>
      <c r="D10" s="832" t="s">
        <v>5521</v>
      </c>
      <c r="E10" s="832" t="s">
        <v>5522</v>
      </c>
      <c r="F10" s="849"/>
      <c r="G10" s="849"/>
      <c r="H10" s="849"/>
      <c r="I10" s="849"/>
      <c r="J10" s="849">
        <v>0.02</v>
      </c>
      <c r="K10" s="849">
        <v>177.08</v>
      </c>
      <c r="L10" s="849">
        <v>1</v>
      </c>
      <c r="M10" s="849">
        <v>8854</v>
      </c>
      <c r="N10" s="849"/>
      <c r="O10" s="849"/>
      <c r="P10" s="837"/>
      <c r="Q10" s="850"/>
    </row>
    <row r="11" spans="1:17" ht="14.4" customHeight="1" x14ac:dyDescent="0.3">
      <c r="A11" s="831" t="s">
        <v>5314</v>
      </c>
      <c r="B11" s="832" t="s">
        <v>5518</v>
      </c>
      <c r="C11" s="832" t="s">
        <v>4357</v>
      </c>
      <c r="D11" s="832" t="s">
        <v>5523</v>
      </c>
      <c r="E11" s="832" t="s">
        <v>5522</v>
      </c>
      <c r="F11" s="849"/>
      <c r="G11" s="849"/>
      <c r="H11" s="849"/>
      <c r="I11" s="849"/>
      <c r="J11" s="849">
        <v>1</v>
      </c>
      <c r="K11" s="849">
        <v>1794.92</v>
      </c>
      <c r="L11" s="849">
        <v>1</v>
      </c>
      <c r="M11" s="849">
        <v>1794.92</v>
      </c>
      <c r="N11" s="849">
        <v>0.25</v>
      </c>
      <c r="O11" s="849">
        <v>454.76</v>
      </c>
      <c r="P11" s="837">
        <v>0.25335948120250484</v>
      </c>
      <c r="Q11" s="850">
        <v>1819.04</v>
      </c>
    </row>
    <row r="12" spans="1:17" ht="14.4" customHeight="1" x14ac:dyDescent="0.3">
      <c r="A12" s="831" t="s">
        <v>5314</v>
      </c>
      <c r="B12" s="832" t="s">
        <v>5518</v>
      </c>
      <c r="C12" s="832" t="s">
        <v>4357</v>
      </c>
      <c r="D12" s="832" t="s">
        <v>5524</v>
      </c>
      <c r="E12" s="832" t="s">
        <v>5525</v>
      </c>
      <c r="F12" s="849"/>
      <c r="G12" s="849"/>
      <c r="H12" s="849"/>
      <c r="I12" s="849"/>
      <c r="J12" s="849"/>
      <c r="K12" s="849"/>
      <c r="L12" s="849"/>
      <c r="M12" s="849"/>
      <c r="N12" s="849">
        <v>0.05</v>
      </c>
      <c r="O12" s="849">
        <v>45.19</v>
      </c>
      <c r="P12" s="837"/>
      <c r="Q12" s="850">
        <v>903.8</v>
      </c>
    </row>
    <row r="13" spans="1:17" ht="14.4" customHeight="1" x14ac:dyDescent="0.3">
      <c r="A13" s="831" t="s">
        <v>5314</v>
      </c>
      <c r="B13" s="832" t="s">
        <v>5518</v>
      </c>
      <c r="C13" s="832" t="s">
        <v>4595</v>
      </c>
      <c r="D13" s="832" t="s">
        <v>5526</v>
      </c>
      <c r="E13" s="832" t="s">
        <v>5527</v>
      </c>
      <c r="F13" s="849"/>
      <c r="G13" s="849"/>
      <c r="H13" s="849"/>
      <c r="I13" s="849"/>
      <c r="J13" s="849">
        <v>626</v>
      </c>
      <c r="K13" s="849">
        <v>2140.92</v>
      </c>
      <c r="L13" s="849">
        <v>1</v>
      </c>
      <c r="M13" s="849">
        <v>3.42</v>
      </c>
      <c r="N13" s="849"/>
      <c r="O13" s="849"/>
      <c r="P13" s="837"/>
      <c r="Q13" s="850"/>
    </row>
    <row r="14" spans="1:17" ht="14.4" customHeight="1" x14ac:dyDescent="0.3">
      <c r="A14" s="831" t="s">
        <v>5314</v>
      </c>
      <c r="B14" s="832" t="s">
        <v>5518</v>
      </c>
      <c r="C14" s="832" t="s">
        <v>4595</v>
      </c>
      <c r="D14" s="832" t="s">
        <v>5528</v>
      </c>
      <c r="E14" s="832" t="s">
        <v>5529</v>
      </c>
      <c r="F14" s="849"/>
      <c r="G14" s="849"/>
      <c r="H14" s="849"/>
      <c r="I14" s="849"/>
      <c r="J14" s="849">
        <v>544</v>
      </c>
      <c r="K14" s="849">
        <v>17960.86</v>
      </c>
      <c r="L14" s="849">
        <v>1</v>
      </c>
      <c r="M14" s="849">
        <v>33.016286764705882</v>
      </c>
      <c r="N14" s="849">
        <v>457</v>
      </c>
      <c r="O14" s="849">
        <v>15260.29</v>
      </c>
      <c r="P14" s="837">
        <v>0.84964138688236535</v>
      </c>
      <c r="Q14" s="850">
        <v>33.392319474835887</v>
      </c>
    </row>
    <row r="15" spans="1:17" ht="14.4" customHeight="1" x14ac:dyDescent="0.3">
      <c r="A15" s="831" t="s">
        <v>5314</v>
      </c>
      <c r="B15" s="832" t="s">
        <v>5518</v>
      </c>
      <c r="C15" s="832" t="s">
        <v>4595</v>
      </c>
      <c r="D15" s="832" t="s">
        <v>5530</v>
      </c>
      <c r="E15" s="832" t="s">
        <v>5531</v>
      </c>
      <c r="F15" s="849"/>
      <c r="G15" s="849"/>
      <c r="H15" s="849"/>
      <c r="I15" s="849"/>
      <c r="J15" s="849"/>
      <c r="K15" s="849"/>
      <c r="L15" s="849"/>
      <c r="M15" s="849"/>
      <c r="N15" s="849">
        <v>114</v>
      </c>
      <c r="O15" s="849">
        <v>6511.68</v>
      </c>
      <c r="P15" s="837"/>
      <c r="Q15" s="850">
        <v>57.120000000000005</v>
      </c>
    </row>
    <row r="16" spans="1:17" ht="14.4" customHeight="1" x14ac:dyDescent="0.3">
      <c r="A16" s="831" t="s">
        <v>5314</v>
      </c>
      <c r="B16" s="832" t="s">
        <v>5518</v>
      </c>
      <c r="C16" s="832" t="s">
        <v>4353</v>
      </c>
      <c r="D16" s="832" t="s">
        <v>5532</v>
      </c>
      <c r="E16" s="832" t="s">
        <v>5533</v>
      </c>
      <c r="F16" s="849"/>
      <c r="G16" s="849"/>
      <c r="H16" s="849"/>
      <c r="I16" s="849"/>
      <c r="J16" s="849">
        <v>2</v>
      </c>
      <c r="K16" s="849">
        <v>3650</v>
      </c>
      <c r="L16" s="849">
        <v>1</v>
      </c>
      <c r="M16" s="849">
        <v>1825</v>
      </c>
      <c r="N16" s="849"/>
      <c r="O16" s="849"/>
      <c r="P16" s="837"/>
      <c r="Q16" s="850"/>
    </row>
    <row r="17" spans="1:17" ht="14.4" customHeight="1" x14ac:dyDescent="0.3">
      <c r="A17" s="831" t="s">
        <v>5314</v>
      </c>
      <c r="B17" s="832" t="s">
        <v>5518</v>
      </c>
      <c r="C17" s="832" t="s">
        <v>4353</v>
      </c>
      <c r="D17" s="832" t="s">
        <v>5534</v>
      </c>
      <c r="E17" s="832" t="s">
        <v>5535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8595</v>
      </c>
      <c r="P17" s="837"/>
      <c r="Q17" s="850">
        <v>8595</v>
      </c>
    </row>
    <row r="18" spans="1:17" ht="14.4" customHeight="1" x14ac:dyDescent="0.3">
      <c r="A18" s="831" t="s">
        <v>5314</v>
      </c>
      <c r="B18" s="832" t="s">
        <v>5518</v>
      </c>
      <c r="C18" s="832" t="s">
        <v>4353</v>
      </c>
      <c r="D18" s="832" t="s">
        <v>5536</v>
      </c>
      <c r="E18" s="832" t="s">
        <v>5537</v>
      </c>
      <c r="F18" s="849"/>
      <c r="G18" s="849"/>
      <c r="H18" s="849"/>
      <c r="I18" s="849"/>
      <c r="J18" s="849">
        <v>2</v>
      </c>
      <c r="K18" s="849">
        <v>29012</v>
      </c>
      <c r="L18" s="849">
        <v>1</v>
      </c>
      <c r="M18" s="849">
        <v>14506</v>
      </c>
      <c r="N18" s="849">
        <v>3</v>
      </c>
      <c r="O18" s="849">
        <v>43521</v>
      </c>
      <c r="P18" s="837">
        <v>1.5001034054873845</v>
      </c>
      <c r="Q18" s="850">
        <v>14507</v>
      </c>
    </row>
    <row r="19" spans="1:17" ht="14.4" customHeight="1" x14ac:dyDescent="0.3">
      <c r="A19" s="831" t="s">
        <v>5314</v>
      </c>
      <c r="B19" s="832" t="s">
        <v>5518</v>
      </c>
      <c r="C19" s="832" t="s">
        <v>4353</v>
      </c>
      <c r="D19" s="832" t="s">
        <v>5538</v>
      </c>
      <c r="E19" s="832" t="s">
        <v>5539</v>
      </c>
      <c r="F19" s="849"/>
      <c r="G19" s="849"/>
      <c r="H19" s="849"/>
      <c r="I19" s="849"/>
      <c r="J19" s="849">
        <v>1</v>
      </c>
      <c r="K19" s="849">
        <v>1342</v>
      </c>
      <c r="L19" s="849">
        <v>1</v>
      </c>
      <c r="M19" s="849">
        <v>1342</v>
      </c>
      <c r="N19" s="849"/>
      <c r="O19" s="849"/>
      <c r="P19" s="837"/>
      <c r="Q19" s="850"/>
    </row>
    <row r="20" spans="1:17" ht="14.4" customHeight="1" x14ac:dyDescent="0.3">
      <c r="A20" s="831" t="s">
        <v>5319</v>
      </c>
      <c r="B20" s="832" t="s">
        <v>5540</v>
      </c>
      <c r="C20" s="832" t="s">
        <v>4353</v>
      </c>
      <c r="D20" s="832" t="s">
        <v>5541</v>
      </c>
      <c r="E20" s="832" t="s">
        <v>5542</v>
      </c>
      <c r="F20" s="849"/>
      <c r="G20" s="849"/>
      <c r="H20" s="849"/>
      <c r="I20" s="849"/>
      <c r="J20" s="849">
        <v>2</v>
      </c>
      <c r="K20" s="849">
        <v>25586</v>
      </c>
      <c r="L20" s="849">
        <v>1</v>
      </c>
      <c r="M20" s="849">
        <v>12793</v>
      </c>
      <c r="N20" s="849">
        <v>3</v>
      </c>
      <c r="O20" s="849">
        <v>38382</v>
      </c>
      <c r="P20" s="837">
        <v>1.5001172516219807</v>
      </c>
      <c r="Q20" s="850">
        <v>12794</v>
      </c>
    </row>
    <row r="21" spans="1:17" ht="14.4" customHeight="1" x14ac:dyDescent="0.3">
      <c r="A21" s="831" t="s">
        <v>5319</v>
      </c>
      <c r="B21" s="832" t="s">
        <v>5540</v>
      </c>
      <c r="C21" s="832" t="s">
        <v>4353</v>
      </c>
      <c r="D21" s="832" t="s">
        <v>5543</v>
      </c>
      <c r="E21" s="832" t="s">
        <v>5544</v>
      </c>
      <c r="F21" s="849">
        <v>2</v>
      </c>
      <c r="G21" s="849">
        <v>2536</v>
      </c>
      <c r="H21" s="849"/>
      <c r="I21" s="849">
        <v>1268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5319</v>
      </c>
      <c r="B22" s="832" t="s">
        <v>5540</v>
      </c>
      <c r="C22" s="832" t="s">
        <v>4353</v>
      </c>
      <c r="D22" s="832" t="s">
        <v>5545</v>
      </c>
      <c r="E22" s="832" t="s">
        <v>5546</v>
      </c>
      <c r="F22" s="849">
        <v>4</v>
      </c>
      <c r="G22" s="849">
        <v>4032</v>
      </c>
      <c r="H22" s="849"/>
      <c r="I22" s="849">
        <v>1008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5319</v>
      </c>
      <c r="B23" s="832" t="s">
        <v>5540</v>
      </c>
      <c r="C23" s="832" t="s">
        <v>4353</v>
      </c>
      <c r="D23" s="832" t="s">
        <v>5547</v>
      </c>
      <c r="E23" s="832" t="s">
        <v>5548</v>
      </c>
      <c r="F23" s="849">
        <v>8</v>
      </c>
      <c r="G23" s="849">
        <v>18112</v>
      </c>
      <c r="H23" s="849"/>
      <c r="I23" s="849">
        <v>2264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5319</v>
      </c>
      <c r="B24" s="832" t="s">
        <v>5540</v>
      </c>
      <c r="C24" s="832" t="s">
        <v>4353</v>
      </c>
      <c r="D24" s="832" t="s">
        <v>5549</v>
      </c>
      <c r="E24" s="832" t="s">
        <v>5550</v>
      </c>
      <c r="F24" s="849">
        <v>2</v>
      </c>
      <c r="G24" s="849">
        <v>742</v>
      </c>
      <c r="H24" s="849"/>
      <c r="I24" s="849">
        <v>371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5319</v>
      </c>
      <c r="B25" s="832" t="s">
        <v>5551</v>
      </c>
      <c r="C25" s="832" t="s">
        <v>4353</v>
      </c>
      <c r="D25" s="832" t="s">
        <v>5552</v>
      </c>
      <c r="E25" s="832" t="s">
        <v>5553</v>
      </c>
      <c r="F25" s="849">
        <v>3</v>
      </c>
      <c r="G25" s="849">
        <v>1053</v>
      </c>
      <c r="H25" s="849">
        <v>2.9745762711864407</v>
      </c>
      <c r="I25" s="849">
        <v>351</v>
      </c>
      <c r="J25" s="849">
        <v>1</v>
      </c>
      <c r="K25" s="849">
        <v>354</v>
      </c>
      <c r="L25" s="849">
        <v>1</v>
      </c>
      <c r="M25" s="849">
        <v>354</v>
      </c>
      <c r="N25" s="849">
        <v>30</v>
      </c>
      <c r="O25" s="849">
        <v>10620</v>
      </c>
      <c r="P25" s="837">
        <v>30</v>
      </c>
      <c r="Q25" s="850">
        <v>354</v>
      </c>
    </row>
    <row r="26" spans="1:17" ht="14.4" customHeight="1" x14ac:dyDescent="0.3">
      <c r="A26" s="831" t="s">
        <v>5319</v>
      </c>
      <c r="B26" s="832" t="s">
        <v>5551</v>
      </c>
      <c r="C26" s="832" t="s">
        <v>4353</v>
      </c>
      <c r="D26" s="832" t="s">
        <v>5554</v>
      </c>
      <c r="E26" s="832" t="s">
        <v>5555</v>
      </c>
      <c r="F26" s="849">
        <v>242</v>
      </c>
      <c r="G26" s="849">
        <v>15730</v>
      </c>
      <c r="H26" s="849">
        <v>1.1862745098039216</v>
      </c>
      <c r="I26" s="849">
        <v>65</v>
      </c>
      <c r="J26" s="849">
        <v>204</v>
      </c>
      <c r="K26" s="849">
        <v>13260</v>
      </c>
      <c r="L26" s="849">
        <v>1</v>
      </c>
      <c r="M26" s="849">
        <v>65</v>
      </c>
      <c r="N26" s="849">
        <v>246</v>
      </c>
      <c r="O26" s="849">
        <v>15990</v>
      </c>
      <c r="P26" s="837">
        <v>1.2058823529411764</v>
      </c>
      <c r="Q26" s="850">
        <v>65</v>
      </c>
    </row>
    <row r="27" spans="1:17" ht="14.4" customHeight="1" x14ac:dyDescent="0.3">
      <c r="A27" s="831" t="s">
        <v>5319</v>
      </c>
      <c r="B27" s="832" t="s">
        <v>5551</v>
      </c>
      <c r="C27" s="832" t="s">
        <v>4353</v>
      </c>
      <c r="D27" s="832" t="s">
        <v>5556</v>
      </c>
      <c r="E27" s="832" t="s">
        <v>5557</v>
      </c>
      <c r="F27" s="849"/>
      <c r="G27" s="849"/>
      <c r="H27" s="849"/>
      <c r="I27" s="849"/>
      <c r="J27" s="849">
        <v>5</v>
      </c>
      <c r="K27" s="849">
        <v>2960</v>
      </c>
      <c r="L27" s="849">
        <v>1</v>
      </c>
      <c r="M27" s="849">
        <v>592</v>
      </c>
      <c r="N27" s="849"/>
      <c r="O27" s="849"/>
      <c r="P27" s="837"/>
      <c r="Q27" s="850"/>
    </row>
    <row r="28" spans="1:17" ht="14.4" customHeight="1" x14ac:dyDescent="0.3">
      <c r="A28" s="831" t="s">
        <v>5319</v>
      </c>
      <c r="B28" s="832" t="s">
        <v>5551</v>
      </c>
      <c r="C28" s="832" t="s">
        <v>4353</v>
      </c>
      <c r="D28" s="832" t="s">
        <v>5558</v>
      </c>
      <c r="E28" s="832" t="s">
        <v>5559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679</v>
      </c>
      <c r="P28" s="837"/>
      <c r="Q28" s="850">
        <v>679</v>
      </c>
    </row>
    <row r="29" spans="1:17" ht="14.4" customHeight="1" x14ac:dyDescent="0.3">
      <c r="A29" s="831" t="s">
        <v>5319</v>
      </c>
      <c r="B29" s="832" t="s">
        <v>5551</v>
      </c>
      <c r="C29" s="832" t="s">
        <v>4353</v>
      </c>
      <c r="D29" s="832" t="s">
        <v>5560</v>
      </c>
      <c r="E29" s="832" t="s">
        <v>5561</v>
      </c>
      <c r="F29" s="849">
        <v>22</v>
      </c>
      <c r="G29" s="849">
        <v>528</v>
      </c>
      <c r="H29" s="849">
        <v>1.4666666666666666</v>
      </c>
      <c r="I29" s="849">
        <v>24</v>
      </c>
      <c r="J29" s="849">
        <v>15</v>
      </c>
      <c r="K29" s="849">
        <v>360</v>
      </c>
      <c r="L29" s="849">
        <v>1</v>
      </c>
      <c r="M29" s="849">
        <v>24</v>
      </c>
      <c r="N29" s="849">
        <v>18</v>
      </c>
      <c r="O29" s="849">
        <v>432</v>
      </c>
      <c r="P29" s="837">
        <v>1.2</v>
      </c>
      <c r="Q29" s="850">
        <v>24</v>
      </c>
    </row>
    <row r="30" spans="1:17" ht="14.4" customHeight="1" x14ac:dyDescent="0.3">
      <c r="A30" s="831" t="s">
        <v>5319</v>
      </c>
      <c r="B30" s="832" t="s">
        <v>5551</v>
      </c>
      <c r="C30" s="832" t="s">
        <v>4353</v>
      </c>
      <c r="D30" s="832" t="s">
        <v>5562</v>
      </c>
      <c r="E30" s="832" t="s">
        <v>5563</v>
      </c>
      <c r="F30" s="849">
        <v>14</v>
      </c>
      <c r="G30" s="849">
        <v>756</v>
      </c>
      <c r="H30" s="849">
        <v>0.15799373040752351</v>
      </c>
      <c r="I30" s="849">
        <v>54</v>
      </c>
      <c r="J30" s="849">
        <v>87</v>
      </c>
      <c r="K30" s="849">
        <v>4785</v>
      </c>
      <c r="L30" s="849">
        <v>1</v>
      </c>
      <c r="M30" s="849">
        <v>55</v>
      </c>
      <c r="N30" s="849">
        <v>114</v>
      </c>
      <c r="O30" s="849">
        <v>6270</v>
      </c>
      <c r="P30" s="837">
        <v>1.3103448275862069</v>
      </c>
      <c r="Q30" s="850">
        <v>55</v>
      </c>
    </row>
    <row r="31" spans="1:17" ht="14.4" customHeight="1" x14ac:dyDescent="0.3">
      <c r="A31" s="831" t="s">
        <v>5319</v>
      </c>
      <c r="B31" s="832" t="s">
        <v>5551</v>
      </c>
      <c r="C31" s="832" t="s">
        <v>4353</v>
      </c>
      <c r="D31" s="832" t="s">
        <v>5564</v>
      </c>
      <c r="E31" s="832" t="s">
        <v>5565</v>
      </c>
      <c r="F31" s="849">
        <v>1171</v>
      </c>
      <c r="G31" s="849">
        <v>90167</v>
      </c>
      <c r="H31" s="849">
        <v>1.0086132644272179</v>
      </c>
      <c r="I31" s="849">
        <v>77</v>
      </c>
      <c r="J31" s="849">
        <v>1161</v>
      </c>
      <c r="K31" s="849">
        <v>89397</v>
      </c>
      <c r="L31" s="849">
        <v>1</v>
      </c>
      <c r="M31" s="849">
        <v>77</v>
      </c>
      <c r="N31" s="849">
        <v>1209</v>
      </c>
      <c r="O31" s="849">
        <v>93093</v>
      </c>
      <c r="P31" s="837">
        <v>1.0413436692506459</v>
      </c>
      <c r="Q31" s="850">
        <v>77</v>
      </c>
    </row>
    <row r="32" spans="1:17" ht="14.4" customHeight="1" x14ac:dyDescent="0.3">
      <c r="A32" s="831" t="s">
        <v>5319</v>
      </c>
      <c r="B32" s="832" t="s">
        <v>5551</v>
      </c>
      <c r="C32" s="832" t="s">
        <v>4353</v>
      </c>
      <c r="D32" s="832" t="s">
        <v>5566</v>
      </c>
      <c r="E32" s="832" t="s">
        <v>5567</v>
      </c>
      <c r="F32" s="849">
        <v>48</v>
      </c>
      <c r="G32" s="849">
        <v>1104</v>
      </c>
      <c r="H32" s="849">
        <v>1.3142857142857143</v>
      </c>
      <c r="I32" s="849">
        <v>23</v>
      </c>
      <c r="J32" s="849">
        <v>35</v>
      </c>
      <c r="K32" s="849">
        <v>840</v>
      </c>
      <c r="L32" s="849">
        <v>1</v>
      </c>
      <c r="M32" s="849">
        <v>24</v>
      </c>
      <c r="N32" s="849">
        <v>37</v>
      </c>
      <c r="O32" s="849">
        <v>888</v>
      </c>
      <c r="P32" s="837">
        <v>1.0571428571428572</v>
      </c>
      <c r="Q32" s="850">
        <v>24</v>
      </c>
    </row>
    <row r="33" spans="1:17" ht="14.4" customHeight="1" x14ac:dyDescent="0.3">
      <c r="A33" s="831" t="s">
        <v>5319</v>
      </c>
      <c r="B33" s="832" t="s">
        <v>5551</v>
      </c>
      <c r="C33" s="832" t="s">
        <v>4353</v>
      </c>
      <c r="D33" s="832" t="s">
        <v>5568</v>
      </c>
      <c r="E33" s="832" t="s">
        <v>5569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210</v>
      </c>
      <c r="P33" s="837"/>
      <c r="Q33" s="850">
        <v>210</v>
      </c>
    </row>
    <row r="34" spans="1:17" ht="14.4" customHeight="1" x14ac:dyDescent="0.3">
      <c r="A34" s="831" t="s">
        <v>5319</v>
      </c>
      <c r="B34" s="832" t="s">
        <v>5551</v>
      </c>
      <c r="C34" s="832" t="s">
        <v>4353</v>
      </c>
      <c r="D34" s="832" t="s">
        <v>5570</v>
      </c>
      <c r="E34" s="832" t="s">
        <v>5571</v>
      </c>
      <c r="F34" s="849">
        <v>13</v>
      </c>
      <c r="G34" s="849">
        <v>858</v>
      </c>
      <c r="H34" s="849">
        <v>0.5</v>
      </c>
      <c r="I34" s="849">
        <v>66</v>
      </c>
      <c r="J34" s="849">
        <v>26</v>
      </c>
      <c r="K34" s="849">
        <v>1716</v>
      </c>
      <c r="L34" s="849">
        <v>1</v>
      </c>
      <c r="M34" s="849">
        <v>66</v>
      </c>
      <c r="N34" s="849">
        <v>18</v>
      </c>
      <c r="O34" s="849">
        <v>1188</v>
      </c>
      <c r="P34" s="837">
        <v>0.69230769230769229</v>
      </c>
      <c r="Q34" s="850">
        <v>66</v>
      </c>
    </row>
    <row r="35" spans="1:17" ht="14.4" customHeight="1" x14ac:dyDescent="0.3">
      <c r="A35" s="831" t="s">
        <v>5319</v>
      </c>
      <c r="B35" s="832" t="s">
        <v>5551</v>
      </c>
      <c r="C35" s="832" t="s">
        <v>4353</v>
      </c>
      <c r="D35" s="832" t="s">
        <v>5572</v>
      </c>
      <c r="E35" s="832" t="s">
        <v>5573</v>
      </c>
      <c r="F35" s="849">
        <v>6</v>
      </c>
      <c r="G35" s="849">
        <v>2094</v>
      </c>
      <c r="H35" s="849"/>
      <c r="I35" s="849">
        <v>349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5319</v>
      </c>
      <c r="B36" s="832" t="s">
        <v>5551</v>
      </c>
      <c r="C36" s="832" t="s">
        <v>4353</v>
      </c>
      <c r="D36" s="832" t="s">
        <v>5574</v>
      </c>
      <c r="E36" s="832" t="s">
        <v>5575</v>
      </c>
      <c r="F36" s="849">
        <v>26</v>
      </c>
      <c r="G36" s="849">
        <v>624</v>
      </c>
      <c r="H36" s="849">
        <v>1.4682352941176471</v>
      </c>
      <c r="I36" s="849">
        <v>24</v>
      </c>
      <c r="J36" s="849">
        <v>17</v>
      </c>
      <c r="K36" s="849">
        <v>425</v>
      </c>
      <c r="L36" s="849">
        <v>1</v>
      </c>
      <c r="M36" s="849">
        <v>25</v>
      </c>
      <c r="N36" s="849">
        <v>17</v>
      </c>
      <c r="O36" s="849">
        <v>425</v>
      </c>
      <c r="P36" s="837">
        <v>1</v>
      </c>
      <c r="Q36" s="850">
        <v>25</v>
      </c>
    </row>
    <row r="37" spans="1:17" ht="14.4" customHeight="1" x14ac:dyDescent="0.3">
      <c r="A37" s="831" t="s">
        <v>5319</v>
      </c>
      <c r="B37" s="832" t="s">
        <v>5551</v>
      </c>
      <c r="C37" s="832" t="s">
        <v>4353</v>
      </c>
      <c r="D37" s="832" t="s">
        <v>5576</v>
      </c>
      <c r="E37" s="832" t="s">
        <v>5577</v>
      </c>
      <c r="F37" s="849">
        <v>132</v>
      </c>
      <c r="G37" s="849">
        <v>23760</v>
      </c>
      <c r="H37" s="849">
        <v>1.442535365187299</v>
      </c>
      <c r="I37" s="849">
        <v>180</v>
      </c>
      <c r="J37" s="849">
        <v>91</v>
      </c>
      <c r="K37" s="849">
        <v>16471</v>
      </c>
      <c r="L37" s="849">
        <v>1</v>
      </c>
      <c r="M37" s="849">
        <v>181</v>
      </c>
      <c r="N37" s="849">
        <v>71</v>
      </c>
      <c r="O37" s="849">
        <v>12851</v>
      </c>
      <c r="P37" s="837">
        <v>0.78021978021978022</v>
      </c>
      <c r="Q37" s="850">
        <v>181</v>
      </c>
    </row>
    <row r="38" spans="1:17" ht="14.4" customHeight="1" x14ac:dyDescent="0.3">
      <c r="A38" s="831" t="s">
        <v>5319</v>
      </c>
      <c r="B38" s="832" t="s">
        <v>5551</v>
      </c>
      <c r="C38" s="832" t="s">
        <v>4353</v>
      </c>
      <c r="D38" s="832" t="s">
        <v>5578</v>
      </c>
      <c r="E38" s="832" t="s">
        <v>5579</v>
      </c>
      <c r="F38" s="849">
        <v>87</v>
      </c>
      <c r="G38" s="849">
        <v>22011</v>
      </c>
      <c r="H38" s="849">
        <v>1.5755905511811024</v>
      </c>
      <c r="I38" s="849">
        <v>253</v>
      </c>
      <c r="J38" s="849">
        <v>55</v>
      </c>
      <c r="K38" s="849">
        <v>13970</v>
      </c>
      <c r="L38" s="849">
        <v>1</v>
      </c>
      <c r="M38" s="849">
        <v>254</v>
      </c>
      <c r="N38" s="849">
        <v>91</v>
      </c>
      <c r="O38" s="849">
        <v>23114</v>
      </c>
      <c r="P38" s="837">
        <v>1.6545454545454545</v>
      </c>
      <c r="Q38" s="850">
        <v>254</v>
      </c>
    </row>
    <row r="39" spans="1:17" ht="14.4" customHeight="1" x14ac:dyDescent="0.3">
      <c r="A39" s="831" t="s">
        <v>5319</v>
      </c>
      <c r="B39" s="832" t="s">
        <v>5551</v>
      </c>
      <c r="C39" s="832" t="s">
        <v>4353</v>
      </c>
      <c r="D39" s="832" t="s">
        <v>5580</v>
      </c>
      <c r="E39" s="832" t="s">
        <v>5581</v>
      </c>
      <c r="F39" s="849">
        <v>129</v>
      </c>
      <c r="G39" s="849">
        <v>27864</v>
      </c>
      <c r="H39" s="849">
        <v>1.3660162761055006</v>
      </c>
      <c r="I39" s="849">
        <v>216</v>
      </c>
      <c r="J39" s="849">
        <v>94</v>
      </c>
      <c r="K39" s="849">
        <v>20398</v>
      </c>
      <c r="L39" s="849">
        <v>1</v>
      </c>
      <c r="M39" s="849">
        <v>217</v>
      </c>
      <c r="N39" s="849">
        <v>81</v>
      </c>
      <c r="O39" s="849">
        <v>17577</v>
      </c>
      <c r="P39" s="837">
        <v>0.86170212765957444</v>
      </c>
      <c r="Q39" s="850">
        <v>217</v>
      </c>
    </row>
    <row r="40" spans="1:17" ht="14.4" customHeight="1" x14ac:dyDescent="0.3">
      <c r="A40" s="831" t="s">
        <v>5319</v>
      </c>
      <c r="B40" s="832" t="s">
        <v>5551</v>
      </c>
      <c r="C40" s="832" t="s">
        <v>4353</v>
      </c>
      <c r="D40" s="832" t="s">
        <v>5582</v>
      </c>
      <c r="E40" s="832" t="s">
        <v>5583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74</v>
      </c>
      <c r="P40" s="837"/>
      <c r="Q40" s="850">
        <v>37</v>
      </c>
    </row>
    <row r="41" spans="1:17" ht="14.4" customHeight="1" x14ac:dyDescent="0.3">
      <c r="A41" s="831" t="s">
        <v>5319</v>
      </c>
      <c r="B41" s="832" t="s">
        <v>5551</v>
      </c>
      <c r="C41" s="832" t="s">
        <v>4353</v>
      </c>
      <c r="D41" s="832" t="s">
        <v>5584</v>
      </c>
      <c r="E41" s="832" t="s">
        <v>5585</v>
      </c>
      <c r="F41" s="849">
        <v>1</v>
      </c>
      <c r="G41" s="849">
        <v>50</v>
      </c>
      <c r="H41" s="849">
        <v>1</v>
      </c>
      <c r="I41" s="849">
        <v>50</v>
      </c>
      <c r="J41" s="849">
        <v>1</v>
      </c>
      <c r="K41" s="849">
        <v>50</v>
      </c>
      <c r="L41" s="849">
        <v>1</v>
      </c>
      <c r="M41" s="849">
        <v>50</v>
      </c>
      <c r="N41" s="849">
        <v>2</v>
      </c>
      <c r="O41" s="849">
        <v>100</v>
      </c>
      <c r="P41" s="837">
        <v>2</v>
      </c>
      <c r="Q41" s="850">
        <v>50</v>
      </c>
    </row>
    <row r="42" spans="1:17" ht="14.4" customHeight="1" x14ac:dyDescent="0.3">
      <c r="A42" s="831" t="s">
        <v>5319</v>
      </c>
      <c r="B42" s="832" t="s">
        <v>5551</v>
      </c>
      <c r="C42" s="832" t="s">
        <v>4353</v>
      </c>
      <c r="D42" s="832" t="s">
        <v>5586</v>
      </c>
      <c r="E42" s="832" t="s">
        <v>5587</v>
      </c>
      <c r="F42" s="849">
        <v>1</v>
      </c>
      <c r="G42" s="849">
        <v>735</v>
      </c>
      <c r="H42" s="849"/>
      <c r="I42" s="849">
        <v>735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5319</v>
      </c>
      <c r="B43" s="832" t="s">
        <v>5551</v>
      </c>
      <c r="C43" s="832" t="s">
        <v>4353</v>
      </c>
      <c r="D43" s="832" t="s">
        <v>5588</v>
      </c>
      <c r="E43" s="832" t="s">
        <v>5589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329</v>
      </c>
      <c r="P43" s="837"/>
      <c r="Q43" s="850">
        <v>329</v>
      </c>
    </row>
    <row r="44" spans="1:17" ht="14.4" customHeight="1" x14ac:dyDescent="0.3">
      <c r="A44" s="831" t="s">
        <v>5319</v>
      </c>
      <c r="B44" s="832" t="s">
        <v>5551</v>
      </c>
      <c r="C44" s="832" t="s">
        <v>4353</v>
      </c>
      <c r="D44" s="832" t="s">
        <v>5590</v>
      </c>
      <c r="E44" s="832" t="s">
        <v>5591</v>
      </c>
      <c r="F44" s="849">
        <v>1</v>
      </c>
      <c r="G44" s="849">
        <v>231</v>
      </c>
      <c r="H44" s="849"/>
      <c r="I44" s="849">
        <v>231</v>
      </c>
      <c r="J44" s="849"/>
      <c r="K44" s="849"/>
      <c r="L44" s="849"/>
      <c r="M44" s="849"/>
      <c r="N44" s="849">
        <v>1</v>
      </c>
      <c r="O44" s="849">
        <v>232</v>
      </c>
      <c r="P44" s="837"/>
      <c r="Q44" s="850">
        <v>232</v>
      </c>
    </row>
    <row r="45" spans="1:17" ht="14.4" customHeight="1" x14ac:dyDescent="0.3">
      <c r="A45" s="831" t="s">
        <v>5319</v>
      </c>
      <c r="B45" s="832" t="s">
        <v>5551</v>
      </c>
      <c r="C45" s="832" t="s">
        <v>4353</v>
      </c>
      <c r="D45" s="832" t="s">
        <v>5592</v>
      </c>
      <c r="E45" s="832" t="s">
        <v>5593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820</v>
      </c>
      <c r="P45" s="837"/>
      <c r="Q45" s="850">
        <v>410</v>
      </c>
    </row>
    <row r="46" spans="1:17" ht="14.4" customHeight="1" x14ac:dyDescent="0.3">
      <c r="A46" s="831" t="s">
        <v>5319</v>
      </c>
      <c r="B46" s="832" t="s">
        <v>5551</v>
      </c>
      <c r="C46" s="832" t="s">
        <v>4353</v>
      </c>
      <c r="D46" s="832" t="s">
        <v>5594</v>
      </c>
      <c r="E46" s="832" t="s">
        <v>5595</v>
      </c>
      <c r="F46" s="849">
        <v>1</v>
      </c>
      <c r="G46" s="849">
        <v>386</v>
      </c>
      <c r="H46" s="849"/>
      <c r="I46" s="849">
        <v>386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5319</v>
      </c>
      <c r="B47" s="832" t="s">
        <v>5551</v>
      </c>
      <c r="C47" s="832" t="s">
        <v>4353</v>
      </c>
      <c r="D47" s="832" t="s">
        <v>5596</v>
      </c>
      <c r="E47" s="832" t="s">
        <v>5597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224</v>
      </c>
      <c r="P47" s="837"/>
      <c r="Q47" s="850">
        <v>224</v>
      </c>
    </row>
    <row r="48" spans="1:17" ht="14.4" customHeight="1" x14ac:dyDescent="0.3">
      <c r="A48" s="831" t="s">
        <v>5319</v>
      </c>
      <c r="B48" s="832" t="s">
        <v>5551</v>
      </c>
      <c r="C48" s="832" t="s">
        <v>4353</v>
      </c>
      <c r="D48" s="832" t="s">
        <v>5598</v>
      </c>
      <c r="E48" s="832" t="s">
        <v>5599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566</v>
      </c>
      <c r="P48" s="837"/>
      <c r="Q48" s="850">
        <v>566</v>
      </c>
    </row>
    <row r="49" spans="1:17" ht="14.4" customHeight="1" x14ac:dyDescent="0.3">
      <c r="A49" s="831" t="s">
        <v>5319</v>
      </c>
      <c r="B49" s="832" t="s">
        <v>5551</v>
      </c>
      <c r="C49" s="832" t="s">
        <v>4353</v>
      </c>
      <c r="D49" s="832" t="s">
        <v>5600</v>
      </c>
      <c r="E49" s="832" t="s">
        <v>5601</v>
      </c>
      <c r="F49" s="849"/>
      <c r="G49" s="849"/>
      <c r="H49" s="849"/>
      <c r="I49" s="849"/>
      <c r="J49" s="849">
        <v>16</v>
      </c>
      <c r="K49" s="849">
        <v>3904</v>
      </c>
      <c r="L49" s="849">
        <v>1</v>
      </c>
      <c r="M49" s="849">
        <v>244</v>
      </c>
      <c r="N49" s="849">
        <v>8</v>
      </c>
      <c r="O49" s="849">
        <v>1952</v>
      </c>
      <c r="P49" s="837">
        <v>0.5</v>
      </c>
      <c r="Q49" s="850">
        <v>244</v>
      </c>
    </row>
    <row r="50" spans="1:17" ht="14.4" customHeight="1" x14ac:dyDescent="0.3">
      <c r="A50" s="831" t="s">
        <v>5602</v>
      </c>
      <c r="B50" s="832" t="s">
        <v>5603</v>
      </c>
      <c r="C50" s="832" t="s">
        <v>4353</v>
      </c>
      <c r="D50" s="832" t="s">
        <v>5604</v>
      </c>
      <c r="E50" s="832" t="s">
        <v>5605</v>
      </c>
      <c r="F50" s="849">
        <v>561</v>
      </c>
      <c r="G50" s="849">
        <v>15147</v>
      </c>
      <c r="H50" s="849">
        <v>1.1310483870967742</v>
      </c>
      <c r="I50" s="849">
        <v>27</v>
      </c>
      <c r="J50" s="849">
        <v>496</v>
      </c>
      <c r="K50" s="849">
        <v>13392</v>
      </c>
      <c r="L50" s="849">
        <v>1</v>
      </c>
      <c r="M50" s="849">
        <v>27</v>
      </c>
      <c r="N50" s="849">
        <v>480</v>
      </c>
      <c r="O50" s="849">
        <v>12960</v>
      </c>
      <c r="P50" s="837">
        <v>0.967741935483871</v>
      </c>
      <c r="Q50" s="850">
        <v>27</v>
      </c>
    </row>
    <row r="51" spans="1:17" ht="14.4" customHeight="1" x14ac:dyDescent="0.3">
      <c r="A51" s="831" t="s">
        <v>5602</v>
      </c>
      <c r="B51" s="832" t="s">
        <v>5603</v>
      </c>
      <c r="C51" s="832" t="s">
        <v>4353</v>
      </c>
      <c r="D51" s="832" t="s">
        <v>5606</v>
      </c>
      <c r="E51" s="832" t="s">
        <v>5607</v>
      </c>
      <c r="F51" s="849">
        <v>168</v>
      </c>
      <c r="G51" s="849">
        <v>9072</v>
      </c>
      <c r="H51" s="849">
        <v>1.2086330935251799</v>
      </c>
      <c r="I51" s="849">
        <v>54</v>
      </c>
      <c r="J51" s="849">
        <v>139</v>
      </c>
      <c r="K51" s="849">
        <v>7506</v>
      </c>
      <c r="L51" s="849">
        <v>1</v>
      </c>
      <c r="M51" s="849">
        <v>54</v>
      </c>
      <c r="N51" s="849">
        <v>126</v>
      </c>
      <c r="O51" s="849">
        <v>6804</v>
      </c>
      <c r="P51" s="837">
        <v>0.90647482014388492</v>
      </c>
      <c r="Q51" s="850">
        <v>54</v>
      </c>
    </row>
    <row r="52" spans="1:17" ht="14.4" customHeight="1" x14ac:dyDescent="0.3">
      <c r="A52" s="831" t="s">
        <v>5602</v>
      </c>
      <c r="B52" s="832" t="s">
        <v>5603</v>
      </c>
      <c r="C52" s="832" t="s">
        <v>4353</v>
      </c>
      <c r="D52" s="832" t="s">
        <v>5608</v>
      </c>
      <c r="E52" s="832" t="s">
        <v>5609</v>
      </c>
      <c r="F52" s="849">
        <v>490</v>
      </c>
      <c r="G52" s="849">
        <v>11760</v>
      </c>
      <c r="H52" s="849">
        <v>1.1187214611872147</v>
      </c>
      <c r="I52" s="849">
        <v>24</v>
      </c>
      <c r="J52" s="849">
        <v>438</v>
      </c>
      <c r="K52" s="849">
        <v>10512</v>
      </c>
      <c r="L52" s="849">
        <v>1</v>
      </c>
      <c r="M52" s="849">
        <v>24</v>
      </c>
      <c r="N52" s="849">
        <v>390</v>
      </c>
      <c r="O52" s="849">
        <v>9360</v>
      </c>
      <c r="P52" s="837">
        <v>0.8904109589041096</v>
      </c>
      <c r="Q52" s="850">
        <v>24</v>
      </c>
    </row>
    <row r="53" spans="1:17" ht="14.4" customHeight="1" x14ac:dyDescent="0.3">
      <c r="A53" s="831" t="s">
        <v>5602</v>
      </c>
      <c r="B53" s="832" t="s">
        <v>5603</v>
      </c>
      <c r="C53" s="832" t="s">
        <v>4353</v>
      </c>
      <c r="D53" s="832" t="s">
        <v>5610</v>
      </c>
      <c r="E53" s="832" t="s">
        <v>5611</v>
      </c>
      <c r="F53" s="849">
        <v>666</v>
      </c>
      <c r="G53" s="849">
        <v>17982</v>
      </c>
      <c r="H53" s="849">
        <v>1.0829268292682928</v>
      </c>
      <c r="I53" s="849">
        <v>27</v>
      </c>
      <c r="J53" s="849">
        <v>615</v>
      </c>
      <c r="K53" s="849">
        <v>16605</v>
      </c>
      <c r="L53" s="849">
        <v>1</v>
      </c>
      <c r="M53" s="849">
        <v>27</v>
      </c>
      <c r="N53" s="849">
        <v>646</v>
      </c>
      <c r="O53" s="849">
        <v>17442</v>
      </c>
      <c r="P53" s="837">
        <v>1.0504065040650405</v>
      </c>
      <c r="Q53" s="850">
        <v>27</v>
      </c>
    </row>
    <row r="54" spans="1:17" ht="14.4" customHeight="1" x14ac:dyDescent="0.3">
      <c r="A54" s="831" t="s">
        <v>5602</v>
      </c>
      <c r="B54" s="832" t="s">
        <v>5603</v>
      </c>
      <c r="C54" s="832" t="s">
        <v>4353</v>
      </c>
      <c r="D54" s="832" t="s">
        <v>5612</v>
      </c>
      <c r="E54" s="832" t="s">
        <v>5613</v>
      </c>
      <c r="F54" s="849">
        <v>280</v>
      </c>
      <c r="G54" s="849">
        <v>7560</v>
      </c>
      <c r="H54" s="849">
        <v>1.2785388127853881</v>
      </c>
      <c r="I54" s="849">
        <v>27</v>
      </c>
      <c r="J54" s="849">
        <v>219</v>
      </c>
      <c r="K54" s="849">
        <v>5913</v>
      </c>
      <c r="L54" s="849">
        <v>1</v>
      </c>
      <c r="M54" s="849">
        <v>27</v>
      </c>
      <c r="N54" s="849">
        <v>227</v>
      </c>
      <c r="O54" s="849">
        <v>6129</v>
      </c>
      <c r="P54" s="837">
        <v>1.0365296803652968</v>
      </c>
      <c r="Q54" s="850">
        <v>27</v>
      </c>
    </row>
    <row r="55" spans="1:17" ht="14.4" customHeight="1" x14ac:dyDescent="0.3">
      <c r="A55" s="831" t="s">
        <v>5602</v>
      </c>
      <c r="B55" s="832" t="s">
        <v>5603</v>
      </c>
      <c r="C55" s="832" t="s">
        <v>4353</v>
      </c>
      <c r="D55" s="832" t="s">
        <v>5614</v>
      </c>
      <c r="E55" s="832" t="s">
        <v>5615</v>
      </c>
      <c r="F55" s="849">
        <v>3036</v>
      </c>
      <c r="G55" s="849">
        <v>66792</v>
      </c>
      <c r="H55" s="849">
        <v>1.0626531326566329</v>
      </c>
      <c r="I55" s="849">
        <v>22</v>
      </c>
      <c r="J55" s="849">
        <v>2857</v>
      </c>
      <c r="K55" s="849">
        <v>62854</v>
      </c>
      <c r="L55" s="849">
        <v>1</v>
      </c>
      <c r="M55" s="849">
        <v>22</v>
      </c>
      <c r="N55" s="849">
        <v>2703</v>
      </c>
      <c r="O55" s="849">
        <v>59466</v>
      </c>
      <c r="P55" s="837">
        <v>0.94609730486524324</v>
      </c>
      <c r="Q55" s="850">
        <v>22</v>
      </c>
    </row>
    <row r="56" spans="1:17" ht="14.4" customHeight="1" x14ac:dyDescent="0.3">
      <c r="A56" s="831" t="s">
        <v>5602</v>
      </c>
      <c r="B56" s="832" t="s">
        <v>5603</v>
      </c>
      <c r="C56" s="832" t="s">
        <v>4353</v>
      </c>
      <c r="D56" s="832" t="s">
        <v>5616</v>
      </c>
      <c r="E56" s="832" t="s">
        <v>5617</v>
      </c>
      <c r="F56" s="849">
        <v>7</v>
      </c>
      <c r="G56" s="849">
        <v>476</v>
      </c>
      <c r="H56" s="849">
        <v>0.58333333333333337</v>
      </c>
      <c r="I56" s="849">
        <v>68</v>
      </c>
      <c r="J56" s="849">
        <v>12</v>
      </c>
      <c r="K56" s="849">
        <v>816</v>
      </c>
      <c r="L56" s="849">
        <v>1</v>
      </c>
      <c r="M56" s="849">
        <v>68</v>
      </c>
      <c r="N56" s="849">
        <v>20</v>
      </c>
      <c r="O56" s="849">
        <v>1360</v>
      </c>
      <c r="P56" s="837">
        <v>1.6666666666666667</v>
      </c>
      <c r="Q56" s="850">
        <v>68</v>
      </c>
    </row>
    <row r="57" spans="1:17" ht="14.4" customHeight="1" x14ac:dyDescent="0.3">
      <c r="A57" s="831" t="s">
        <v>5602</v>
      </c>
      <c r="B57" s="832" t="s">
        <v>5603</v>
      </c>
      <c r="C57" s="832" t="s">
        <v>4353</v>
      </c>
      <c r="D57" s="832" t="s">
        <v>5618</v>
      </c>
      <c r="E57" s="832" t="s">
        <v>5619</v>
      </c>
      <c r="F57" s="849">
        <v>9</v>
      </c>
      <c r="G57" s="849">
        <v>558</v>
      </c>
      <c r="H57" s="849">
        <v>9</v>
      </c>
      <c r="I57" s="849">
        <v>62</v>
      </c>
      <c r="J57" s="849">
        <v>1</v>
      </c>
      <c r="K57" s="849">
        <v>62</v>
      </c>
      <c r="L57" s="849">
        <v>1</v>
      </c>
      <c r="M57" s="849">
        <v>62</v>
      </c>
      <c r="N57" s="849"/>
      <c r="O57" s="849"/>
      <c r="P57" s="837"/>
      <c r="Q57" s="850"/>
    </row>
    <row r="58" spans="1:17" ht="14.4" customHeight="1" x14ac:dyDescent="0.3">
      <c r="A58" s="831" t="s">
        <v>5602</v>
      </c>
      <c r="B58" s="832" t="s">
        <v>5603</v>
      </c>
      <c r="C58" s="832" t="s">
        <v>4353</v>
      </c>
      <c r="D58" s="832" t="s">
        <v>5620</v>
      </c>
      <c r="E58" s="832" t="s">
        <v>5621</v>
      </c>
      <c r="F58" s="849">
        <v>163</v>
      </c>
      <c r="G58" s="849">
        <v>10106</v>
      </c>
      <c r="H58" s="849">
        <v>1.0251572327044025</v>
      </c>
      <c r="I58" s="849">
        <v>62</v>
      </c>
      <c r="J58" s="849">
        <v>159</v>
      </c>
      <c r="K58" s="849">
        <v>9858</v>
      </c>
      <c r="L58" s="849">
        <v>1</v>
      </c>
      <c r="M58" s="849">
        <v>62</v>
      </c>
      <c r="N58" s="849">
        <v>159</v>
      </c>
      <c r="O58" s="849">
        <v>9858</v>
      </c>
      <c r="P58" s="837">
        <v>1</v>
      </c>
      <c r="Q58" s="850">
        <v>62</v>
      </c>
    </row>
    <row r="59" spans="1:17" ht="14.4" customHeight="1" x14ac:dyDescent="0.3">
      <c r="A59" s="831" t="s">
        <v>5602</v>
      </c>
      <c r="B59" s="832" t="s">
        <v>5603</v>
      </c>
      <c r="C59" s="832" t="s">
        <v>4353</v>
      </c>
      <c r="D59" s="832" t="s">
        <v>5622</v>
      </c>
      <c r="E59" s="832" t="s">
        <v>5623</v>
      </c>
      <c r="F59" s="849"/>
      <c r="G59" s="849"/>
      <c r="H59" s="849"/>
      <c r="I59" s="849"/>
      <c r="J59" s="849">
        <v>1</v>
      </c>
      <c r="K59" s="849">
        <v>394</v>
      </c>
      <c r="L59" s="849">
        <v>1</v>
      </c>
      <c r="M59" s="849">
        <v>394</v>
      </c>
      <c r="N59" s="849">
        <v>2</v>
      </c>
      <c r="O59" s="849">
        <v>788</v>
      </c>
      <c r="P59" s="837">
        <v>2</v>
      </c>
      <c r="Q59" s="850">
        <v>394</v>
      </c>
    </row>
    <row r="60" spans="1:17" ht="14.4" customHeight="1" x14ac:dyDescent="0.3">
      <c r="A60" s="831" t="s">
        <v>5602</v>
      </c>
      <c r="B60" s="832" t="s">
        <v>5603</v>
      </c>
      <c r="C60" s="832" t="s">
        <v>4353</v>
      </c>
      <c r="D60" s="832" t="s">
        <v>5624</v>
      </c>
      <c r="E60" s="832" t="s">
        <v>5625</v>
      </c>
      <c r="F60" s="849">
        <v>194</v>
      </c>
      <c r="G60" s="849">
        <v>15908</v>
      </c>
      <c r="H60" s="849">
        <v>1.4586466165413534</v>
      </c>
      <c r="I60" s="849">
        <v>82</v>
      </c>
      <c r="J60" s="849">
        <v>133</v>
      </c>
      <c r="K60" s="849">
        <v>10906</v>
      </c>
      <c r="L60" s="849">
        <v>1</v>
      </c>
      <c r="M60" s="849">
        <v>82</v>
      </c>
      <c r="N60" s="849">
        <v>200</v>
      </c>
      <c r="O60" s="849">
        <v>16400</v>
      </c>
      <c r="P60" s="837">
        <v>1.5037593984962405</v>
      </c>
      <c r="Q60" s="850">
        <v>82</v>
      </c>
    </row>
    <row r="61" spans="1:17" ht="14.4" customHeight="1" x14ac:dyDescent="0.3">
      <c r="A61" s="831" t="s">
        <v>5602</v>
      </c>
      <c r="B61" s="832" t="s">
        <v>5603</v>
      </c>
      <c r="C61" s="832" t="s">
        <v>4353</v>
      </c>
      <c r="D61" s="832" t="s">
        <v>5626</v>
      </c>
      <c r="E61" s="832" t="s">
        <v>5627</v>
      </c>
      <c r="F61" s="849">
        <v>75</v>
      </c>
      <c r="G61" s="849">
        <v>74025</v>
      </c>
      <c r="H61" s="849">
        <v>1.7028202061096798</v>
      </c>
      <c r="I61" s="849">
        <v>987</v>
      </c>
      <c r="J61" s="849">
        <v>44</v>
      </c>
      <c r="K61" s="849">
        <v>43472</v>
      </c>
      <c r="L61" s="849">
        <v>1</v>
      </c>
      <c r="M61" s="849">
        <v>988</v>
      </c>
      <c r="N61" s="849">
        <v>68</v>
      </c>
      <c r="O61" s="849">
        <v>67184</v>
      </c>
      <c r="P61" s="837">
        <v>1.5454545454545454</v>
      </c>
      <c r="Q61" s="850">
        <v>988</v>
      </c>
    </row>
    <row r="62" spans="1:17" ht="14.4" customHeight="1" x14ac:dyDescent="0.3">
      <c r="A62" s="831" t="s">
        <v>5602</v>
      </c>
      <c r="B62" s="832" t="s">
        <v>5603</v>
      </c>
      <c r="C62" s="832" t="s">
        <v>4353</v>
      </c>
      <c r="D62" s="832" t="s">
        <v>5628</v>
      </c>
      <c r="E62" s="832" t="s">
        <v>5629</v>
      </c>
      <c r="F62" s="849">
        <v>1</v>
      </c>
      <c r="G62" s="849">
        <v>191</v>
      </c>
      <c r="H62" s="849">
        <v>0.25</v>
      </c>
      <c r="I62" s="849">
        <v>191</v>
      </c>
      <c r="J62" s="849">
        <v>4</v>
      </c>
      <c r="K62" s="849">
        <v>764</v>
      </c>
      <c r="L62" s="849">
        <v>1</v>
      </c>
      <c r="M62" s="849">
        <v>191</v>
      </c>
      <c r="N62" s="849">
        <v>1</v>
      </c>
      <c r="O62" s="849">
        <v>191</v>
      </c>
      <c r="P62" s="837">
        <v>0.25</v>
      </c>
      <c r="Q62" s="850">
        <v>191</v>
      </c>
    </row>
    <row r="63" spans="1:17" ht="14.4" customHeight="1" x14ac:dyDescent="0.3">
      <c r="A63" s="831" t="s">
        <v>5602</v>
      </c>
      <c r="B63" s="832" t="s">
        <v>5603</v>
      </c>
      <c r="C63" s="832" t="s">
        <v>4353</v>
      </c>
      <c r="D63" s="832" t="s">
        <v>5630</v>
      </c>
      <c r="E63" s="832" t="s">
        <v>5631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264</v>
      </c>
      <c r="P63" s="837"/>
      <c r="Q63" s="850">
        <v>264</v>
      </c>
    </row>
    <row r="64" spans="1:17" ht="14.4" customHeight="1" x14ac:dyDescent="0.3">
      <c r="A64" s="831" t="s">
        <v>5602</v>
      </c>
      <c r="B64" s="832" t="s">
        <v>5603</v>
      </c>
      <c r="C64" s="832" t="s">
        <v>4353</v>
      </c>
      <c r="D64" s="832" t="s">
        <v>5632</v>
      </c>
      <c r="E64" s="832" t="s">
        <v>5633</v>
      </c>
      <c r="F64" s="849">
        <v>1</v>
      </c>
      <c r="G64" s="849">
        <v>63</v>
      </c>
      <c r="H64" s="849">
        <v>0.25</v>
      </c>
      <c r="I64" s="849">
        <v>63</v>
      </c>
      <c r="J64" s="849">
        <v>4</v>
      </c>
      <c r="K64" s="849">
        <v>252</v>
      </c>
      <c r="L64" s="849">
        <v>1</v>
      </c>
      <c r="M64" s="849">
        <v>63</v>
      </c>
      <c r="N64" s="849">
        <v>0</v>
      </c>
      <c r="O64" s="849">
        <v>0</v>
      </c>
      <c r="P64" s="837">
        <v>0</v>
      </c>
      <c r="Q64" s="850"/>
    </row>
    <row r="65" spans="1:17" ht="14.4" customHeight="1" x14ac:dyDescent="0.3">
      <c r="A65" s="831" t="s">
        <v>5602</v>
      </c>
      <c r="B65" s="832" t="s">
        <v>5603</v>
      </c>
      <c r="C65" s="832" t="s">
        <v>4353</v>
      </c>
      <c r="D65" s="832" t="s">
        <v>5634</v>
      </c>
      <c r="E65" s="832" t="s">
        <v>5635</v>
      </c>
      <c r="F65" s="849">
        <v>1</v>
      </c>
      <c r="G65" s="849">
        <v>17</v>
      </c>
      <c r="H65" s="849">
        <v>0.25</v>
      </c>
      <c r="I65" s="849">
        <v>17</v>
      </c>
      <c r="J65" s="849">
        <v>4</v>
      </c>
      <c r="K65" s="849">
        <v>68</v>
      </c>
      <c r="L65" s="849">
        <v>1</v>
      </c>
      <c r="M65" s="849">
        <v>17</v>
      </c>
      <c r="N65" s="849">
        <v>4</v>
      </c>
      <c r="O65" s="849">
        <v>68</v>
      </c>
      <c r="P65" s="837">
        <v>1</v>
      </c>
      <c r="Q65" s="850">
        <v>17</v>
      </c>
    </row>
    <row r="66" spans="1:17" ht="14.4" customHeight="1" x14ac:dyDescent="0.3">
      <c r="A66" s="831" t="s">
        <v>5602</v>
      </c>
      <c r="B66" s="832" t="s">
        <v>5603</v>
      </c>
      <c r="C66" s="832" t="s">
        <v>4353</v>
      </c>
      <c r="D66" s="832" t="s">
        <v>5636</v>
      </c>
      <c r="E66" s="832" t="s">
        <v>5637</v>
      </c>
      <c r="F66" s="849">
        <v>1</v>
      </c>
      <c r="G66" s="849">
        <v>64</v>
      </c>
      <c r="H66" s="849"/>
      <c r="I66" s="849">
        <v>64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5602</v>
      </c>
      <c r="B67" s="832" t="s">
        <v>5603</v>
      </c>
      <c r="C67" s="832" t="s">
        <v>4353</v>
      </c>
      <c r="D67" s="832" t="s">
        <v>5638</v>
      </c>
      <c r="E67" s="832" t="s">
        <v>5639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483</v>
      </c>
      <c r="P67" s="837"/>
      <c r="Q67" s="850">
        <v>483</v>
      </c>
    </row>
    <row r="68" spans="1:17" ht="14.4" customHeight="1" x14ac:dyDescent="0.3">
      <c r="A68" s="831" t="s">
        <v>5602</v>
      </c>
      <c r="B68" s="832" t="s">
        <v>5603</v>
      </c>
      <c r="C68" s="832" t="s">
        <v>4353</v>
      </c>
      <c r="D68" s="832" t="s">
        <v>5640</v>
      </c>
      <c r="E68" s="832" t="s">
        <v>5641</v>
      </c>
      <c r="F68" s="849">
        <v>1</v>
      </c>
      <c r="G68" s="849">
        <v>47</v>
      </c>
      <c r="H68" s="849">
        <v>1</v>
      </c>
      <c r="I68" s="849">
        <v>47</v>
      </c>
      <c r="J68" s="849">
        <v>1</v>
      </c>
      <c r="K68" s="849">
        <v>47</v>
      </c>
      <c r="L68" s="849">
        <v>1</v>
      </c>
      <c r="M68" s="849">
        <v>47</v>
      </c>
      <c r="N68" s="849">
        <v>1</v>
      </c>
      <c r="O68" s="849">
        <v>47</v>
      </c>
      <c r="P68" s="837">
        <v>1</v>
      </c>
      <c r="Q68" s="850">
        <v>47</v>
      </c>
    </row>
    <row r="69" spans="1:17" ht="14.4" customHeight="1" x14ac:dyDescent="0.3">
      <c r="A69" s="831" t="s">
        <v>5602</v>
      </c>
      <c r="B69" s="832" t="s">
        <v>5603</v>
      </c>
      <c r="C69" s="832" t="s">
        <v>4353</v>
      </c>
      <c r="D69" s="832" t="s">
        <v>5642</v>
      </c>
      <c r="E69" s="832" t="s">
        <v>5643</v>
      </c>
      <c r="F69" s="849"/>
      <c r="G69" s="849"/>
      <c r="H69" s="849"/>
      <c r="I69" s="849"/>
      <c r="J69" s="849">
        <v>4</v>
      </c>
      <c r="K69" s="849">
        <v>212</v>
      </c>
      <c r="L69" s="849">
        <v>1</v>
      </c>
      <c r="M69" s="849">
        <v>53</v>
      </c>
      <c r="N69" s="849">
        <v>1</v>
      </c>
      <c r="O69" s="849">
        <v>53</v>
      </c>
      <c r="P69" s="837">
        <v>0.25</v>
      </c>
      <c r="Q69" s="850">
        <v>53</v>
      </c>
    </row>
    <row r="70" spans="1:17" ht="14.4" customHeight="1" x14ac:dyDescent="0.3">
      <c r="A70" s="831" t="s">
        <v>5602</v>
      </c>
      <c r="B70" s="832" t="s">
        <v>5603</v>
      </c>
      <c r="C70" s="832" t="s">
        <v>4353</v>
      </c>
      <c r="D70" s="832" t="s">
        <v>5644</v>
      </c>
      <c r="E70" s="832" t="s">
        <v>5645</v>
      </c>
      <c r="F70" s="849">
        <v>1</v>
      </c>
      <c r="G70" s="849">
        <v>60</v>
      </c>
      <c r="H70" s="849">
        <v>0.25</v>
      </c>
      <c r="I70" s="849">
        <v>60</v>
      </c>
      <c r="J70" s="849">
        <v>4</v>
      </c>
      <c r="K70" s="849">
        <v>240</v>
      </c>
      <c r="L70" s="849">
        <v>1</v>
      </c>
      <c r="M70" s="849">
        <v>60</v>
      </c>
      <c r="N70" s="849"/>
      <c r="O70" s="849"/>
      <c r="P70" s="837"/>
      <c r="Q70" s="850"/>
    </row>
    <row r="71" spans="1:17" ht="14.4" customHeight="1" x14ac:dyDescent="0.3">
      <c r="A71" s="831" t="s">
        <v>5602</v>
      </c>
      <c r="B71" s="832" t="s">
        <v>5603</v>
      </c>
      <c r="C71" s="832" t="s">
        <v>4353</v>
      </c>
      <c r="D71" s="832" t="s">
        <v>5646</v>
      </c>
      <c r="E71" s="832" t="s">
        <v>5647</v>
      </c>
      <c r="F71" s="849">
        <v>5</v>
      </c>
      <c r="G71" s="849">
        <v>95</v>
      </c>
      <c r="H71" s="849"/>
      <c r="I71" s="849">
        <v>19</v>
      </c>
      <c r="J71" s="849"/>
      <c r="K71" s="849"/>
      <c r="L71" s="849"/>
      <c r="M71" s="849"/>
      <c r="N71" s="849">
        <v>3</v>
      </c>
      <c r="O71" s="849">
        <v>57</v>
      </c>
      <c r="P71" s="837"/>
      <c r="Q71" s="850">
        <v>19</v>
      </c>
    </row>
    <row r="72" spans="1:17" ht="14.4" customHeight="1" x14ac:dyDescent="0.3">
      <c r="A72" s="831" t="s">
        <v>5602</v>
      </c>
      <c r="B72" s="832" t="s">
        <v>5603</v>
      </c>
      <c r="C72" s="832" t="s">
        <v>4353</v>
      </c>
      <c r="D72" s="832" t="s">
        <v>5648</v>
      </c>
      <c r="E72" s="832" t="s">
        <v>5649</v>
      </c>
      <c r="F72" s="849">
        <v>1</v>
      </c>
      <c r="G72" s="849">
        <v>1455</v>
      </c>
      <c r="H72" s="849">
        <v>0.99453178400546827</v>
      </c>
      <c r="I72" s="849">
        <v>1455</v>
      </c>
      <c r="J72" s="849">
        <v>1</v>
      </c>
      <c r="K72" s="849">
        <v>1463</v>
      </c>
      <c r="L72" s="849">
        <v>1</v>
      </c>
      <c r="M72" s="849">
        <v>1463</v>
      </c>
      <c r="N72" s="849">
        <v>1</v>
      </c>
      <c r="O72" s="849">
        <v>1463</v>
      </c>
      <c r="P72" s="837">
        <v>1</v>
      </c>
      <c r="Q72" s="850">
        <v>1463</v>
      </c>
    </row>
    <row r="73" spans="1:17" ht="14.4" customHeight="1" x14ac:dyDescent="0.3">
      <c r="A73" s="831" t="s">
        <v>5602</v>
      </c>
      <c r="B73" s="832" t="s">
        <v>5603</v>
      </c>
      <c r="C73" s="832" t="s">
        <v>4353</v>
      </c>
      <c r="D73" s="832" t="s">
        <v>5650</v>
      </c>
      <c r="E73" s="832" t="s">
        <v>5651</v>
      </c>
      <c r="F73" s="849">
        <v>1</v>
      </c>
      <c r="G73" s="849">
        <v>312</v>
      </c>
      <c r="H73" s="849"/>
      <c r="I73" s="849">
        <v>312</v>
      </c>
      <c r="J73" s="849"/>
      <c r="K73" s="849"/>
      <c r="L73" s="849"/>
      <c r="M73" s="849"/>
      <c r="N73" s="849">
        <v>1</v>
      </c>
      <c r="O73" s="849">
        <v>313</v>
      </c>
      <c r="P73" s="837"/>
      <c r="Q73" s="850">
        <v>313</v>
      </c>
    </row>
    <row r="74" spans="1:17" ht="14.4" customHeight="1" x14ac:dyDescent="0.3">
      <c r="A74" s="831" t="s">
        <v>5602</v>
      </c>
      <c r="B74" s="832" t="s">
        <v>5603</v>
      </c>
      <c r="C74" s="832" t="s">
        <v>4353</v>
      </c>
      <c r="D74" s="832" t="s">
        <v>5652</v>
      </c>
      <c r="E74" s="832" t="s">
        <v>5653</v>
      </c>
      <c r="F74" s="849">
        <v>21</v>
      </c>
      <c r="G74" s="849">
        <v>17892</v>
      </c>
      <c r="H74" s="849">
        <v>1.0487690504103164</v>
      </c>
      <c r="I74" s="849">
        <v>852</v>
      </c>
      <c r="J74" s="849">
        <v>20</v>
      </c>
      <c r="K74" s="849">
        <v>17060</v>
      </c>
      <c r="L74" s="849">
        <v>1</v>
      </c>
      <c r="M74" s="849">
        <v>853</v>
      </c>
      <c r="N74" s="849">
        <v>43</v>
      </c>
      <c r="O74" s="849">
        <v>36679</v>
      </c>
      <c r="P74" s="837">
        <v>2.15</v>
      </c>
      <c r="Q74" s="850">
        <v>853</v>
      </c>
    </row>
    <row r="75" spans="1:17" ht="14.4" customHeight="1" x14ac:dyDescent="0.3">
      <c r="A75" s="831" t="s">
        <v>5602</v>
      </c>
      <c r="B75" s="832" t="s">
        <v>5603</v>
      </c>
      <c r="C75" s="832" t="s">
        <v>4353</v>
      </c>
      <c r="D75" s="832" t="s">
        <v>5654</v>
      </c>
      <c r="E75" s="832" t="s">
        <v>5655</v>
      </c>
      <c r="F75" s="849"/>
      <c r="G75" s="849"/>
      <c r="H75" s="849"/>
      <c r="I75" s="849"/>
      <c r="J75" s="849">
        <v>2</v>
      </c>
      <c r="K75" s="849">
        <v>374</v>
      </c>
      <c r="L75" s="849">
        <v>1</v>
      </c>
      <c r="M75" s="849">
        <v>187</v>
      </c>
      <c r="N75" s="849">
        <v>8</v>
      </c>
      <c r="O75" s="849">
        <v>1496</v>
      </c>
      <c r="P75" s="837">
        <v>4</v>
      </c>
      <c r="Q75" s="850">
        <v>187</v>
      </c>
    </row>
    <row r="76" spans="1:17" ht="14.4" customHeight="1" x14ac:dyDescent="0.3">
      <c r="A76" s="831" t="s">
        <v>5602</v>
      </c>
      <c r="B76" s="832" t="s">
        <v>5603</v>
      </c>
      <c r="C76" s="832" t="s">
        <v>4353</v>
      </c>
      <c r="D76" s="832" t="s">
        <v>5656</v>
      </c>
      <c r="E76" s="832" t="s">
        <v>5657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168</v>
      </c>
      <c r="P76" s="837"/>
      <c r="Q76" s="850">
        <v>168</v>
      </c>
    </row>
    <row r="77" spans="1:17" ht="14.4" customHeight="1" x14ac:dyDescent="0.3">
      <c r="A77" s="831" t="s">
        <v>5602</v>
      </c>
      <c r="B77" s="832" t="s">
        <v>5603</v>
      </c>
      <c r="C77" s="832" t="s">
        <v>4353</v>
      </c>
      <c r="D77" s="832" t="s">
        <v>5658</v>
      </c>
      <c r="E77" s="832" t="s">
        <v>5659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167</v>
      </c>
      <c r="P77" s="837"/>
      <c r="Q77" s="850">
        <v>167</v>
      </c>
    </row>
    <row r="78" spans="1:17" ht="14.4" customHeight="1" x14ac:dyDescent="0.3">
      <c r="A78" s="831" t="s">
        <v>5602</v>
      </c>
      <c r="B78" s="832" t="s">
        <v>5603</v>
      </c>
      <c r="C78" s="832" t="s">
        <v>4353</v>
      </c>
      <c r="D78" s="832" t="s">
        <v>5660</v>
      </c>
      <c r="E78" s="832" t="s">
        <v>5661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348</v>
      </c>
      <c r="P78" s="837"/>
      <c r="Q78" s="850">
        <v>174</v>
      </c>
    </row>
    <row r="79" spans="1:17" ht="14.4" customHeight="1" x14ac:dyDescent="0.3">
      <c r="A79" s="831" t="s">
        <v>5602</v>
      </c>
      <c r="B79" s="832" t="s">
        <v>5603</v>
      </c>
      <c r="C79" s="832" t="s">
        <v>4353</v>
      </c>
      <c r="D79" s="832" t="s">
        <v>5662</v>
      </c>
      <c r="E79" s="832" t="s">
        <v>5663</v>
      </c>
      <c r="F79" s="849">
        <v>1</v>
      </c>
      <c r="G79" s="849">
        <v>309</v>
      </c>
      <c r="H79" s="849">
        <v>0.33225806451612905</v>
      </c>
      <c r="I79" s="849">
        <v>309</v>
      </c>
      <c r="J79" s="849">
        <v>3</v>
      </c>
      <c r="K79" s="849">
        <v>930</v>
      </c>
      <c r="L79" s="849">
        <v>1</v>
      </c>
      <c r="M79" s="849">
        <v>310</v>
      </c>
      <c r="N79" s="849">
        <v>1</v>
      </c>
      <c r="O79" s="849">
        <v>310</v>
      </c>
      <c r="P79" s="837">
        <v>0.33333333333333331</v>
      </c>
      <c r="Q79" s="850">
        <v>310</v>
      </c>
    </row>
    <row r="80" spans="1:17" ht="14.4" customHeight="1" x14ac:dyDescent="0.3">
      <c r="A80" s="831" t="s">
        <v>5602</v>
      </c>
      <c r="B80" s="832" t="s">
        <v>5603</v>
      </c>
      <c r="C80" s="832" t="s">
        <v>4353</v>
      </c>
      <c r="D80" s="832" t="s">
        <v>5664</v>
      </c>
      <c r="E80" s="832" t="s">
        <v>5665</v>
      </c>
      <c r="F80" s="849"/>
      <c r="G80" s="849"/>
      <c r="H80" s="849"/>
      <c r="I80" s="849"/>
      <c r="J80" s="849">
        <v>10</v>
      </c>
      <c r="K80" s="849">
        <v>3520</v>
      </c>
      <c r="L80" s="849">
        <v>1</v>
      </c>
      <c r="M80" s="849">
        <v>352</v>
      </c>
      <c r="N80" s="849">
        <v>1</v>
      </c>
      <c r="O80" s="849">
        <v>352</v>
      </c>
      <c r="P80" s="837">
        <v>0.1</v>
      </c>
      <c r="Q80" s="850">
        <v>352</v>
      </c>
    </row>
    <row r="81" spans="1:17" ht="14.4" customHeight="1" x14ac:dyDescent="0.3">
      <c r="A81" s="831" t="s">
        <v>5602</v>
      </c>
      <c r="B81" s="832" t="s">
        <v>5603</v>
      </c>
      <c r="C81" s="832" t="s">
        <v>4353</v>
      </c>
      <c r="D81" s="832" t="s">
        <v>5666</v>
      </c>
      <c r="E81" s="832" t="s">
        <v>5667</v>
      </c>
      <c r="F81" s="849"/>
      <c r="G81" s="849"/>
      <c r="H81" s="849"/>
      <c r="I81" s="849"/>
      <c r="J81" s="849">
        <v>3</v>
      </c>
      <c r="K81" s="849">
        <v>1056</v>
      </c>
      <c r="L81" s="849">
        <v>1</v>
      </c>
      <c r="M81" s="849">
        <v>352</v>
      </c>
      <c r="N81" s="849">
        <v>1</v>
      </c>
      <c r="O81" s="849">
        <v>352</v>
      </c>
      <c r="P81" s="837">
        <v>0.33333333333333331</v>
      </c>
      <c r="Q81" s="850">
        <v>352</v>
      </c>
    </row>
    <row r="82" spans="1:17" ht="14.4" customHeight="1" x14ac:dyDescent="0.3">
      <c r="A82" s="831" t="s">
        <v>5602</v>
      </c>
      <c r="B82" s="832" t="s">
        <v>5603</v>
      </c>
      <c r="C82" s="832" t="s">
        <v>4353</v>
      </c>
      <c r="D82" s="832" t="s">
        <v>5668</v>
      </c>
      <c r="E82" s="832" t="s">
        <v>5669</v>
      </c>
      <c r="F82" s="849"/>
      <c r="G82" s="849"/>
      <c r="H82" s="849"/>
      <c r="I82" s="849"/>
      <c r="J82" s="849">
        <v>2</v>
      </c>
      <c r="K82" s="849">
        <v>2442</v>
      </c>
      <c r="L82" s="849">
        <v>1</v>
      </c>
      <c r="M82" s="849">
        <v>1221</v>
      </c>
      <c r="N82" s="849"/>
      <c r="O82" s="849"/>
      <c r="P82" s="837"/>
      <c r="Q82" s="850"/>
    </row>
    <row r="83" spans="1:17" ht="14.4" customHeight="1" x14ac:dyDescent="0.3">
      <c r="A83" s="831" t="s">
        <v>5602</v>
      </c>
      <c r="B83" s="832" t="s">
        <v>5603</v>
      </c>
      <c r="C83" s="832" t="s">
        <v>4353</v>
      </c>
      <c r="D83" s="832" t="s">
        <v>5670</v>
      </c>
      <c r="E83" s="832" t="s">
        <v>5671</v>
      </c>
      <c r="F83" s="849">
        <v>46</v>
      </c>
      <c r="G83" s="849">
        <v>36156</v>
      </c>
      <c r="H83" s="849">
        <v>1.766982699638354</v>
      </c>
      <c r="I83" s="849">
        <v>786</v>
      </c>
      <c r="J83" s="849">
        <v>26</v>
      </c>
      <c r="K83" s="849">
        <v>20462</v>
      </c>
      <c r="L83" s="849">
        <v>1</v>
      </c>
      <c r="M83" s="849">
        <v>787</v>
      </c>
      <c r="N83" s="849">
        <v>26</v>
      </c>
      <c r="O83" s="849">
        <v>20488</v>
      </c>
      <c r="P83" s="837">
        <v>1.0012706480304956</v>
      </c>
      <c r="Q83" s="850">
        <v>788</v>
      </c>
    </row>
    <row r="84" spans="1:17" ht="14.4" customHeight="1" x14ac:dyDescent="0.3">
      <c r="A84" s="831" t="s">
        <v>5602</v>
      </c>
      <c r="B84" s="832" t="s">
        <v>5603</v>
      </c>
      <c r="C84" s="832" t="s">
        <v>4353</v>
      </c>
      <c r="D84" s="832" t="s">
        <v>5672</v>
      </c>
      <c r="E84" s="832" t="s">
        <v>5673</v>
      </c>
      <c r="F84" s="849">
        <v>30</v>
      </c>
      <c r="G84" s="849">
        <v>5640</v>
      </c>
      <c r="H84" s="849">
        <v>1.0290093048713738</v>
      </c>
      <c r="I84" s="849">
        <v>188</v>
      </c>
      <c r="J84" s="849">
        <v>29</v>
      </c>
      <c r="K84" s="849">
        <v>5481</v>
      </c>
      <c r="L84" s="849">
        <v>1</v>
      </c>
      <c r="M84" s="849">
        <v>189</v>
      </c>
      <c r="N84" s="849">
        <v>50</v>
      </c>
      <c r="O84" s="849">
        <v>9450</v>
      </c>
      <c r="P84" s="837">
        <v>1.7241379310344827</v>
      </c>
      <c r="Q84" s="850">
        <v>189</v>
      </c>
    </row>
    <row r="85" spans="1:17" ht="14.4" customHeight="1" x14ac:dyDescent="0.3">
      <c r="A85" s="831" t="s">
        <v>5602</v>
      </c>
      <c r="B85" s="832" t="s">
        <v>5603</v>
      </c>
      <c r="C85" s="832" t="s">
        <v>4353</v>
      </c>
      <c r="D85" s="832" t="s">
        <v>5674</v>
      </c>
      <c r="E85" s="832" t="s">
        <v>5675</v>
      </c>
      <c r="F85" s="849"/>
      <c r="G85" s="849"/>
      <c r="H85" s="849"/>
      <c r="I85" s="849"/>
      <c r="J85" s="849">
        <v>3</v>
      </c>
      <c r="K85" s="849">
        <v>537</v>
      </c>
      <c r="L85" s="849">
        <v>1</v>
      </c>
      <c r="M85" s="849">
        <v>179</v>
      </c>
      <c r="N85" s="849">
        <v>1</v>
      </c>
      <c r="O85" s="849">
        <v>179</v>
      </c>
      <c r="P85" s="837">
        <v>0.33333333333333331</v>
      </c>
      <c r="Q85" s="850">
        <v>179</v>
      </c>
    </row>
    <row r="86" spans="1:17" ht="14.4" customHeight="1" x14ac:dyDescent="0.3">
      <c r="A86" s="831" t="s">
        <v>5602</v>
      </c>
      <c r="B86" s="832" t="s">
        <v>5603</v>
      </c>
      <c r="C86" s="832" t="s">
        <v>4353</v>
      </c>
      <c r="D86" s="832" t="s">
        <v>5676</v>
      </c>
      <c r="E86" s="832" t="s">
        <v>5677</v>
      </c>
      <c r="F86" s="849"/>
      <c r="G86" s="849"/>
      <c r="H86" s="849"/>
      <c r="I86" s="849"/>
      <c r="J86" s="849">
        <v>1</v>
      </c>
      <c r="K86" s="849">
        <v>364</v>
      </c>
      <c r="L86" s="849">
        <v>1</v>
      </c>
      <c r="M86" s="849">
        <v>364</v>
      </c>
      <c r="N86" s="849"/>
      <c r="O86" s="849"/>
      <c r="P86" s="837"/>
      <c r="Q86" s="850"/>
    </row>
    <row r="87" spans="1:17" ht="14.4" customHeight="1" x14ac:dyDescent="0.3">
      <c r="A87" s="831" t="s">
        <v>5602</v>
      </c>
      <c r="B87" s="832" t="s">
        <v>5603</v>
      </c>
      <c r="C87" s="832" t="s">
        <v>4353</v>
      </c>
      <c r="D87" s="832" t="s">
        <v>5678</v>
      </c>
      <c r="E87" s="832" t="s">
        <v>5679</v>
      </c>
      <c r="F87" s="849">
        <v>1</v>
      </c>
      <c r="G87" s="849">
        <v>228</v>
      </c>
      <c r="H87" s="849"/>
      <c r="I87" s="849">
        <v>228</v>
      </c>
      <c r="J87" s="849"/>
      <c r="K87" s="849"/>
      <c r="L87" s="849"/>
      <c r="M87" s="849"/>
      <c r="N87" s="849">
        <v>2</v>
      </c>
      <c r="O87" s="849">
        <v>458</v>
      </c>
      <c r="P87" s="837"/>
      <c r="Q87" s="850">
        <v>229</v>
      </c>
    </row>
    <row r="88" spans="1:17" ht="14.4" customHeight="1" x14ac:dyDescent="0.3">
      <c r="A88" s="831" t="s">
        <v>5602</v>
      </c>
      <c r="B88" s="832" t="s">
        <v>5603</v>
      </c>
      <c r="C88" s="832" t="s">
        <v>4353</v>
      </c>
      <c r="D88" s="832" t="s">
        <v>5680</v>
      </c>
      <c r="E88" s="832" t="s">
        <v>5681</v>
      </c>
      <c r="F88" s="849"/>
      <c r="G88" s="849"/>
      <c r="H88" s="849"/>
      <c r="I88" s="849"/>
      <c r="J88" s="849">
        <v>2</v>
      </c>
      <c r="K88" s="849">
        <v>924</v>
      </c>
      <c r="L88" s="849">
        <v>1</v>
      </c>
      <c r="M88" s="849">
        <v>462</v>
      </c>
      <c r="N88" s="849">
        <v>1</v>
      </c>
      <c r="O88" s="849">
        <v>462</v>
      </c>
      <c r="P88" s="837">
        <v>0.5</v>
      </c>
      <c r="Q88" s="850">
        <v>462</v>
      </c>
    </row>
    <row r="89" spans="1:17" ht="14.4" customHeight="1" x14ac:dyDescent="0.3">
      <c r="A89" s="831" t="s">
        <v>5602</v>
      </c>
      <c r="B89" s="832" t="s">
        <v>5603</v>
      </c>
      <c r="C89" s="832" t="s">
        <v>4353</v>
      </c>
      <c r="D89" s="832" t="s">
        <v>5682</v>
      </c>
      <c r="E89" s="832" t="s">
        <v>5683</v>
      </c>
      <c r="F89" s="849">
        <v>2</v>
      </c>
      <c r="G89" s="849">
        <v>1122</v>
      </c>
      <c r="H89" s="849">
        <v>0.99822064056939497</v>
      </c>
      <c r="I89" s="849">
        <v>561</v>
      </c>
      <c r="J89" s="849">
        <v>2</v>
      </c>
      <c r="K89" s="849">
        <v>1124</v>
      </c>
      <c r="L89" s="849">
        <v>1</v>
      </c>
      <c r="M89" s="849">
        <v>562</v>
      </c>
      <c r="N89" s="849"/>
      <c r="O89" s="849"/>
      <c r="P89" s="837"/>
      <c r="Q89" s="850"/>
    </row>
    <row r="90" spans="1:17" ht="14.4" customHeight="1" x14ac:dyDescent="0.3">
      <c r="A90" s="831" t="s">
        <v>5602</v>
      </c>
      <c r="B90" s="832" t="s">
        <v>5603</v>
      </c>
      <c r="C90" s="832" t="s">
        <v>4353</v>
      </c>
      <c r="D90" s="832" t="s">
        <v>5684</v>
      </c>
      <c r="E90" s="832" t="s">
        <v>5685</v>
      </c>
      <c r="F90" s="849">
        <v>25</v>
      </c>
      <c r="G90" s="849">
        <v>4275</v>
      </c>
      <c r="H90" s="849">
        <v>0.88766611295681064</v>
      </c>
      <c r="I90" s="849">
        <v>171</v>
      </c>
      <c r="J90" s="849">
        <v>28</v>
      </c>
      <c r="K90" s="849">
        <v>4816</v>
      </c>
      <c r="L90" s="849">
        <v>1</v>
      </c>
      <c r="M90" s="849">
        <v>172</v>
      </c>
      <c r="N90" s="849">
        <v>28</v>
      </c>
      <c r="O90" s="849">
        <v>4816</v>
      </c>
      <c r="P90" s="837">
        <v>1</v>
      </c>
      <c r="Q90" s="850">
        <v>172</v>
      </c>
    </row>
    <row r="91" spans="1:17" ht="14.4" customHeight="1" x14ac:dyDescent="0.3">
      <c r="A91" s="831" t="s">
        <v>5602</v>
      </c>
      <c r="B91" s="832" t="s">
        <v>5603</v>
      </c>
      <c r="C91" s="832" t="s">
        <v>4353</v>
      </c>
      <c r="D91" s="832" t="s">
        <v>5686</v>
      </c>
      <c r="E91" s="832" t="s">
        <v>5687</v>
      </c>
      <c r="F91" s="849">
        <v>1</v>
      </c>
      <c r="G91" s="849">
        <v>200</v>
      </c>
      <c r="H91" s="849"/>
      <c r="I91" s="849">
        <v>200</v>
      </c>
      <c r="J91" s="849"/>
      <c r="K91" s="849"/>
      <c r="L91" s="849"/>
      <c r="M91" s="849"/>
      <c r="N91" s="849">
        <v>2</v>
      </c>
      <c r="O91" s="849">
        <v>402</v>
      </c>
      <c r="P91" s="837"/>
      <c r="Q91" s="850">
        <v>201</v>
      </c>
    </row>
    <row r="92" spans="1:17" ht="14.4" customHeight="1" x14ac:dyDescent="0.3">
      <c r="A92" s="831" t="s">
        <v>5602</v>
      </c>
      <c r="B92" s="832" t="s">
        <v>5603</v>
      </c>
      <c r="C92" s="832" t="s">
        <v>4353</v>
      </c>
      <c r="D92" s="832" t="s">
        <v>5688</v>
      </c>
      <c r="E92" s="832" t="s">
        <v>5689</v>
      </c>
      <c r="F92" s="849">
        <v>2</v>
      </c>
      <c r="G92" s="849">
        <v>264</v>
      </c>
      <c r="H92" s="849">
        <v>0.49624060150375937</v>
      </c>
      <c r="I92" s="849">
        <v>132</v>
      </c>
      <c r="J92" s="849">
        <v>4</v>
      </c>
      <c r="K92" s="849">
        <v>532</v>
      </c>
      <c r="L92" s="849">
        <v>1</v>
      </c>
      <c r="M92" s="849">
        <v>133</v>
      </c>
      <c r="N92" s="849">
        <v>4</v>
      </c>
      <c r="O92" s="849">
        <v>532</v>
      </c>
      <c r="P92" s="837">
        <v>1</v>
      </c>
      <c r="Q92" s="850">
        <v>133</v>
      </c>
    </row>
    <row r="93" spans="1:17" ht="14.4" customHeight="1" x14ac:dyDescent="0.3">
      <c r="A93" s="831" t="s">
        <v>5602</v>
      </c>
      <c r="B93" s="832" t="s">
        <v>5603</v>
      </c>
      <c r="C93" s="832" t="s">
        <v>4353</v>
      </c>
      <c r="D93" s="832" t="s">
        <v>5690</v>
      </c>
      <c r="E93" s="832" t="s">
        <v>5691</v>
      </c>
      <c r="F93" s="849">
        <v>1</v>
      </c>
      <c r="G93" s="849">
        <v>413</v>
      </c>
      <c r="H93" s="849"/>
      <c r="I93" s="849">
        <v>413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5602</v>
      </c>
      <c r="B94" s="832" t="s">
        <v>5603</v>
      </c>
      <c r="C94" s="832" t="s">
        <v>4353</v>
      </c>
      <c r="D94" s="832" t="s">
        <v>5692</v>
      </c>
      <c r="E94" s="832" t="s">
        <v>5693</v>
      </c>
      <c r="F94" s="849"/>
      <c r="G94" s="849"/>
      <c r="H94" s="849"/>
      <c r="I94" s="849"/>
      <c r="J94" s="849">
        <v>1</v>
      </c>
      <c r="K94" s="849">
        <v>941</v>
      </c>
      <c r="L94" s="849">
        <v>1</v>
      </c>
      <c r="M94" s="849">
        <v>941</v>
      </c>
      <c r="N94" s="849">
        <v>1</v>
      </c>
      <c r="O94" s="849">
        <v>941</v>
      </c>
      <c r="P94" s="837">
        <v>1</v>
      </c>
      <c r="Q94" s="850">
        <v>941</v>
      </c>
    </row>
    <row r="95" spans="1:17" ht="14.4" customHeight="1" x14ac:dyDescent="0.3">
      <c r="A95" s="831" t="s">
        <v>5602</v>
      </c>
      <c r="B95" s="832" t="s">
        <v>5603</v>
      </c>
      <c r="C95" s="832" t="s">
        <v>4353</v>
      </c>
      <c r="D95" s="832" t="s">
        <v>5694</v>
      </c>
      <c r="E95" s="832" t="s">
        <v>5695</v>
      </c>
      <c r="F95" s="849">
        <v>1</v>
      </c>
      <c r="G95" s="849">
        <v>395</v>
      </c>
      <c r="H95" s="849"/>
      <c r="I95" s="849">
        <v>395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5602</v>
      </c>
      <c r="B96" s="832" t="s">
        <v>5603</v>
      </c>
      <c r="C96" s="832" t="s">
        <v>4353</v>
      </c>
      <c r="D96" s="832" t="s">
        <v>5696</v>
      </c>
      <c r="E96" s="832" t="s">
        <v>5697</v>
      </c>
      <c r="F96" s="849"/>
      <c r="G96" s="849"/>
      <c r="H96" s="849"/>
      <c r="I96" s="849"/>
      <c r="J96" s="849">
        <v>1</v>
      </c>
      <c r="K96" s="849">
        <v>575</v>
      </c>
      <c r="L96" s="849">
        <v>1</v>
      </c>
      <c r="M96" s="849">
        <v>575</v>
      </c>
      <c r="N96" s="849"/>
      <c r="O96" s="849"/>
      <c r="P96" s="837"/>
      <c r="Q96" s="850"/>
    </row>
    <row r="97" spans="1:17" ht="14.4" customHeight="1" x14ac:dyDescent="0.3">
      <c r="A97" s="831" t="s">
        <v>5602</v>
      </c>
      <c r="B97" s="832" t="s">
        <v>5603</v>
      </c>
      <c r="C97" s="832" t="s">
        <v>4353</v>
      </c>
      <c r="D97" s="832" t="s">
        <v>5698</v>
      </c>
      <c r="E97" s="832" t="s">
        <v>5699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89</v>
      </c>
      <c r="P97" s="837"/>
      <c r="Q97" s="850">
        <v>89</v>
      </c>
    </row>
    <row r="98" spans="1:17" ht="14.4" customHeight="1" x14ac:dyDescent="0.3">
      <c r="A98" s="831" t="s">
        <v>5602</v>
      </c>
      <c r="B98" s="832" t="s">
        <v>5603</v>
      </c>
      <c r="C98" s="832" t="s">
        <v>4353</v>
      </c>
      <c r="D98" s="832" t="s">
        <v>5700</v>
      </c>
      <c r="E98" s="832" t="s">
        <v>5701</v>
      </c>
      <c r="F98" s="849">
        <v>3041</v>
      </c>
      <c r="G98" s="849">
        <v>91230</v>
      </c>
      <c r="H98" s="849">
        <v>1.06552207428171</v>
      </c>
      <c r="I98" s="849">
        <v>30</v>
      </c>
      <c r="J98" s="849">
        <v>2854</v>
      </c>
      <c r="K98" s="849">
        <v>85620</v>
      </c>
      <c r="L98" s="849">
        <v>1</v>
      </c>
      <c r="M98" s="849">
        <v>30</v>
      </c>
      <c r="N98" s="849">
        <v>2695</v>
      </c>
      <c r="O98" s="849">
        <v>80850</v>
      </c>
      <c r="P98" s="837">
        <v>0.94428871758934829</v>
      </c>
      <c r="Q98" s="850">
        <v>30</v>
      </c>
    </row>
    <row r="99" spans="1:17" ht="14.4" customHeight="1" x14ac:dyDescent="0.3">
      <c r="A99" s="831" t="s">
        <v>5602</v>
      </c>
      <c r="B99" s="832" t="s">
        <v>5603</v>
      </c>
      <c r="C99" s="832" t="s">
        <v>4353</v>
      </c>
      <c r="D99" s="832" t="s">
        <v>5702</v>
      </c>
      <c r="E99" s="832" t="s">
        <v>5703</v>
      </c>
      <c r="F99" s="849">
        <v>2</v>
      </c>
      <c r="G99" s="849">
        <v>100</v>
      </c>
      <c r="H99" s="849">
        <v>0.5</v>
      </c>
      <c r="I99" s="849">
        <v>50</v>
      </c>
      <c r="J99" s="849">
        <v>4</v>
      </c>
      <c r="K99" s="849">
        <v>200</v>
      </c>
      <c r="L99" s="849">
        <v>1</v>
      </c>
      <c r="M99" s="849">
        <v>50</v>
      </c>
      <c r="N99" s="849"/>
      <c r="O99" s="849"/>
      <c r="P99" s="837"/>
      <c r="Q99" s="850"/>
    </row>
    <row r="100" spans="1:17" ht="14.4" customHeight="1" x14ac:dyDescent="0.3">
      <c r="A100" s="831" t="s">
        <v>5602</v>
      </c>
      <c r="B100" s="832" t="s">
        <v>5603</v>
      </c>
      <c r="C100" s="832" t="s">
        <v>4353</v>
      </c>
      <c r="D100" s="832" t="s">
        <v>5704</v>
      </c>
      <c r="E100" s="832" t="s">
        <v>5705</v>
      </c>
      <c r="F100" s="849">
        <v>2767</v>
      </c>
      <c r="G100" s="849">
        <v>33204</v>
      </c>
      <c r="H100" s="849">
        <v>1.0646402462485571</v>
      </c>
      <c r="I100" s="849">
        <v>12</v>
      </c>
      <c r="J100" s="849">
        <v>2599</v>
      </c>
      <c r="K100" s="849">
        <v>31188</v>
      </c>
      <c r="L100" s="849">
        <v>1</v>
      </c>
      <c r="M100" s="849">
        <v>12</v>
      </c>
      <c r="N100" s="849">
        <v>2418</v>
      </c>
      <c r="O100" s="849">
        <v>29016</v>
      </c>
      <c r="P100" s="837">
        <v>0.93035782993459026</v>
      </c>
      <c r="Q100" s="850">
        <v>12</v>
      </c>
    </row>
    <row r="101" spans="1:17" ht="14.4" customHeight="1" x14ac:dyDescent="0.3">
      <c r="A101" s="831" t="s">
        <v>5602</v>
      </c>
      <c r="B101" s="832" t="s">
        <v>5603</v>
      </c>
      <c r="C101" s="832" t="s">
        <v>4353</v>
      </c>
      <c r="D101" s="832" t="s">
        <v>5706</v>
      </c>
      <c r="E101" s="832" t="s">
        <v>5707</v>
      </c>
      <c r="F101" s="849">
        <v>28</v>
      </c>
      <c r="G101" s="849">
        <v>5096</v>
      </c>
      <c r="H101" s="849">
        <v>0.84384831925815529</v>
      </c>
      <c r="I101" s="849">
        <v>182</v>
      </c>
      <c r="J101" s="849">
        <v>33</v>
      </c>
      <c r="K101" s="849">
        <v>6039</v>
      </c>
      <c r="L101" s="849">
        <v>1</v>
      </c>
      <c r="M101" s="849">
        <v>183</v>
      </c>
      <c r="N101" s="849">
        <v>33</v>
      </c>
      <c r="O101" s="849">
        <v>6039</v>
      </c>
      <c r="P101" s="837">
        <v>1</v>
      </c>
      <c r="Q101" s="850">
        <v>183</v>
      </c>
    </row>
    <row r="102" spans="1:17" ht="14.4" customHeight="1" x14ac:dyDescent="0.3">
      <c r="A102" s="831" t="s">
        <v>5602</v>
      </c>
      <c r="B102" s="832" t="s">
        <v>5603</v>
      </c>
      <c r="C102" s="832" t="s">
        <v>4353</v>
      </c>
      <c r="D102" s="832" t="s">
        <v>5708</v>
      </c>
      <c r="E102" s="832" t="s">
        <v>5709</v>
      </c>
      <c r="F102" s="849">
        <v>200</v>
      </c>
      <c r="G102" s="849">
        <v>14400</v>
      </c>
      <c r="H102" s="849">
        <v>1.4504431909750202</v>
      </c>
      <c r="I102" s="849">
        <v>72</v>
      </c>
      <c r="J102" s="849">
        <v>136</v>
      </c>
      <c r="K102" s="849">
        <v>9928</v>
      </c>
      <c r="L102" s="849">
        <v>1</v>
      </c>
      <c r="M102" s="849">
        <v>73</v>
      </c>
      <c r="N102" s="849">
        <v>204</v>
      </c>
      <c r="O102" s="849">
        <v>14892</v>
      </c>
      <c r="P102" s="837">
        <v>1.5</v>
      </c>
      <c r="Q102" s="850">
        <v>73</v>
      </c>
    </row>
    <row r="103" spans="1:17" ht="14.4" customHeight="1" x14ac:dyDescent="0.3">
      <c r="A103" s="831" t="s">
        <v>5602</v>
      </c>
      <c r="B103" s="832" t="s">
        <v>5603</v>
      </c>
      <c r="C103" s="832" t="s">
        <v>4353</v>
      </c>
      <c r="D103" s="832" t="s">
        <v>5710</v>
      </c>
      <c r="E103" s="832" t="s">
        <v>5711</v>
      </c>
      <c r="F103" s="849">
        <v>25</v>
      </c>
      <c r="G103" s="849">
        <v>4575</v>
      </c>
      <c r="H103" s="849">
        <v>0.82880434782608692</v>
      </c>
      <c r="I103" s="849">
        <v>183</v>
      </c>
      <c r="J103" s="849">
        <v>30</v>
      </c>
      <c r="K103" s="849">
        <v>5520</v>
      </c>
      <c r="L103" s="849">
        <v>1</v>
      </c>
      <c r="M103" s="849">
        <v>184</v>
      </c>
      <c r="N103" s="849">
        <v>29</v>
      </c>
      <c r="O103" s="849">
        <v>5336</v>
      </c>
      <c r="P103" s="837">
        <v>0.96666666666666667</v>
      </c>
      <c r="Q103" s="850">
        <v>184</v>
      </c>
    </row>
    <row r="104" spans="1:17" ht="14.4" customHeight="1" x14ac:dyDescent="0.3">
      <c r="A104" s="831" t="s">
        <v>5602</v>
      </c>
      <c r="B104" s="832" t="s">
        <v>5603</v>
      </c>
      <c r="C104" s="832" t="s">
        <v>4353</v>
      </c>
      <c r="D104" s="832" t="s">
        <v>5543</v>
      </c>
      <c r="E104" s="832" t="s">
        <v>5544</v>
      </c>
      <c r="F104" s="849"/>
      <c r="G104" s="849"/>
      <c r="H104" s="849"/>
      <c r="I104" s="849"/>
      <c r="J104" s="849">
        <v>1</v>
      </c>
      <c r="K104" s="849">
        <v>1283</v>
      </c>
      <c r="L104" s="849">
        <v>1</v>
      </c>
      <c r="M104" s="849">
        <v>1283</v>
      </c>
      <c r="N104" s="849"/>
      <c r="O104" s="849"/>
      <c r="P104" s="837"/>
      <c r="Q104" s="850"/>
    </row>
    <row r="105" spans="1:17" ht="14.4" customHeight="1" x14ac:dyDescent="0.3">
      <c r="A105" s="831" t="s">
        <v>5602</v>
      </c>
      <c r="B105" s="832" t="s">
        <v>5603</v>
      </c>
      <c r="C105" s="832" t="s">
        <v>4353</v>
      </c>
      <c r="D105" s="832" t="s">
        <v>5712</v>
      </c>
      <c r="E105" s="832" t="s">
        <v>5713</v>
      </c>
      <c r="F105" s="849">
        <v>1563</v>
      </c>
      <c r="G105" s="849">
        <v>231324</v>
      </c>
      <c r="H105" s="849">
        <v>1.0240831577269749</v>
      </c>
      <c r="I105" s="849">
        <v>148</v>
      </c>
      <c r="J105" s="849">
        <v>1516</v>
      </c>
      <c r="K105" s="849">
        <v>225884</v>
      </c>
      <c r="L105" s="849">
        <v>1</v>
      </c>
      <c r="M105" s="849">
        <v>149</v>
      </c>
      <c r="N105" s="849">
        <v>1414</v>
      </c>
      <c r="O105" s="849">
        <v>210686</v>
      </c>
      <c r="P105" s="837">
        <v>0.93271767810026385</v>
      </c>
      <c r="Q105" s="850">
        <v>149</v>
      </c>
    </row>
    <row r="106" spans="1:17" ht="14.4" customHeight="1" x14ac:dyDescent="0.3">
      <c r="A106" s="831" t="s">
        <v>5602</v>
      </c>
      <c r="B106" s="832" t="s">
        <v>5603</v>
      </c>
      <c r="C106" s="832" t="s">
        <v>4353</v>
      </c>
      <c r="D106" s="832" t="s">
        <v>5714</v>
      </c>
      <c r="E106" s="832" t="s">
        <v>5715</v>
      </c>
      <c r="F106" s="849">
        <v>3105</v>
      </c>
      <c r="G106" s="849">
        <v>93150</v>
      </c>
      <c r="H106" s="849">
        <v>1.0677441540577717</v>
      </c>
      <c r="I106" s="849">
        <v>30</v>
      </c>
      <c r="J106" s="849">
        <v>2908</v>
      </c>
      <c r="K106" s="849">
        <v>87240</v>
      </c>
      <c r="L106" s="849">
        <v>1</v>
      </c>
      <c r="M106" s="849">
        <v>30</v>
      </c>
      <c r="N106" s="849">
        <v>2751</v>
      </c>
      <c r="O106" s="849">
        <v>82530</v>
      </c>
      <c r="P106" s="837">
        <v>0.94601100412654748</v>
      </c>
      <c r="Q106" s="850">
        <v>30</v>
      </c>
    </row>
    <row r="107" spans="1:17" ht="14.4" customHeight="1" x14ac:dyDescent="0.3">
      <c r="A107" s="831" t="s">
        <v>5602</v>
      </c>
      <c r="B107" s="832" t="s">
        <v>5603</v>
      </c>
      <c r="C107" s="832" t="s">
        <v>4353</v>
      </c>
      <c r="D107" s="832" t="s">
        <v>5716</v>
      </c>
      <c r="E107" s="832" t="s">
        <v>5717</v>
      </c>
      <c r="F107" s="849">
        <v>412</v>
      </c>
      <c r="G107" s="849">
        <v>12772</v>
      </c>
      <c r="H107" s="849">
        <v>1.1839080459770115</v>
      </c>
      <c r="I107" s="849">
        <v>31</v>
      </c>
      <c r="J107" s="849">
        <v>348</v>
      </c>
      <c r="K107" s="849">
        <v>10788</v>
      </c>
      <c r="L107" s="849">
        <v>1</v>
      </c>
      <c r="M107" s="849">
        <v>31</v>
      </c>
      <c r="N107" s="849">
        <v>331</v>
      </c>
      <c r="O107" s="849">
        <v>10261</v>
      </c>
      <c r="P107" s="837">
        <v>0.95114942528735635</v>
      </c>
      <c r="Q107" s="850">
        <v>31</v>
      </c>
    </row>
    <row r="108" spans="1:17" ht="14.4" customHeight="1" x14ac:dyDescent="0.3">
      <c r="A108" s="831" t="s">
        <v>5602</v>
      </c>
      <c r="B108" s="832" t="s">
        <v>5603</v>
      </c>
      <c r="C108" s="832" t="s">
        <v>4353</v>
      </c>
      <c r="D108" s="832" t="s">
        <v>5718</v>
      </c>
      <c r="E108" s="832" t="s">
        <v>5719</v>
      </c>
      <c r="F108" s="849">
        <v>562</v>
      </c>
      <c r="G108" s="849">
        <v>15174</v>
      </c>
      <c r="H108" s="849">
        <v>1.1285140562248996</v>
      </c>
      <c r="I108" s="849">
        <v>27</v>
      </c>
      <c r="J108" s="849">
        <v>498</v>
      </c>
      <c r="K108" s="849">
        <v>13446</v>
      </c>
      <c r="L108" s="849">
        <v>1</v>
      </c>
      <c r="M108" s="849">
        <v>27</v>
      </c>
      <c r="N108" s="849">
        <v>482</v>
      </c>
      <c r="O108" s="849">
        <v>13014</v>
      </c>
      <c r="P108" s="837">
        <v>0.96787148594377514</v>
      </c>
      <c r="Q108" s="850">
        <v>27</v>
      </c>
    </row>
    <row r="109" spans="1:17" ht="14.4" customHeight="1" x14ac:dyDescent="0.3">
      <c r="A109" s="831" t="s">
        <v>5602</v>
      </c>
      <c r="B109" s="832" t="s">
        <v>5603</v>
      </c>
      <c r="C109" s="832" t="s">
        <v>4353</v>
      </c>
      <c r="D109" s="832" t="s">
        <v>5720</v>
      </c>
      <c r="E109" s="832" t="s">
        <v>5721</v>
      </c>
      <c r="F109" s="849"/>
      <c r="G109" s="849"/>
      <c r="H109" s="849"/>
      <c r="I109" s="849"/>
      <c r="J109" s="849">
        <v>1</v>
      </c>
      <c r="K109" s="849">
        <v>256</v>
      </c>
      <c r="L109" s="849">
        <v>1</v>
      </c>
      <c r="M109" s="849">
        <v>256</v>
      </c>
      <c r="N109" s="849">
        <v>2</v>
      </c>
      <c r="O109" s="849">
        <v>512</v>
      </c>
      <c r="P109" s="837">
        <v>2</v>
      </c>
      <c r="Q109" s="850">
        <v>256</v>
      </c>
    </row>
    <row r="110" spans="1:17" ht="14.4" customHeight="1" x14ac:dyDescent="0.3">
      <c r="A110" s="831" t="s">
        <v>5602</v>
      </c>
      <c r="B110" s="832" t="s">
        <v>5603</v>
      </c>
      <c r="C110" s="832" t="s">
        <v>4353</v>
      </c>
      <c r="D110" s="832" t="s">
        <v>5722</v>
      </c>
      <c r="E110" s="832" t="s">
        <v>5723</v>
      </c>
      <c r="F110" s="849">
        <v>24</v>
      </c>
      <c r="G110" s="849">
        <v>3888</v>
      </c>
      <c r="H110" s="849">
        <v>0.85188431200701142</v>
      </c>
      <c r="I110" s="849">
        <v>162</v>
      </c>
      <c r="J110" s="849">
        <v>28</v>
      </c>
      <c r="K110" s="849">
        <v>4564</v>
      </c>
      <c r="L110" s="849">
        <v>1</v>
      </c>
      <c r="M110" s="849">
        <v>163</v>
      </c>
      <c r="N110" s="849">
        <v>30</v>
      </c>
      <c r="O110" s="849">
        <v>4890</v>
      </c>
      <c r="P110" s="837">
        <v>1.0714285714285714</v>
      </c>
      <c r="Q110" s="850">
        <v>163</v>
      </c>
    </row>
    <row r="111" spans="1:17" ht="14.4" customHeight="1" x14ac:dyDescent="0.3">
      <c r="A111" s="831" t="s">
        <v>5602</v>
      </c>
      <c r="B111" s="832" t="s">
        <v>5603</v>
      </c>
      <c r="C111" s="832" t="s">
        <v>4353</v>
      </c>
      <c r="D111" s="832" t="s">
        <v>5724</v>
      </c>
      <c r="E111" s="832" t="s">
        <v>5725</v>
      </c>
      <c r="F111" s="849">
        <v>1</v>
      </c>
      <c r="G111" s="849">
        <v>22</v>
      </c>
      <c r="H111" s="849">
        <v>0.25</v>
      </c>
      <c r="I111" s="849">
        <v>22</v>
      </c>
      <c r="J111" s="849">
        <v>4</v>
      </c>
      <c r="K111" s="849">
        <v>88</v>
      </c>
      <c r="L111" s="849">
        <v>1</v>
      </c>
      <c r="M111" s="849">
        <v>22</v>
      </c>
      <c r="N111" s="849">
        <v>4</v>
      </c>
      <c r="O111" s="849">
        <v>88</v>
      </c>
      <c r="P111" s="837">
        <v>1</v>
      </c>
      <c r="Q111" s="850">
        <v>22</v>
      </c>
    </row>
    <row r="112" spans="1:17" ht="14.4" customHeight="1" x14ac:dyDescent="0.3">
      <c r="A112" s="831" t="s">
        <v>5602</v>
      </c>
      <c r="B112" s="832" t="s">
        <v>5603</v>
      </c>
      <c r="C112" s="832" t="s">
        <v>4353</v>
      </c>
      <c r="D112" s="832" t="s">
        <v>5726</v>
      </c>
      <c r="E112" s="832" t="s">
        <v>5727</v>
      </c>
      <c r="F112" s="849">
        <v>23</v>
      </c>
      <c r="G112" s="849">
        <v>19826</v>
      </c>
      <c r="H112" s="849">
        <v>0.84401873137505323</v>
      </c>
      <c r="I112" s="849">
        <v>862</v>
      </c>
      <c r="J112" s="849">
        <v>27</v>
      </c>
      <c r="K112" s="849">
        <v>23490</v>
      </c>
      <c r="L112" s="849">
        <v>1</v>
      </c>
      <c r="M112" s="849">
        <v>870</v>
      </c>
      <c r="N112" s="849">
        <v>24</v>
      </c>
      <c r="O112" s="849">
        <v>20880</v>
      </c>
      <c r="P112" s="837">
        <v>0.88888888888888884</v>
      </c>
      <c r="Q112" s="850">
        <v>870</v>
      </c>
    </row>
    <row r="113" spans="1:17" ht="14.4" customHeight="1" x14ac:dyDescent="0.3">
      <c r="A113" s="831" t="s">
        <v>5602</v>
      </c>
      <c r="B113" s="832" t="s">
        <v>5603</v>
      </c>
      <c r="C113" s="832" t="s">
        <v>4353</v>
      </c>
      <c r="D113" s="832" t="s">
        <v>5728</v>
      </c>
      <c r="E113" s="832" t="s">
        <v>5729</v>
      </c>
      <c r="F113" s="849">
        <v>663</v>
      </c>
      <c r="G113" s="849">
        <v>16575</v>
      </c>
      <c r="H113" s="849">
        <v>1.0886699507389161</v>
      </c>
      <c r="I113" s="849">
        <v>25</v>
      </c>
      <c r="J113" s="849">
        <v>609</v>
      </c>
      <c r="K113" s="849">
        <v>15225</v>
      </c>
      <c r="L113" s="849">
        <v>1</v>
      </c>
      <c r="M113" s="849">
        <v>25</v>
      </c>
      <c r="N113" s="849">
        <v>644</v>
      </c>
      <c r="O113" s="849">
        <v>16100</v>
      </c>
      <c r="P113" s="837">
        <v>1.0574712643678161</v>
      </c>
      <c r="Q113" s="850">
        <v>25</v>
      </c>
    </row>
    <row r="114" spans="1:17" ht="14.4" customHeight="1" x14ac:dyDescent="0.3">
      <c r="A114" s="831" t="s">
        <v>5602</v>
      </c>
      <c r="B114" s="832" t="s">
        <v>5603</v>
      </c>
      <c r="C114" s="832" t="s">
        <v>4353</v>
      </c>
      <c r="D114" s="832" t="s">
        <v>5730</v>
      </c>
      <c r="E114" s="832" t="s">
        <v>5731</v>
      </c>
      <c r="F114" s="849">
        <v>3</v>
      </c>
      <c r="G114" s="849">
        <v>99</v>
      </c>
      <c r="H114" s="849">
        <v>0.375</v>
      </c>
      <c r="I114" s="849">
        <v>33</v>
      </c>
      <c r="J114" s="849">
        <v>8</v>
      </c>
      <c r="K114" s="849">
        <v>264</v>
      </c>
      <c r="L114" s="849">
        <v>1</v>
      </c>
      <c r="M114" s="849">
        <v>33</v>
      </c>
      <c r="N114" s="849">
        <v>5</v>
      </c>
      <c r="O114" s="849">
        <v>165</v>
      </c>
      <c r="P114" s="837">
        <v>0.625</v>
      </c>
      <c r="Q114" s="850">
        <v>33</v>
      </c>
    </row>
    <row r="115" spans="1:17" ht="14.4" customHeight="1" x14ac:dyDescent="0.3">
      <c r="A115" s="831" t="s">
        <v>5602</v>
      </c>
      <c r="B115" s="832" t="s">
        <v>5603</v>
      </c>
      <c r="C115" s="832" t="s">
        <v>4353</v>
      </c>
      <c r="D115" s="832" t="s">
        <v>5732</v>
      </c>
      <c r="E115" s="832" t="s">
        <v>5733</v>
      </c>
      <c r="F115" s="849"/>
      <c r="G115" s="849"/>
      <c r="H115" s="849"/>
      <c r="I115" s="849"/>
      <c r="J115" s="849">
        <v>4</v>
      </c>
      <c r="K115" s="849">
        <v>320</v>
      </c>
      <c r="L115" s="849">
        <v>1</v>
      </c>
      <c r="M115" s="849">
        <v>80</v>
      </c>
      <c r="N115" s="849"/>
      <c r="O115" s="849"/>
      <c r="P115" s="837"/>
      <c r="Q115" s="850"/>
    </row>
    <row r="116" spans="1:17" ht="14.4" customHeight="1" x14ac:dyDescent="0.3">
      <c r="A116" s="831" t="s">
        <v>5602</v>
      </c>
      <c r="B116" s="832" t="s">
        <v>5603</v>
      </c>
      <c r="C116" s="832" t="s">
        <v>4353</v>
      </c>
      <c r="D116" s="832" t="s">
        <v>5734</v>
      </c>
      <c r="E116" s="832" t="s">
        <v>5735</v>
      </c>
      <c r="F116" s="849">
        <v>1</v>
      </c>
      <c r="G116" s="849">
        <v>204</v>
      </c>
      <c r="H116" s="849">
        <v>0.99512195121951219</v>
      </c>
      <c r="I116" s="849">
        <v>204</v>
      </c>
      <c r="J116" s="849">
        <v>1</v>
      </c>
      <c r="K116" s="849">
        <v>205</v>
      </c>
      <c r="L116" s="849">
        <v>1</v>
      </c>
      <c r="M116" s="849">
        <v>205</v>
      </c>
      <c r="N116" s="849">
        <v>1</v>
      </c>
      <c r="O116" s="849">
        <v>205</v>
      </c>
      <c r="P116" s="837">
        <v>1</v>
      </c>
      <c r="Q116" s="850">
        <v>205</v>
      </c>
    </row>
    <row r="117" spans="1:17" ht="14.4" customHeight="1" x14ac:dyDescent="0.3">
      <c r="A117" s="831" t="s">
        <v>5602</v>
      </c>
      <c r="B117" s="832" t="s">
        <v>5603</v>
      </c>
      <c r="C117" s="832" t="s">
        <v>4353</v>
      </c>
      <c r="D117" s="832" t="s">
        <v>5736</v>
      </c>
      <c r="E117" s="832" t="s">
        <v>5737</v>
      </c>
      <c r="F117" s="849">
        <v>5</v>
      </c>
      <c r="G117" s="849">
        <v>130</v>
      </c>
      <c r="H117" s="849">
        <v>0.33333333333333331</v>
      </c>
      <c r="I117" s="849">
        <v>26</v>
      </c>
      <c r="J117" s="849">
        <v>15</v>
      </c>
      <c r="K117" s="849">
        <v>390</v>
      </c>
      <c r="L117" s="849">
        <v>1</v>
      </c>
      <c r="M117" s="849">
        <v>26</v>
      </c>
      <c r="N117" s="849">
        <v>28</v>
      </c>
      <c r="O117" s="849">
        <v>728</v>
      </c>
      <c r="P117" s="837">
        <v>1.8666666666666667</v>
      </c>
      <c r="Q117" s="850">
        <v>26</v>
      </c>
    </row>
    <row r="118" spans="1:17" ht="14.4" customHeight="1" x14ac:dyDescent="0.3">
      <c r="A118" s="831" t="s">
        <v>5602</v>
      </c>
      <c r="B118" s="832" t="s">
        <v>5603</v>
      </c>
      <c r="C118" s="832" t="s">
        <v>4353</v>
      </c>
      <c r="D118" s="832" t="s">
        <v>5738</v>
      </c>
      <c r="E118" s="832" t="s">
        <v>5739</v>
      </c>
      <c r="F118" s="849">
        <v>33</v>
      </c>
      <c r="G118" s="849">
        <v>2772</v>
      </c>
      <c r="H118" s="849">
        <v>1.65</v>
      </c>
      <c r="I118" s="849">
        <v>84</v>
      </c>
      <c r="J118" s="849">
        <v>20</v>
      </c>
      <c r="K118" s="849">
        <v>1680</v>
      </c>
      <c r="L118" s="849">
        <v>1</v>
      </c>
      <c r="M118" s="849">
        <v>84</v>
      </c>
      <c r="N118" s="849">
        <v>42</v>
      </c>
      <c r="O118" s="849">
        <v>3528</v>
      </c>
      <c r="P118" s="837">
        <v>2.1</v>
      </c>
      <c r="Q118" s="850">
        <v>84</v>
      </c>
    </row>
    <row r="119" spans="1:17" ht="14.4" customHeight="1" x14ac:dyDescent="0.3">
      <c r="A119" s="831" t="s">
        <v>5602</v>
      </c>
      <c r="B119" s="832" t="s">
        <v>5603</v>
      </c>
      <c r="C119" s="832" t="s">
        <v>4353</v>
      </c>
      <c r="D119" s="832" t="s">
        <v>5740</v>
      </c>
      <c r="E119" s="832" t="s">
        <v>5741</v>
      </c>
      <c r="F119" s="849">
        <v>31</v>
      </c>
      <c r="G119" s="849">
        <v>5425</v>
      </c>
      <c r="H119" s="849">
        <v>0.90658422459893051</v>
      </c>
      <c r="I119" s="849">
        <v>175</v>
      </c>
      <c r="J119" s="849">
        <v>34</v>
      </c>
      <c r="K119" s="849">
        <v>5984</v>
      </c>
      <c r="L119" s="849">
        <v>1</v>
      </c>
      <c r="M119" s="849">
        <v>176</v>
      </c>
      <c r="N119" s="849">
        <v>34</v>
      </c>
      <c r="O119" s="849">
        <v>5984</v>
      </c>
      <c r="P119" s="837">
        <v>1</v>
      </c>
      <c r="Q119" s="850">
        <v>176</v>
      </c>
    </row>
    <row r="120" spans="1:17" ht="14.4" customHeight="1" x14ac:dyDescent="0.3">
      <c r="A120" s="831" t="s">
        <v>5602</v>
      </c>
      <c r="B120" s="832" t="s">
        <v>5603</v>
      </c>
      <c r="C120" s="832" t="s">
        <v>4353</v>
      </c>
      <c r="D120" s="832" t="s">
        <v>5742</v>
      </c>
      <c r="E120" s="832" t="s">
        <v>5743</v>
      </c>
      <c r="F120" s="849">
        <v>2</v>
      </c>
      <c r="G120" s="849">
        <v>504</v>
      </c>
      <c r="H120" s="849"/>
      <c r="I120" s="849">
        <v>252</v>
      </c>
      <c r="J120" s="849"/>
      <c r="K120" s="849"/>
      <c r="L120" s="849"/>
      <c r="M120" s="849"/>
      <c r="N120" s="849">
        <v>1</v>
      </c>
      <c r="O120" s="849">
        <v>253</v>
      </c>
      <c r="P120" s="837"/>
      <c r="Q120" s="850">
        <v>253</v>
      </c>
    </row>
    <row r="121" spans="1:17" ht="14.4" customHeight="1" x14ac:dyDescent="0.3">
      <c r="A121" s="831" t="s">
        <v>5602</v>
      </c>
      <c r="B121" s="832" t="s">
        <v>5603</v>
      </c>
      <c r="C121" s="832" t="s">
        <v>4353</v>
      </c>
      <c r="D121" s="832" t="s">
        <v>5744</v>
      </c>
      <c r="E121" s="832" t="s">
        <v>5745</v>
      </c>
      <c r="F121" s="849">
        <v>3</v>
      </c>
      <c r="G121" s="849">
        <v>45</v>
      </c>
      <c r="H121" s="849">
        <v>0.2</v>
      </c>
      <c r="I121" s="849">
        <v>15</v>
      </c>
      <c r="J121" s="849">
        <v>15</v>
      </c>
      <c r="K121" s="849">
        <v>225</v>
      </c>
      <c r="L121" s="849">
        <v>1</v>
      </c>
      <c r="M121" s="849">
        <v>15</v>
      </c>
      <c r="N121" s="849">
        <v>5</v>
      </c>
      <c r="O121" s="849">
        <v>75</v>
      </c>
      <c r="P121" s="837">
        <v>0.33333333333333331</v>
      </c>
      <c r="Q121" s="850">
        <v>15</v>
      </c>
    </row>
    <row r="122" spans="1:17" ht="14.4" customHeight="1" x14ac:dyDescent="0.3">
      <c r="A122" s="831" t="s">
        <v>5602</v>
      </c>
      <c r="B122" s="832" t="s">
        <v>5603</v>
      </c>
      <c r="C122" s="832" t="s">
        <v>4353</v>
      </c>
      <c r="D122" s="832" t="s">
        <v>5746</v>
      </c>
      <c r="E122" s="832" t="s">
        <v>5747</v>
      </c>
      <c r="F122" s="849">
        <v>49</v>
      </c>
      <c r="G122" s="849">
        <v>1127</v>
      </c>
      <c r="H122" s="849">
        <v>1.2894736842105263</v>
      </c>
      <c r="I122" s="849">
        <v>23</v>
      </c>
      <c r="J122" s="849">
        <v>38</v>
      </c>
      <c r="K122" s="849">
        <v>874</v>
      </c>
      <c r="L122" s="849">
        <v>1</v>
      </c>
      <c r="M122" s="849">
        <v>23</v>
      </c>
      <c r="N122" s="849">
        <v>44</v>
      </c>
      <c r="O122" s="849">
        <v>1012</v>
      </c>
      <c r="P122" s="837">
        <v>1.1578947368421053</v>
      </c>
      <c r="Q122" s="850">
        <v>23</v>
      </c>
    </row>
    <row r="123" spans="1:17" ht="14.4" customHeight="1" x14ac:dyDescent="0.3">
      <c r="A123" s="831" t="s">
        <v>5602</v>
      </c>
      <c r="B123" s="832" t="s">
        <v>5603</v>
      </c>
      <c r="C123" s="832" t="s">
        <v>4353</v>
      </c>
      <c r="D123" s="832" t="s">
        <v>5748</v>
      </c>
      <c r="E123" s="832" t="s">
        <v>5749</v>
      </c>
      <c r="F123" s="849">
        <v>2</v>
      </c>
      <c r="G123" s="849">
        <v>502</v>
      </c>
      <c r="H123" s="849"/>
      <c r="I123" s="849">
        <v>251</v>
      </c>
      <c r="J123" s="849"/>
      <c r="K123" s="849"/>
      <c r="L123" s="849"/>
      <c r="M123" s="849"/>
      <c r="N123" s="849">
        <v>1</v>
      </c>
      <c r="O123" s="849">
        <v>252</v>
      </c>
      <c r="P123" s="837"/>
      <c r="Q123" s="850">
        <v>252</v>
      </c>
    </row>
    <row r="124" spans="1:17" ht="14.4" customHeight="1" x14ac:dyDescent="0.3">
      <c r="A124" s="831" t="s">
        <v>5602</v>
      </c>
      <c r="B124" s="832" t="s">
        <v>5603</v>
      </c>
      <c r="C124" s="832" t="s">
        <v>4353</v>
      </c>
      <c r="D124" s="832" t="s">
        <v>5750</v>
      </c>
      <c r="E124" s="832" t="s">
        <v>5751</v>
      </c>
      <c r="F124" s="849">
        <v>2</v>
      </c>
      <c r="G124" s="849">
        <v>74</v>
      </c>
      <c r="H124" s="849">
        <v>2</v>
      </c>
      <c r="I124" s="849">
        <v>37</v>
      </c>
      <c r="J124" s="849">
        <v>1</v>
      </c>
      <c r="K124" s="849">
        <v>37</v>
      </c>
      <c r="L124" s="849">
        <v>1</v>
      </c>
      <c r="M124" s="849">
        <v>37</v>
      </c>
      <c r="N124" s="849">
        <v>1</v>
      </c>
      <c r="O124" s="849">
        <v>37</v>
      </c>
      <c r="P124" s="837">
        <v>1</v>
      </c>
      <c r="Q124" s="850">
        <v>37</v>
      </c>
    </row>
    <row r="125" spans="1:17" ht="14.4" customHeight="1" x14ac:dyDescent="0.3">
      <c r="A125" s="831" t="s">
        <v>5602</v>
      </c>
      <c r="B125" s="832" t="s">
        <v>5603</v>
      </c>
      <c r="C125" s="832" t="s">
        <v>4353</v>
      </c>
      <c r="D125" s="832" t="s">
        <v>5752</v>
      </c>
      <c r="E125" s="832" t="s">
        <v>5753</v>
      </c>
      <c r="F125" s="849">
        <v>2957</v>
      </c>
      <c r="G125" s="849">
        <v>68011</v>
      </c>
      <c r="H125" s="849">
        <v>1.0663541291020555</v>
      </c>
      <c r="I125" s="849">
        <v>23</v>
      </c>
      <c r="J125" s="849">
        <v>2773</v>
      </c>
      <c r="K125" s="849">
        <v>63779</v>
      </c>
      <c r="L125" s="849">
        <v>1</v>
      </c>
      <c r="M125" s="849">
        <v>23</v>
      </c>
      <c r="N125" s="849">
        <v>2594</v>
      </c>
      <c r="O125" s="849">
        <v>59662</v>
      </c>
      <c r="P125" s="837">
        <v>0.93544897223223944</v>
      </c>
      <c r="Q125" s="850">
        <v>23</v>
      </c>
    </row>
    <row r="126" spans="1:17" ht="14.4" customHeight="1" x14ac:dyDescent="0.3">
      <c r="A126" s="831" t="s">
        <v>5602</v>
      </c>
      <c r="B126" s="832" t="s">
        <v>5603</v>
      </c>
      <c r="C126" s="832" t="s">
        <v>4353</v>
      </c>
      <c r="D126" s="832" t="s">
        <v>5754</v>
      </c>
      <c r="E126" s="832" t="s">
        <v>5755</v>
      </c>
      <c r="F126" s="849"/>
      <c r="G126" s="849"/>
      <c r="H126" s="849"/>
      <c r="I126" s="849"/>
      <c r="J126" s="849">
        <v>2</v>
      </c>
      <c r="K126" s="849">
        <v>342</v>
      </c>
      <c r="L126" s="849">
        <v>1</v>
      </c>
      <c r="M126" s="849">
        <v>171</v>
      </c>
      <c r="N126" s="849">
        <v>1</v>
      </c>
      <c r="O126" s="849">
        <v>171</v>
      </c>
      <c r="P126" s="837">
        <v>0.5</v>
      </c>
      <c r="Q126" s="850">
        <v>171</v>
      </c>
    </row>
    <row r="127" spans="1:17" ht="14.4" customHeight="1" x14ac:dyDescent="0.3">
      <c r="A127" s="831" t="s">
        <v>5602</v>
      </c>
      <c r="B127" s="832" t="s">
        <v>5603</v>
      </c>
      <c r="C127" s="832" t="s">
        <v>4353</v>
      </c>
      <c r="D127" s="832" t="s">
        <v>5756</v>
      </c>
      <c r="E127" s="832" t="s">
        <v>5757</v>
      </c>
      <c r="F127" s="849">
        <v>1</v>
      </c>
      <c r="G127" s="849">
        <v>587</v>
      </c>
      <c r="H127" s="849"/>
      <c r="I127" s="849">
        <v>587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5602</v>
      </c>
      <c r="B128" s="832" t="s">
        <v>5603</v>
      </c>
      <c r="C128" s="832" t="s">
        <v>4353</v>
      </c>
      <c r="D128" s="832" t="s">
        <v>5758</v>
      </c>
      <c r="E128" s="832" t="s">
        <v>5759</v>
      </c>
      <c r="F128" s="849"/>
      <c r="G128" s="849"/>
      <c r="H128" s="849"/>
      <c r="I128" s="849"/>
      <c r="J128" s="849">
        <v>1</v>
      </c>
      <c r="K128" s="849">
        <v>327</v>
      </c>
      <c r="L128" s="849">
        <v>1</v>
      </c>
      <c r="M128" s="849">
        <v>327</v>
      </c>
      <c r="N128" s="849">
        <v>1</v>
      </c>
      <c r="O128" s="849">
        <v>327</v>
      </c>
      <c r="P128" s="837">
        <v>1</v>
      </c>
      <c r="Q128" s="850">
        <v>327</v>
      </c>
    </row>
    <row r="129" spans="1:17" ht="14.4" customHeight="1" x14ac:dyDescent="0.3">
      <c r="A129" s="831" t="s">
        <v>5602</v>
      </c>
      <c r="B129" s="832" t="s">
        <v>5603</v>
      </c>
      <c r="C129" s="832" t="s">
        <v>4353</v>
      </c>
      <c r="D129" s="832" t="s">
        <v>5760</v>
      </c>
      <c r="E129" s="832" t="s">
        <v>5761</v>
      </c>
      <c r="F129" s="849">
        <v>1</v>
      </c>
      <c r="G129" s="849">
        <v>331</v>
      </c>
      <c r="H129" s="849">
        <v>0.5</v>
      </c>
      <c r="I129" s="849">
        <v>331</v>
      </c>
      <c r="J129" s="849">
        <v>2</v>
      </c>
      <c r="K129" s="849">
        <v>662</v>
      </c>
      <c r="L129" s="849">
        <v>1</v>
      </c>
      <c r="M129" s="849">
        <v>331</v>
      </c>
      <c r="N129" s="849">
        <v>2</v>
      </c>
      <c r="O129" s="849">
        <v>662</v>
      </c>
      <c r="P129" s="837">
        <v>1</v>
      </c>
      <c r="Q129" s="850">
        <v>331</v>
      </c>
    </row>
    <row r="130" spans="1:17" ht="14.4" customHeight="1" x14ac:dyDescent="0.3">
      <c r="A130" s="831" t="s">
        <v>5602</v>
      </c>
      <c r="B130" s="832" t="s">
        <v>5603</v>
      </c>
      <c r="C130" s="832" t="s">
        <v>4353</v>
      </c>
      <c r="D130" s="832" t="s">
        <v>5762</v>
      </c>
      <c r="E130" s="832" t="s">
        <v>5763</v>
      </c>
      <c r="F130" s="849">
        <v>18</v>
      </c>
      <c r="G130" s="849">
        <v>522</v>
      </c>
      <c r="H130" s="849">
        <v>0.78260869565217395</v>
      </c>
      <c r="I130" s="849">
        <v>29</v>
      </c>
      <c r="J130" s="849">
        <v>23</v>
      </c>
      <c r="K130" s="849">
        <v>667</v>
      </c>
      <c r="L130" s="849">
        <v>1</v>
      </c>
      <c r="M130" s="849">
        <v>29</v>
      </c>
      <c r="N130" s="849">
        <v>29</v>
      </c>
      <c r="O130" s="849">
        <v>841</v>
      </c>
      <c r="P130" s="837">
        <v>1.2608695652173914</v>
      </c>
      <c r="Q130" s="850">
        <v>29</v>
      </c>
    </row>
    <row r="131" spans="1:17" ht="14.4" customHeight="1" x14ac:dyDescent="0.3">
      <c r="A131" s="831" t="s">
        <v>5602</v>
      </c>
      <c r="B131" s="832" t="s">
        <v>5603</v>
      </c>
      <c r="C131" s="832" t="s">
        <v>4353</v>
      </c>
      <c r="D131" s="832" t="s">
        <v>5764</v>
      </c>
      <c r="E131" s="832" t="s">
        <v>5765</v>
      </c>
      <c r="F131" s="849">
        <v>23</v>
      </c>
      <c r="G131" s="849">
        <v>4071</v>
      </c>
      <c r="H131" s="849">
        <v>1.3453403833443489</v>
      </c>
      <c r="I131" s="849">
        <v>177</v>
      </c>
      <c r="J131" s="849">
        <v>17</v>
      </c>
      <c r="K131" s="849">
        <v>3026</v>
      </c>
      <c r="L131" s="849">
        <v>1</v>
      </c>
      <c r="M131" s="849">
        <v>178</v>
      </c>
      <c r="N131" s="849">
        <v>13</v>
      </c>
      <c r="O131" s="849">
        <v>2314</v>
      </c>
      <c r="P131" s="837">
        <v>0.76470588235294112</v>
      </c>
      <c r="Q131" s="850">
        <v>178</v>
      </c>
    </row>
    <row r="132" spans="1:17" ht="14.4" customHeight="1" x14ac:dyDescent="0.3">
      <c r="A132" s="831" t="s">
        <v>5602</v>
      </c>
      <c r="B132" s="832" t="s">
        <v>5603</v>
      </c>
      <c r="C132" s="832" t="s">
        <v>4353</v>
      </c>
      <c r="D132" s="832" t="s">
        <v>5766</v>
      </c>
      <c r="E132" s="832" t="s">
        <v>5767</v>
      </c>
      <c r="F132" s="849"/>
      <c r="G132" s="849"/>
      <c r="H132" s="849"/>
      <c r="I132" s="849"/>
      <c r="J132" s="849">
        <v>3</v>
      </c>
      <c r="K132" s="849">
        <v>597</v>
      </c>
      <c r="L132" s="849">
        <v>1</v>
      </c>
      <c r="M132" s="849">
        <v>199</v>
      </c>
      <c r="N132" s="849">
        <v>1</v>
      </c>
      <c r="O132" s="849">
        <v>199</v>
      </c>
      <c r="P132" s="837">
        <v>0.33333333333333331</v>
      </c>
      <c r="Q132" s="850">
        <v>199</v>
      </c>
    </row>
    <row r="133" spans="1:17" ht="14.4" customHeight="1" x14ac:dyDescent="0.3">
      <c r="A133" s="831" t="s">
        <v>5602</v>
      </c>
      <c r="B133" s="832" t="s">
        <v>5603</v>
      </c>
      <c r="C133" s="832" t="s">
        <v>4353</v>
      </c>
      <c r="D133" s="832" t="s">
        <v>5768</v>
      </c>
      <c r="E133" s="832" t="s">
        <v>5769</v>
      </c>
      <c r="F133" s="849">
        <v>4</v>
      </c>
      <c r="G133" s="849">
        <v>76</v>
      </c>
      <c r="H133" s="849">
        <v>0.5</v>
      </c>
      <c r="I133" s="849">
        <v>19</v>
      </c>
      <c r="J133" s="849">
        <v>8</v>
      </c>
      <c r="K133" s="849">
        <v>152</v>
      </c>
      <c r="L133" s="849">
        <v>1</v>
      </c>
      <c r="M133" s="849">
        <v>19</v>
      </c>
      <c r="N133" s="849">
        <v>9</v>
      </c>
      <c r="O133" s="849">
        <v>171</v>
      </c>
      <c r="P133" s="837">
        <v>1.125</v>
      </c>
      <c r="Q133" s="850">
        <v>19</v>
      </c>
    </row>
    <row r="134" spans="1:17" ht="14.4" customHeight="1" x14ac:dyDescent="0.3">
      <c r="A134" s="831" t="s">
        <v>5602</v>
      </c>
      <c r="B134" s="832" t="s">
        <v>5603</v>
      </c>
      <c r="C134" s="832" t="s">
        <v>4353</v>
      </c>
      <c r="D134" s="832" t="s">
        <v>5770</v>
      </c>
      <c r="E134" s="832" t="s">
        <v>5771</v>
      </c>
      <c r="F134" s="849">
        <v>24</v>
      </c>
      <c r="G134" s="849">
        <v>480</v>
      </c>
      <c r="H134" s="849">
        <v>0.70588235294117652</v>
      </c>
      <c r="I134" s="849">
        <v>20</v>
      </c>
      <c r="J134" s="849">
        <v>34</v>
      </c>
      <c r="K134" s="849">
        <v>680</v>
      </c>
      <c r="L134" s="849">
        <v>1</v>
      </c>
      <c r="M134" s="849">
        <v>20</v>
      </c>
      <c r="N134" s="849">
        <v>40</v>
      </c>
      <c r="O134" s="849">
        <v>800</v>
      </c>
      <c r="P134" s="837">
        <v>1.1764705882352942</v>
      </c>
      <c r="Q134" s="850">
        <v>20</v>
      </c>
    </row>
    <row r="135" spans="1:17" ht="14.4" customHeight="1" x14ac:dyDescent="0.3">
      <c r="A135" s="831" t="s">
        <v>5602</v>
      </c>
      <c r="B135" s="832" t="s">
        <v>5603</v>
      </c>
      <c r="C135" s="832" t="s">
        <v>4353</v>
      </c>
      <c r="D135" s="832" t="s">
        <v>5772</v>
      </c>
      <c r="E135" s="832" t="s">
        <v>5773</v>
      </c>
      <c r="F135" s="849"/>
      <c r="G135" s="849"/>
      <c r="H135" s="849"/>
      <c r="I135" s="849"/>
      <c r="J135" s="849">
        <v>2</v>
      </c>
      <c r="K135" s="849">
        <v>372</v>
      </c>
      <c r="L135" s="849">
        <v>1</v>
      </c>
      <c r="M135" s="849">
        <v>186</v>
      </c>
      <c r="N135" s="849">
        <v>1</v>
      </c>
      <c r="O135" s="849">
        <v>186</v>
      </c>
      <c r="P135" s="837">
        <v>0.5</v>
      </c>
      <c r="Q135" s="850">
        <v>186</v>
      </c>
    </row>
    <row r="136" spans="1:17" ht="14.4" customHeight="1" x14ac:dyDescent="0.3">
      <c r="A136" s="831" t="s">
        <v>5602</v>
      </c>
      <c r="B136" s="832" t="s">
        <v>5603</v>
      </c>
      <c r="C136" s="832" t="s">
        <v>4353</v>
      </c>
      <c r="D136" s="832" t="s">
        <v>5774</v>
      </c>
      <c r="E136" s="832" t="s">
        <v>5775</v>
      </c>
      <c r="F136" s="849"/>
      <c r="G136" s="849"/>
      <c r="H136" s="849"/>
      <c r="I136" s="849"/>
      <c r="J136" s="849">
        <v>2</v>
      </c>
      <c r="K136" s="849">
        <v>376</v>
      </c>
      <c r="L136" s="849">
        <v>1</v>
      </c>
      <c r="M136" s="849">
        <v>188</v>
      </c>
      <c r="N136" s="849">
        <v>4</v>
      </c>
      <c r="O136" s="849">
        <v>752</v>
      </c>
      <c r="P136" s="837">
        <v>2</v>
      </c>
      <c r="Q136" s="850">
        <v>188</v>
      </c>
    </row>
    <row r="137" spans="1:17" ht="14.4" customHeight="1" x14ac:dyDescent="0.3">
      <c r="A137" s="831" t="s">
        <v>5602</v>
      </c>
      <c r="B137" s="832" t="s">
        <v>5603</v>
      </c>
      <c r="C137" s="832" t="s">
        <v>4353</v>
      </c>
      <c r="D137" s="832" t="s">
        <v>5776</v>
      </c>
      <c r="E137" s="832" t="s">
        <v>5777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804</v>
      </c>
      <c r="P137" s="837"/>
      <c r="Q137" s="850">
        <v>268</v>
      </c>
    </row>
    <row r="138" spans="1:17" ht="14.4" customHeight="1" x14ac:dyDescent="0.3">
      <c r="A138" s="831" t="s">
        <v>5602</v>
      </c>
      <c r="B138" s="832" t="s">
        <v>5603</v>
      </c>
      <c r="C138" s="832" t="s">
        <v>4353</v>
      </c>
      <c r="D138" s="832" t="s">
        <v>5778</v>
      </c>
      <c r="E138" s="832" t="s">
        <v>5779</v>
      </c>
      <c r="F138" s="849">
        <v>24</v>
      </c>
      <c r="G138" s="849">
        <v>3888</v>
      </c>
      <c r="H138" s="849">
        <v>0.8225089909033213</v>
      </c>
      <c r="I138" s="849">
        <v>162</v>
      </c>
      <c r="J138" s="849">
        <v>29</v>
      </c>
      <c r="K138" s="849">
        <v>4727</v>
      </c>
      <c r="L138" s="849">
        <v>1</v>
      </c>
      <c r="M138" s="849">
        <v>163</v>
      </c>
      <c r="N138" s="849">
        <v>28</v>
      </c>
      <c r="O138" s="849">
        <v>4564</v>
      </c>
      <c r="P138" s="837">
        <v>0.96551724137931039</v>
      </c>
      <c r="Q138" s="850">
        <v>163</v>
      </c>
    </row>
    <row r="139" spans="1:17" ht="14.4" customHeight="1" x14ac:dyDescent="0.3">
      <c r="A139" s="831" t="s">
        <v>5602</v>
      </c>
      <c r="B139" s="832" t="s">
        <v>5603</v>
      </c>
      <c r="C139" s="832" t="s">
        <v>4353</v>
      </c>
      <c r="D139" s="832" t="s">
        <v>5780</v>
      </c>
      <c r="E139" s="832" t="s">
        <v>5781</v>
      </c>
      <c r="F139" s="849"/>
      <c r="G139" s="849"/>
      <c r="H139" s="849"/>
      <c r="I139" s="849"/>
      <c r="J139" s="849">
        <v>1</v>
      </c>
      <c r="K139" s="849">
        <v>174</v>
      </c>
      <c r="L139" s="849">
        <v>1</v>
      </c>
      <c r="M139" s="849">
        <v>174</v>
      </c>
      <c r="N139" s="849">
        <v>1</v>
      </c>
      <c r="O139" s="849">
        <v>174</v>
      </c>
      <c r="P139" s="837">
        <v>1</v>
      </c>
      <c r="Q139" s="850">
        <v>174</v>
      </c>
    </row>
    <row r="140" spans="1:17" ht="14.4" customHeight="1" x14ac:dyDescent="0.3">
      <c r="A140" s="831" t="s">
        <v>5602</v>
      </c>
      <c r="B140" s="832" t="s">
        <v>5603</v>
      </c>
      <c r="C140" s="832" t="s">
        <v>4353</v>
      </c>
      <c r="D140" s="832" t="s">
        <v>5782</v>
      </c>
      <c r="E140" s="832" t="s">
        <v>5783</v>
      </c>
      <c r="F140" s="849">
        <v>2</v>
      </c>
      <c r="G140" s="849">
        <v>168</v>
      </c>
      <c r="H140" s="849">
        <v>1</v>
      </c>
      <c r="I140" s="849">
        <v>84</v>
      </c>
      <c r="J140" s="849">
        <v>2</v>
      </c>
      <c r="K140" s="849">
        <v>168</v>
      </c>
      <c r="L140" s="849">
        <v>1</v>
      </c>
      <c r="M140" s="849">
        <v>84</v>
      </c>
      <c r="N140" s="849">
        <v>2</v>
      </c>
      <c r="O140" s="849">
        <v>168</v>
      </c>
      <c r="P140" s="837">
        <v>1</v>
      </c>
      <c r="Q140" s="850">
        <v>84</v>
      </c>
    </row>
    <row r="141" spans="1:17" ht="14.4" customHeight="1" x14ac:dyDescent="0.3">
      <c r="A141" s="831" t="s">
        <v>5602</v>
      </c>
      <c r="B141" s="832" t="s">
        <v>5603</v>
      </c>
      <c r="C141" s="832" t="s">
        <v>4353</v>
      </c>
      <c r="D141" s="832" t="s">
        <v>5784</v>
      </c>
      <c r="E141" s="832" t="s">
        <v>5785</v>
      </c>
      <c r="F141" s="849"/>
      <c r="G141" s="849"/>
      <c r="H141" s="849"/>
      <c r="I141" s="849"/>
      <c r="J141" s="849">
        <v>1</v>
      </c>
      <c r="K141" s="849">
        <v>653</v>
      </c>
      <c r="L141" s="849">
        <v>1</v>
      </c>
      <c r="M141" s="849">
        <v>653</v>
      </c>
      <c r="N141" s="849"/>
      <c r="O141" s="849"/>
      <c r="P141" s="837"/>
      <c r="Q141" s="850"/>
    </row>
    <row r="142" spans="1:17" ht="14.4" customHeight="1" x14ac:dyDescent="0.3">
      <c r="A142" s="831" t="s">
        <v>5602</v>
      </c>
      <c r="B142" s="832" t="s">
        <v>5603</v>
      </c>
      <c r="C142" s="832" t="s">
        <v>4353</v>
      </c>
      <c r="D142" s="832" t="s">
        <v>5786</v>
      </c>
      <c r="E142" s="832" t="s">
        <v>5787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156</v>
      </c>
      <c r="P142" s="837"/>
      <c r="Q142" s="850">
        <v>78</v>
      </c>
    </row>
    <row r="143" spans="1:17" ht="14.4" customHeight="1" x14ac:dyDescent="0.3">
      <c r="A143" s="831" t="s">
        <v>5602</v>
      </c>
      <c r="B143" s="832" t="s">
        <v>5603</v>
      </c>
      <c r="C143" s="832" t="s">
        <v>4353</v>
      </c>
      <c r="D143" s="832" t="s">
        <v>5788</v>
      </c>
      <c r="E143" s="832" t="s">
        <v>5789</v>
      </c>
      <c r="F143" s="849">
        <v>1</v>
      </c>
      <c r="G143" s="849">
        <v>21</v>
      </c>
      <c r="H143" s="849">
        <v>0.14285714285714285</v>
      </c>
      <c r="I143" s="849">
        <v>21</v>
      </c>
      <c r="J143" s="849">
        <v>7</v>
      </c>
      <c r="K143" s="849">
        <v>147</v>
      </c>
      <c r="L143" s="849">
        <v>1</v>
      </c>
      <c r="M143" s="849">
        <v>21</v>
      </c>
      <c r="N143" s="849">
        <v>3</v>
      </c>
      <c r="O143" s="849">
        <v>63</v>
      </c>
      <c r="P143" s="837">
        <v>0.42857142857142855</v>
      </c>
      <c r="Q143" s="850">
        <v>21</v>
      </c>
    </row>
    <row r="144" spans="1:17" ht="14.4" customHeight="1" x14ac:dyDescent="0.3">
      <c r="A144" s="831" t="s">
        <v>5602</v>
      </c>
      <c r="B144" s="832" t="s">
        <v>5603</v>
      </c>
      <c r="C144" s="832" t="s">
        <v>4353</v>
      </c>
      <c r="D144" s="832" t="s">
        <v>5790</v>
      </c>
      <c r="E144" s="832" t="s">
        <v>5791</v>
      </c>
      <c r="F144" s="849">
        <v>52</v>
      </c>
      <c r="G144" s="849">
        <v>1144</v>
      </c>
      <c r="H144" s="849">
        <v>1.3</v>
      </c>
      <c r="I144" s="849">
        <v>22</v>
      </c>
      <c r="J144" s="849">
        <v>40</v>
      </c>
      <c r="K144" s="849">
        <v>880</v>
      </c>
      <c r="L144" s="849">
        <v>1</v>
      </c>
      <c r="M144" s="849">
        <v>22</v>
      </c>
      <c r="N144" s="849">
        <v>49</v>
      </c>
      <c r="O144" s="849">
        <v>1078</v>
      </c>
      <c r="P144" s="837">
        <v>1.2250000000000001</v>
      </c>
      <c r="Q144" s="850">
        <v>22</v>
      </c>
    </row>
    <row r="145" spans="1:17" ht="14.4" customHeight="1" x14ac:dyDescent="0.3">
      <c r="A145" s="831" t="s">
        <v>5602</v>
      </c>
      <c r="B145" s="832" t="s">
        <v>5603</v>
      </c>
      <c r="C145" s="832" t="s">
        <v>4353</v>
      </c>
      <c r="D145" s="832" t="s">
        <v>5792</v>
      </c>
      <c r="E145" s="832" t="s">
        <v>5793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172</v>
      </c>
      <c r="P145" s="837"/>
      <c r="Q145" s="850">
        <v>172</v>
      </c>
    </row>
    <row r="146" spans="1:17" ht="14.4" customHeight="1" x14ac:dyDescent="0.3">
      <c r="A146" s="831" t="s">
        <v>5602</v>
      </c>
      <c r="B146" s="832" t="s">
        <v>5603</v>
      </c>
      <c r="C146" s="832" t="s">
        <v>4353</v>
      </c>
      <c r="D146" s="832" t="s">
        <v>5794</v>
      </c>
      <c r="E146" s="832" t="s">
        <v>5795</v>
      </c>
      <c r="F146" s="849">
        <v>1</v>
      </c>
      <c r="G146" s="849">
        <v>495</v>
      </c>
      <c r="H146" s="849">
        <v>0.14285714285714285</v>
      </c>
      <c r="I146" s="849">
        <v>495</v>
      </c>
      <c r="J146" s="849">
        <v>7</v>
      </c>
      <c r="K146" s="849">
        <v>3465</v>
      </c>
      <c r="L146" s="849">
        <v>1</v>
      </c>
      <c r="M146" s="849">
        <v>495</v>
      </c>
      <c r="N146" s="849">
        <v>3</v>
      </c>
      <c r="O146" s="849">
        <v>1485</v>
      </c>
      <c r="P146" s="837">
        <v>0.42857142857142855</v>
      </c>
      <c r="Q146" s="850">
        <v>495</v>
      </c>
    </row>
    <row r="147" spans="1:17" ht="14.4" customHeight="1" x14ac:dyDescent="0.3">
      <c r="A147" s="831" t="s">
        <v>5602</v>
      </c>
      <c r="B147" s="832" t="s">
        <v>5603</v>
      </c>
      <c r="C147" s="832" t="s">
        <v>4353</v>
      </c>
      <c r="D147" s="832" t="s">
        <v>5796</v>
      </c>
      <c r="E147" s="832" t="s">
        <v>5797</v>
      </c>
      <c r="F147" s="849"/>
      <c r="G147" s="849"/>
      <c r="H147" s="849"/>
      <c r="I147" s="849"/>
      <c r="J147" s="849">
        <v>7</v>
      </c>
      <c r="K147" s="849">
        <v>4053</v>
      </c>
      <c r="L147" s="849">
        <v>1</v>
      </c>
      <c r="M147" s="849">
        <v>579</v>
      </c>
      <c r="N147" s="849"/>
      <c r="O147" s="849"/>
      <c r="P147" s="837"/>
      <c r="Q147" s="850"/>
    </row>
    <row r="148" spans="1:17" ht="14.4" customHeight="1" x14ac:dyDescent="0.3">
      <c r="A148" s="831" t="s">
        <v>5602</v>
      </c>
      <c r="B148" s="832" t="s">
        <v>5603</v>
      </c>
      <c r="C148" s="832" t="s">
        <v>4353</v>
      </c>
      <c r="D148" s="832" t="s">
        <v>5545</v>
      </c>
      <c r="E148" s="832" t="s">
        <v>5546</v>
      </c>
      <c r="F148" s="849"/>
      <c r="G148" s="849"/>
      <c r="H148" s="849"/>
      <c r="I148" s="849"/>
      <c r="J148" s="849">
        <v>6</v>
      </c>
      <c r="K148" s="849">
        <v>6066</v>
      </c>
      <c r="L148" s="849">
        <v>1</v>
      </c>
      <c r="M148" s="849">
        <v>1011</v>
      </c>
      <c r="N148" s="849"/>
      <c r="O148" s="849"/>
      <c r="P148" s="837"/>
      <c r="Q148" s="850"/>
    </row>
    <row r="149" spans="1:17" ht="14.4" customHeight="1" x14ac:dyDescent="0.3">
      <c r="A149" s="831" t="s">
        <v>5602</v>
      </c>
      <c r="B149" s="832" t="s">
        <v>5603</v>
      </c>
      <c r="C149" s="832" t="s">
        <v>4353</v>
      </c>
      <c r="D149" s="832" t="s">
        <v>5798</v>
      </c>
      <c r="E149" s="832" t="s">
        <v>5799</v>
      </c>
      <c r="F149" s="849">
        <v>27</v>
      </c>
      <c r="G149" s="849">
        <v>4509</v>
      </c>
      <c r="H149" s="849">
        <v>0.67098214285714286</v>
      </c>
      <c r="I149" s="849">
        <v>167</v>
      </c>
      <c r="J149" s="849">
        <v>40</v>
      </c>
      <c r="K149" s="849">
        <v>6720</v>
      </c>
      <c r="L149" s="849">
        <v>1</v>
      </c>
      <c r="M149" s="849">
        <v>168</v>
      </c>
      <c r="N149" s="849">
        <v>42</v>
      </c>
      <c r="O149" s="849">
        <v>7056</v>
      </c>
      <c r="P149" s="837">
        <v>1.05</v>
      </c>
      <c r="Q149" s="850">
        <v>168</v>
      </c>
    </row>
    <row r="150" spans="1:17" ht="14.4" customHeight="1" x14ac:dyDescent="0.3">
      <c r="A150" s="831" t="s">
        <v>5602</v>
      </c>
      <c r="B150" s="832" t="s">
        <v>5603</v>
      </c>
      <c r="C150" s="832" t="s">
        <v>4353</v>
      </c>
      <c r="D150" s="832" t="s">
        <v>5800</v>
      </c>
      <c r="E150" s="832" t="s">
        <v>5801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265</v>
      </c>
      <c r="P150" s="837"/>
      <c r="Q150" s="850">
        <v>265</v>
      </c>
    </row>
    <row r="151" spans="1:17" ht="14.4" customHeight="1" x14ac:dyDescent="0.3">
      <c r="A151" s="831" t="s">
        <v>5602</v>
      </c>
      <c r="B151" s="832" t="s">
        <v>5603</v>
      </c>
      <c r="C151" s="832" t="s">
        <v>4353</v>
      </c>
      <c r="D151" s="832" t="s">
        <v>5802</v>
      </c>
      <c r="E151" s="832" t="s">
        <v>5803</v>
      </c>
      <c r="F151" s="849">
        <v>1</v>
      </c>
      <c r="G151" s="849">
        <v>310</v>
      </c>
      <c r="H151" s="849">
        <v>1</v>
      </c>
      <c r="I151" s="849">
        <v>310</v>
      </c>
      <c r="J151" s="849">
        <v>1</v>
      </c>
      <c r="K151" s="849">
        <v>310</v>
      </c>
      <c r="L151" s="849">
        <v>1</v>
      </c>
      <c r="M151" s="849">
        <v>310</v>
      </c>
      <c r="N151" s="849"/>
      <c r="O151" s="849"/>
      <c r="P151" s="837"/>
      <c r="Q151" s="850"/>
    </row>
    <row r="152" spans="1:17" ht="14.4" customHeight="1" x14ac:dyDescent="0.3">
      <c r="A152" s="831" t="s">
        <v>5602</v>
      </c>
      <c r="B152" s="832" t="s">
        <v>5603</v>
      </c>
      <c r="C152" s="832" t="s">
        <v>4353</v>
      </c>
      <c r="D152" s="832" t="s">
        <v>5804</v>
      </c>
      <c r="E152" s="832" t="s">
        <v>5805</v>
      </c>
      <c r="F152" s="849">
        <v>4</v>
      </c>
      <c r="G152" s="849">
        <v>92</v>
      </c>
      <c r="H152" s="849">
        <v>1</v>
      </c>
      <c r="I152" s="849">
        <v>23</v>
      </c>
      <c r="J152" s="849">
        <v>4</v>
      </c>
      <c r="K152" s="849">
        <v>92</v>
      </c>
      <c r="L152" s="849">
        <v>1</v>
      </c>
      <c r="M152" s="849">
        <v>23</v>
      </c>
      <c r="N152" s="849">
        <v>4</v>
      </c>
      <c r="O152" s="849">
        <v>92</v>
      </c>
      <c r="P152" s="837">
        <v>1</v>
      </c>
      <c r="Q152" s="850">
        <v>23</v>
      </c>
    </row>
    <row r="153" spans="1:17" ht="14.4" customHeight="1" x14ac:dyDescent="0.3">
      <c r="A153" s="831" t="s">
        <v>5602</v>
      </c>
      <c r="B153" s="832" t="s">
        <v>5603</v>
      </c>
      <c r="C153" s="832" t="s">
        <v>4353</v>
      </c>
      <c r="D153" s="832" t="s">
        <v>5806</v>
      </c>
      <c r="E153" s="832" t="s">
        <v>5807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336</v>
      </c>
      <c r="P153" s="837"/>
      <c r="Q153" s="850">
        <v>168</v>
      </c>
    </row>
    <row r="154" spans="1:17" ht="14.4" customHeight="1" x14ac:dyDescent="0.3">
      <c r="A154" s="831" t="s">
        <v>5602</v>
      </c>
      <c r="B154" s="832" t="s">
        <v>5603</v>
      </c>
      <c r="C154" s="832" t="s">
        <v>4353</v>
      </c>
      <c r="D154" s="832" t="s">
        <v>5808</v>
      </c>
      <c r="E154" s="832" t="s">
        <v>5809</v>
      </c>
      <c r="F154" s="849">
        <v>2</v>
      </c>
      <c r="G154" s="849">
        <v>264</v>
      </c>
      <c r="H154" s="849">
        <v>0.49624060150375937</v>
      </c>
      <c r="I154" s="849">
        <v>132</v>
      </c>
      <c r="J154" s="849">
        <v>4</v>
      </c>
      <c r="K154" s="849">
        <v>532</v>
      </c>
      <c r="L154" s="849">
        <v>1</v>
      </c>
      <c r="M154" s="849">
        <v>133</v>
      </c>
      <c r="N154" s="849">
        <v>2</v>
      </c>
      <c r="O154" s="849">
        <v>266</v>
      </c>
      <c r="P154" s="837">
        <v>0.5</v>
      </c>
      <c r="Q154" s="850">
        <v>133</v>
      </c>
    </row>
    <row r="155" spans="1:17" ht="14.4" customHeight="1" x14ac:dyDescent="0.3">
      <c r="A155" s="831" t="s">
        <v>5602</v>
      </c>
      <c r="B155" s="832" t="s">
        <v>5603</v>
      </c>
      <c r="C155" s="832" t="s">
        <v>4353</v>
      </c>
      <c r="D155" s="832" t="s">
        <v>5810</v>
      </c>
      <c r="E155" s="832" t="s">
        <v>5811</v>
      </c>
      <c r="F155" s="849"/>
      <c r="G155" s="849"/>
      <c r="H155" s="849"/>
      <c r="I155" s="849"/>
      <c r="J155" s="849">
        <v>2</v>
      </c>
      <c r="K155" s="849">
        <v>1302</v>
      </c>
      <c r="L155" s="849">
        <v>1</v>
      </c>
      <c r="M155" s="849">
        <v>651</v>
      </c>
      <c r="N155" s="849">
        <v>1</v>
      </c>
      <c r="O155" s="849">
        <v>651</v>
      </c>
      <c r="P155" s="837">
        <v>0.5</v>
      </c>
      <c r="Q155" s="850">
        <v>651</v>
      </c>
    </row>
    <row r="156" spans="1:17" ht="14.4" customHeight="1" x14ac:dyDescent="0.3">
      <c r="A156" s="831" t="s">
        <v>5602</v>
      </c>
      <c r="B156" s="832" t="s">
        <v>5603</v>
      </c>
      <c r="C156" s="832" t="s">
        <v>4353</v>
      </c>
      <c r="D156" s="832" t="s">
        <v>5812</v>
      </c>
      <c r="E156" s="832" t="s">
        <v>5813</v>
      </c>
      <c r="F156" s="849">
        <v>17</v>
      </c>
      <c r="G156" s="849">
        <v>4981</v>
      </c>
      <c r="H156" s="849">
        <v>0.94123204837490548</v>
      </c>
      <c r="I156" s="849">
        <v>293</v>
      </c>
      <c r="J156" s="849">
        <v>18</v>
      </c>
      <c r="K156" s="849">
        <v>5292</v>
      </c>
      <c r="L156" s="849">
        <v>1</v>
      </c>
      <c r="M156" s="849">
        <v>294</v>
      </c>
      <c r="N156" s="849">
        <v>40</v>
      </c>
      <c r="O156" s="849">
        <v>11760</v>
      </c>
      <c r="P156" s="837">
        <v>2.2222222222222223</v>
      </c>
      <c r="Q156" s="850">
        <v>294</v>
      </c>
    </row>
    <row r="157" spans="1:17" ht="14.4" customHeight="1" x14ac:dyDescent="0.3">
      <c r="A157" s="831" t="s">
        <v>5602</v>
      </c>
      <c r="B157" s="832" t="s">
        <v>5603</v>
      </c>
      <c r="C157" s="832" t="s">
        <v>4353</v>
      </c>
      <c r="D157" s="832" t="s">
        <v>5549</v>
      </c>
      <c r="E157" s="832" t="s">
        <v>5550</v>
      </c>
      <c r="F157" s="849"/>
      <c r="G157" s="849"/>
      <c r="H157" s="849"/>
      <c r="I157" s="849"/>
      <c r="J157" s="849">
        <v>4</v>
      </c>
      <c r="K157" s="849">
        <v>1492</v>
      </c>
      <c r="L157" s="849">
        <v>1</v>
      </c>
      <c r="M157" s="849">
        <v>373</v>
      </c>
      <c r="N157" s="849"/>
      <c r="O157" s="849"/>
      <c r="P157" s="837"/>
      <c r="Q157" s="850"/>
    </row>
    <row r="158" spans="1:17" ht="14.4" customHeight="1" x14ac:dyDescent="0.3">
      <c r="A158" s="831" t="s">
        <v>5602</v>
      </c>
      <c r="B158" s="832" t="s">
        <v>5603</v>
      </c>
      <c r="C158" s="832" t="s">
        <v>4353</v>
      </c>
      <c r="D158" s="832" t="s">
        <v>5814</v>
      </c>
      <c r="E158" s="832" t="s">
        <v>5815</v>
      </c>
      <c r="F158" s="849">
        <v>8</v>
      </c>
      <c r="G158" s="849">
        <v>360</v>
      </c>
      <c r="H158" s="849">
        <v>1.1428571428571428</v>
      </c>
      <c r="I158" s="849">
        <v>45</v>
      </c>
      <c r="J158" s="849">
        <v>7</v>
      </c>
      <c r="K158" s="849">
        <v>315</v>
      </c>
      <c r="L158" s="849">
        <v>1</v>
      </c>
      <c r="M158" s="849">
        <v>45</v>
      </c>
      <c r="N158" s="849">
        <v>4</v>
      </c>
      <c r="O158" s="849">
        <v>180</v>
      </c>
      <c r="P158" s="837">
        <v>0.5714285714285714</v>
      </c>
      <c r="Q158" s="850">
        <v>45</v>
      </c>
    </row>
    <row r="159" spans="1:17" ht="14.4" customHeight="1" x14ac:dyDescent="0.3">
      <c r="A159" s="831" t="s">
        <v>5602</v>
      </c>
      <c r="B159" s="832" t="s">
        <v>5603</v>
      </c>
      <c r="C159" s="832" t="s">
        <v>4353</v>
      </c>
      <c r="D159" s="832" t="s">
        <v>5816</v>
      </c>
      <c r="E159" s="832" t="s">
        <v>5817</v>
      </c>
      <c r="F159" s="849">
        <v>194</v>
      </c>
      <c r="G159" s="849">
        <v>8924</v>
      </c>
      <c r="H159" s="849">
        <v>1.4586466165413534</v>
      </c>
      <c r="I159" s="849">
        <v>46</v>
      </c>
      <c r="J159" s="849">
        <v>133</v>
      </c>
      <c r="K159" s="849">
        <v>6118</v>
      </c>
      <c r="L159" s="849">
        <v>1</v>
      </c>
      <c r="M159" s="849">
        <v>46</v>
      </c>
      <c r="N159" s="849">
        <v>201</v>
      </c>
      <c r="O159" s="849">
        <v>9246</v>
      </c>
      <c r="P159" s="837">
        <v>1.5112781954887218</v>
      </c>
      <c r="Q159" s="850">
        <v>46</v>
      </c>
    </row>
    <row r="160" spans="1:17" ht="14.4" customHeight="1" x14ac:dyDescent="0.3">
      <c r="A160" s="831" t="s">
        <v>5602</v>
      </c>
      <c r="B160" s="832" t="s">
        <v>5603</v>
      </c>
      <c r="C160" s="832" t="s">
        <v>4353</v>
      </c>
      <c r="D160" s="832" t="s">
        <v>5818</v>
      </c>
      <c r="E160" s="832" t="s">
        <v>5819</v>
      </c>
      <c r="F160" s="849">
        <v>1</v>
      </c>
      <c r="G160" s="849">
        <v>309</v>
      </c>
      <c r="H160" s="849">
        <v>0.33225806451612905</v>
      </c>
      <c r="I160" s="849">
        <v>309</v>
      </c>
      <c r="J160" s="849">
        <v>3</v>
      </c>
      <c r="K160" s="849">
        <v>930</v>
      </c>
      <c r="L160" s="849">
        <v>1</v>
      </c>
      <c r="M160" s="849">
        <v>310</v>
      </c>
      <c r="N160" s="849">
        <v>1</v>
      </c>
      <c r="O160" s="849">
        <v>310</v>
      </c>
      <c r="P160" s="837">
        <v>0.33333333333333331</v>
      </c>
      <c r="Q160" s="850">
        <v>310</v>
      </c>
    </row>
    <row r="161" spans="1:17" ht="14.4" customHeight="1" x14ac:dyDescent="0.3">
      <c r="A161" s="831" t="s">
        <v>5602</v>
      </c>
      <c r="B161" s="832" t="s">
        <v>5603</v>
      </c>
      <c r="C161" s="832" t="s">
        <v>4353</v>
      </c>
      <c r="D161" s="832" t="s">
        <v>5820</v>
      </c>
      <c r="E161" s="832" t="s">
        <v>5821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528</v>
      </c>
      <c r="P161" s="837"/>
      <c r="Q161" s="850">
        <v>528</v>
      </c>
    </row>
    <row r="162" spans="1:17" ht="14.4" customHeight="1" x14ac:dyDescent="0.3">
      <c r="A162" s="831" t="s">
        <v>5602</v>
      </c>
      <c r="B162" s="832" t="s">
        <v>5603</v>
      </c>
      <c r="C162" s="832" t="s">
        <v>4353</v>
      </c>
      <c r="D162" s="832" t="s">
        <v>5822</v>
      </c>
      <c r="E162" s="832" t="s">
        <v>5823</v>
      </c>
      <c r="F162" s="849">
        <v>12</v>
      </c>
      <c r="G162" s="849">
        <v>372</v>
      </c>
      <c r="H162" s="849">
        <v>1.2</v>
      </c>
      <c r="I162" s="849">
        <v>31</v>
      </c>
      <c r="J162" s="849">
        <v>10</v>
      </c>
      <c r="K162" s="849">
        <v>310</v>
      </c>
      <c r="L162" s="849">
        <v>1</v>
      </c>
      <c r="M162" s="849">
        <v>31</v>
      </c>
      <c r="N162" s="849">
        <v>7</v>
      </c>
      <c r="O162" s="849">
        <v>217</v>
      </c>
      <c r="P162" s="837">
        <v>0.7</v>
      </c>
      <c r="Q162" s="850">
        <v>31</v>
      </c>
    </row>
    <row r="163" spans="1:17" ht="14.4" customHeight="1" x14ac:dyDescent="0.3">
      <c r="A163" s="831" t="s">
        <v>5602</v>
      </c>
      <c r="B163" s="832" t="s">
        <v>5603</v>
      </c>
      <c r="C163" s="832" t="s">
        <v>4353</v>
      </c>
      <c r="D163" s="832" t="s">
        <v>5824</v>
      </c>
      <c r="E163" s="832" t="s">
        <v>5825</v>
      </c>
      <c r="F163" s="849">
        <v>2</v>
      </c>
      <c r="G163" s="849">
        <v>52</v>
      </c>
      <c r="H163" s="849"/>
      <c r="I163" s="849">
        <v>26</v>
      </c>
      <c r="J163" s="849"/>
      <c r="K163" s="849"/>
      <c r="L163" s="849"/>
      <c r="M163" s="849"/>
      <c r="N163" s="849">
        <v>2</v>
      </c>
      <c r="O163" s="849">
        <v>52</v>
      </c>
      <c r="P163" s="837"/>
      <c r="Q163" s="850">
        <v>26</v>
      </c>
    </row>
    <row r="164" spans="1:17" ht="14.4" customHeight="1" x14ac:dyDescent="0.3">
      <c r="A164" s="831" t="s">
        <v>5602</v>
      </c>
      <c r="B164" s="832" t="s">
        <v>5603</v>
      </c>
      <c r="C164" s="832" t="s">
        <v>4353</v>
      </c>
      <c r="D164" s="832" t="s">
        <v>5826</v>
      </c>
      <c r="E164" s="832" t="s">
        <v>5827</v>
      </c>
      <c r="F164" s="849"/>
      <c r="G164" s="849"/>
      <c r="H164" s="849"/>
      <c r="I164" s="849"/>
      <c r="J164" s="849">
        <v>1</v>
      </c>
      <c r="K164" s="849">
        <v>355</v>
      </c>
      <c r="L164" s="849">
        <v>1</v>
      </c>
      <c r="M164" s="849">
        <v>355</v>
      </c>
      <c r="N164" s="849"/>
      <c r="O164" s="849"/>
      <c r="P164" s="837"/>
      <c r="Q164" s="850"/>
    </row>
    <row r="165" spans="1:17" ht="14.4" customHeight="1" x14ac:dyDescent="0.3">
      <c r="A165" s="831" t="s">
        <v>5602</v>
      </c>
      <c r="B165" s="832" t="s">
        <v>5603</v>
      </c>
      <c r="C165" s="832" t="s">
        <v>4353</v>
      </c>
      <c r="D165" s="832" t="s">
        <v>5828</v>
      </c>
      <c r="E165" s="832" t="s">
        <v>5829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184</v>
      </c>
      <c r="P165" s="837"/>
      <c r="Q165" s="850">
        <v>184</v>
      </c>
    </row>
    <row r="166" spans="1:17" ht="14.4" customHeight="1" x14ac:dyDescent="0.3">
      <c r="A166" s="831" t="s">
        <v>5602</v>
      </c>
      <c r="B166" s="832" t="s">
        <v>5603</v>
      </c>
      <c r="C166" s="832" t="s">
        <v>4353</v>
      </c>
      <c r="D166" s="832" t="s">
        <v>5830</v>
      </c>
      <c r="E166" s="832" t="s">
        <v>5831</v>
      </c>
      <c r="F166" s="849"/>
      <c r="G166" s="849"/>
      <c r="H166" s="849"/>
      <c r="I166" s="849"/>
      <c r="J166" s="849">
        <v>2</v>
      </c>
      <c r="K166" s="849">
        <v>1056</v>
      </c>
      <c r="L166" s="849">
        <v>1</v>
      </c>
      <c r="M166" s="849">
        <v>528</v>
      </c>
      <c r="N166" s="849"/>
      <c r="O166" s="849"/>
      <c r="P166" s="837"/>
      <c r="Q166" s="850"/>
    </row>
    <row r="167" spans="1:17" ht="14.4" customHeight="1" x14ac:dyDescent="0.3">
      <c r="A167" s="831" t="s">
        <v>5602</v>
      </c>
      <c r="B167" s="832" t="s">
        <v>5603</v>
      </c>
      <c r="C167" s="832" t="s">
        <v>4353</v>
      </c>
      <c r="D167" s="832" t="s">
        <v>5832</v>
      </c>
      <c r="E167" s="832" t="s">
        <v>5833</v>
      </c>
      <c r="F167" s="849">
        <v>1</v>
      </c>
      <c r="G167" s="849">
        <v>1760</v>
      </c>
      <c r="H167" s="849"/>
      <c r="I167" s="849">
        <v>1760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5602</v>
      </c>
      <c r="B168" s="832" t="s">
        <v>5603</v>
      </c>
      <c r="C168" s="832" t="s">
        <v>4353</v>
      </c>
      <c r="D168" s="832" t="s">
        <v>5834</v>
      </c>
      <c r="E168" s="832" t="s">
        <v>5835</v>
      </c>
      <c r="F168" s="849">
        <v>2</v>
      </c>
      <c r="G168" s="849">
        <v>812</v>
      </c>
      <c r="H168" s="849">
        <v>0.39901719901719901</v>
      </c>
      <c r="I168" s="849">
        <v>406</v>
      </c>
      <c r="J168" s="849">
        <v>5</v>
      </c>
      <c r="K168" s="849">
        <v>2035</v>
      </c>
      <c r="L168" s="849">
        <v>1</v>
      </c>
      <c r="M168" s="849">
        <v>407</v>
      </c>
      <c r="N168" s="849">
        <v>5</v>
      </c>
      <c r="O168" s="849">
        <v>2035</v>
      </c>
      <c r="P168" s="837">
        <v>1</v>
      </c>
      <c r="Q168" s="850">
        <v>407</v>
      </c>
    </row>
    <row r="169" spans="1:17" ht="14.4" customHeight="1" x14ac:dyDescent="0.3">
      <c r="A169" s="831" t="s">
        <v>5602</v>
      </c>
      <c r="B169" s="832" t="s">
        <v>5603</v>
      </c>
      <c r="C169" s="832" t="s">
        <v>4353</v>
      </c>
      <c r="D169" s="832" t="s">
        <v>5836</v>
      </c>
      <c r="E169" s="832" t="s">
        <v>5837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804</v>
      </c>
      <c r="P169" s="837"/>
      <c r="Q169" s="850">
        <v>804</v>
      </c>
    </row>
    <row r="170" spans="1:17" ht="14.4" customHeight="1" x14ac:dyDescent="0.3">
      <c r="A170" s="831" t="s">
        <v>5602</v>
      </c>
      <c r="B170" s="832" t="s">
        <v>5603</v>
      </c>
      <c r="C170" s="832" t="s">
        <v>4353</v>
      </c>
      <c r="D170" s="832" t="s">
        <v>5838</v>
      </c>
      <c r="E170" s="832" t="s">
        <v>5839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380</v>
      </c>
      <c r="P170" s="837"/>
      <c r="Q170" s="850">
        <v>190</v>
      </c>
    </row>
    <row r="171" spans="1:17" ht="14.4" customHeight="1" x14ac:dyDescent="0.3">
      <c r="A171" s="831" t="s">
        <v>5602</v>
      </c>
      <c r="B171" s="832" t="s">
        <v>5603</v>
      </c>
      <c r="C171" s="832" t="s">
        <v>4353</v>
      </c>
      <c r="D171" s="832" t="s">
        <v>5840</v>
      </c>
      <c r="E171" s="832" t="s">
        <v>5841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274</v>
      </c>
      <c r="P171" s="837"/>
      <c r="Q171" s="850">
        <v>274</v>
      </c>
    </row>
    <row r="172" spans="1:17" ht="14.4" customHeight="1" x14ac:dyDescent="0.3">
      <c r="A172" s="831" t="s">
        <v>5602</v>
      </c>
      <c r="B172" s="832" t="s">
        <v>5603</v>
      </c>
      <c r="C172" s="832" t="s">
        <v>4353</v>
      </c>
      <c r="D172" s="832" t="s">
        <v>5842</v>
      </c>
      <c r="E172" s="832" t="s">
        <v>5843</v>
      </c>
      <c r="F172" s="849"/>
      <c r="G172" s="849"/>
      <c r="H172" s="849"/>
      <c r="I172" s="849"/>
      <c r="J172" s="849">
        <v>6</v>
      </c>
      <c r="K172" s="849">
        <v>798</v>
      </c>
      <c r="L172" s="849">
        <v>1</v>
      </c>
      <c r="M172" s="849">
        <v>133</v>
      </c>
      <c r="N172" s="849">
        <v>19</v>
      </c>
      <c r="O172" s="849">
        <v>2527</v>
      </c>
      <c r="P172" s="837">
        <v>3.1666666666666665</v>
      </c>
      <c r="Q172" s="850">
        <v>133</v>
      </c>
    </row>
    <row r="173" spans="1:17" ht="14.4" customHeight="1" x14ac:dyDescent="0.3">
      <c r="A173" s="831" t="s">
        <v>5602</v>
      </c>
      <c r="B173" s="832" t="s">
        <v>5603</v>
      </c>
      <c r="C173" s="832" t="s">
        <v>4353</v>
      </c>
      <c r="D173" s="832" t="s">
        <v>5844</v>
      </c>
      <c r="E173" s="832" t="s">
        <v>5845</v>
      </c>
      <c r="F173" s="849"/>
      <c r="G173" s="849"/>
      <c r="H173" s="849"/>
      <c r="I173" s="849"/>
      <c r="J173" s="849">
        <v>586</v>
      </c>
      <c r="K173" s="849">
        <v>21682</v>
      </c>
      <c r="L173" s="849">
        <v>1</v>
      </c>
      <c r="M173" s="849">
        <v>37</v>
      </c>
      <c r="N173" s="849">
        <v>723</v>
      </c>
      <c r="O173" s="849">
        <v>26751</v>
      </c>
      <c r="P173" s="837">
        <v>1.2337883959044369</v>
      </c>
      <c r="Q173" s="850">
        <v>37</v>
      </c>
    </row>
    <row r="174" spans="1:17" ht="14.4" customHeight="1" x14ac:dyDescent="0.3">
      <c r="A174" s="831" t="s">
        <v>5602</v>
      </c>
      <c r="B174" s="832" t="s">
        <v>5603</v>
      </c>
      <c r="C174" s="832" t="s">
        <v>4353</v>
      </c>
      <c r="D174" s="832" t="s">
        <v>5846</v>
      </c>
      <c r="E174" s="832" t="s">
        <v>5847</v>
      </c>
      <c r="F174" s="849"/>
      <c r="G174" s="849"/>
      <c r="H174" s="849"/>
      <c r="I174" s="849"/>
      <c r="J174" s="849"/>
      <c r="K174" s="849"/>
      <c r="L174" s="849"/>
      <c r="M174" s="849"/>
      <c r="N174" s="849">
        <v>7</v>
      </c>
      <c r="O174" s="849">
        <v>651</v>
      </c>
      <c r="P174" s="837"/>
      <c r="Q174" s="850">
        <v>93</v>
      </c>
    </row>
    <row r="175" spans="1:17" ht="14.4" customHeight="1" x14ac:dyDescent="0.3">
      <c r="A175" s="831" t="s">
        <v>5848</v>
      </c>
      <c r="B175" s="832" t="s">
        <v>5296</v>
      </c>
      <c r="C175" s="832" t="s">
        <v>4357</v>
      </c>
      <c r="D175" s="832" t="s">
        <v>5849</v>
      </c>
      <c r="E175" s="832" t="s">
        <v>5850</v>
      </c>
      <c r="F175" s="849">
        <v>20.5</v>
      </c>
      <c r="G175" s="849">
        <v>35080.939999999995</v>
      </c>
      <c r="H175" s="849">
        <v>3.4166673971204533</v>
      </c>
      <c r="I175" s="849">
        <v>1711.2653658536583</v>
      </c>
      <c r="J175" s="849">
        <v>6</v>
      </c>
      <c r="K175" s="849">
        <v>10267.59</v>
      </c>
      <c r="L175" s="849">
        <v>1</v>
      </c>
      <c r="M175" s="849">
        <v>1711.2650000000001</v>
      </c>
      <c r="N175" s="849">
        <v>7.5</v>
      </c>
      <c r="O175" s="849">
        <v>12834.5</v>
      </c>
      <c r="P175" s="837">
        <v>1.2500012174229784</v>
      </c>
      <c r="Q175" s="850">
        <v>1711.2666666666667</v>
      </c>
    </row>
    <row r="176" spans="1:17" ht="14.4" customHeight="1" x14ac:dyDescent="0.3">
      <c r="A176" s="831" t="s">
        <v>5848</v>
      </c>
      <c r="B176" s="832" t="s">
        <v>5296</v>
      </c>
      <c r="C176" s="832" t="s">
        <v>4357</v>
      </c>
      <c r="D176" s="832" t="s">
        <v>5851</v>
      </c>
      <c r="E176" s="832" t="s">
        <v>5852</v>
      </c>
      <c r="F176" s="849">
        <v>11.75</v>
      </c>
      <c r="G176" s="849">
        <v>30192.82</v>
      </c>
      <c r="H176" s="849">
        <v>1.1099428206751378</v>
      </c>
      <c r="I176" s="849">
        <v>2569.6017021276593</v>
      </c>
      <c r="J176" s="849">
        <v>10.029999999999999</v>
      </c>
      <c r="K176" s="849">
        <v>27202.140000000003</v>
      </c>
      <c r="L176" s="849">
        <v>1</v>
      </c>
      <c r="M176" s="849">
        <v>2712.0777666999006</v>
      </c>
      <c r="N176" s="849">
        <v>11.19</v>
      </c>
      <c r="O176" s="849">
        <v>29867.52</v>
      </c>
      <c r="P176" s="837">
        <v>1.097984202713463</v>
      </c>
      <c r="Q176" s="850">
        <v>2669.1260053619303</v>
      </c>
    </row>
    <row r="177" spans="1:17" ht="14.4" customHeight="1" x14ac:dyDescent="0.3">
      <c r="A177" s="831" t="s">
        <v>5848</v>
      </c>
      <c r="B177" s="832" t="s">
        <v>5296</v>
      </c>
      <c r="C177" s="832" t="s">
        <v>4357</v>
      </c>
      <c r="D177" s="832" t="s">
        <v>5853</v>
      </c>
      <c r="E177" s="832" t="s">
        <v>5852</v>
      </c>
      <c r="F177" s="849">
        <v>10.599999999999998</v>
      </c>
      <c r="G177" s="849">
        <v>68097.3</v>
      </c>
      <c r="H177" s="849">
        <v>1.1695973025028312</v>
      </c>
      <c r="I177" s="849">
        <v>6424.2735849056617</v>
      </c>
      <c r="J177" s="849">
        <v>8.6</v>
      </c>
      <c r="K177" s="849">
        <v>58222.860000000008</v>
      </c>
      <c r="L177" s="849">
        <v>1</v>
      </c>
      <c r="M177" s="849">
        <v>6770.1000000000013</v>
      </c>
      <c r="N177" s="849">
        <v>6.6000000000000014</v>
      </c>
      <c r="O177" s="849">
        <v>44153.819999999992</v>
      </c>
      <c r="P177" s="837">
        <v>0.75835883019144001</v>
      </c>
      <c r="Q177" s="850">
        <v>6689.972727272725</v>
      </c>
    </row>
    <row r="178" spans="1:17" ht="14.4" customHeight="1" x14ac:dyDescent="0.3">
      <c r="A178" s="831" t="s">
        <v>5848</v>
      </c>
      <c r="B178" s="832" t="s">
        <v>5296</v>
      </c>
      <c r="C178" s="832" t="s">
        <v>4357</v>
      </c>
      <c r="D178" s="832" t="s">
        <v>5854</v>
      </c>
      <c r="E178" s="832" t="s">
        <v>5855</v>
      </c>
      <c r="F178" s="849">
        <v>0.65</v>
      </c>
      <c r="G178" s="849">
        <v>3213.57</v>
      </c>
      <c r="H178" s="849">
        <v>0.81250268637093415</v>
      </c>
      <c r="I178" s="849">
        <v>4943.9538461538459</v>
      </c>
      <c r="J178" s="849">
        <v>0.8</v>
      </c>
      <c r="K178" s="849">
        <v>3955.15</v>
      </c>
      <c r="L178" s="849">
        <v>1</v>
      </c>
      <c r="M178" s="849">
        <v>4943.9375</v>
      </c>
      <c r="N178" s="849">
        <v>1.04</v>
      </c>
      <c r="O178" s="849">
        <v>5141.6900000000005</v>
      </c>
      <c r="P178" s="837">
        <v>1.2999987358254428</v>
      </c>
      <c r="Q178" s="850">
        <v>4943.9326923076924</v>
      </c>
    </row>
    <row r="179" spans="1:17" ht="14.4" customHeight="1" x14ac:dyDescent="0.3">
      <c r="A179" s="831" t="s">
        <v>5848</v>
      </c>
      <c r="B179" s="832" t="s">
        <v>5296</v>
      </c>
      <c r="C179" s="832" t="s">
        <v>4357</v>
      </c>
      <c r="D179" s="832" t="s">
        <v>5856</v>
      </c>
      <c r="E179" s="832" t="s">
        <v>5520</v>
      </c>
      <c r="F179" s="849">
        <v>25.400000000000002</v>
      </c>
      <c r="G179" s="849">
        <v>24163.93</v>
      </c>
      <c r="H179" s="849">
        <v>1.2577263942695314</v>
      </c>
      <c r="I179" s="849">
        <v>951.3358267716535</v>
      </c>
      <c r="J179" s="849">
        <v>19.2</v>
      </c>
      <c r="K179" s="849">
        <v>19212.39</v>
      </c>
      <c r="L179" s="849">
        <v>1</v>
      </c>
      <c r="M179" s="849">
        <v>1000.6453125</v>
      </c>
      <c r="N179" s="849">
        <v>12.4</v>
      </c>
      <c r="O179" s="849">
        <v>12459.789999999999</v>
      </c>
      <c r="P179" s="837">
        <v>0.64852889203269348</v>
      </c>
      <c r="Q179" s="850">
        <v>1004.8217741935483</v>
      </c>
    </row>
    <row r="180" spans="1:17" ht="14.4" customHeight="1" x14ac:dyDescent="0.3">
      <c r="A180" s="831" t="s">
        <v>5848</v>
      </c>
      <c r="B180" s="832" t="s">
        <v>5296</v>
      </c>
      <c r="C180" s="832" t="s">
        <v>4357</v>
      </c>
      <c r="D180" s="832" t="s">
        <v>5857</v>
      </c>
      <c r="E180" s="832" t="s">
        <v>5855</v>
      </c>
      <c r="F180" s="849">
        <v>3.92</v>
      </c>
      <c r="G180" s="849">
        <v>38760.550000000003</v>
      </c>
      <c r="H180" s="849">
        <v>0.83404270427408556</v>
      </c>
      <c r="I180" s="849">
        <v>9887.8954081632655</v>
      </c>
      <c r="J180" s="849">
        <v>4.7000000000000011</v>
      </c>
      <c r="K180" s="849">
        <v>46473.1</v>
      </c>
      <c r="L180" s="849">
        <v>1</v>
      </c>
      <c r="M180" s="849">
        <v>9887.8936170212746</v>
      </c>
      <c r="N180" s="849">
        <v>5.0599999999999996</v>
      </c>
      <c r="O180" s="849">
        <v>49983.270000000004</v>
      </c>
      <c r="P180" s="837">
        <v>1.0755312212871533</v>
      </c>
      <c r="Q180" s="850">
        <v>9878.1166007905158</v>
      </c>
    </row>
    <row r="181" spans="1:17" ht="14.4" customHeight="1" x14ac:dyDescent="0.3">
      <c r="A181" s="831" t="s">
        <v>5848</v>
      </c>
      <c r="B181" s="832" t="s">
        <v>5296</v>
      </c>
      <c r="C181" s="832" t="s">
        <v>4357</v>
      </c>
      <c r="D181" s="832" t="s">
        <v>5858</v>
      </c>
      <c r="E181" s="832" t="s">
        <v>5859</v>
      </c>
      <c r="F181" s="849">
        <v>46.5</v>
      </c>
      <c r="G181" s="849">
        <v>43376.13</v>
      </c>
      <c r="H181" s="849">
        <v>1.0327721310456668</v>
      </c>
      <c r="I181" s="849">
        <v>932.81999999999994</v>
      </c>
      <c r="J181" s="849">
        <v>47.04</v>
      </c>
      <c r="K181" s="849">
        <v>41999.709999999992</v>
      </c>
      <c r="L181" s="849">
        <v>1</v>
      </c>
      <c r="M181" s="849">
        <v>892.85097789115628</v>
      </c>
      <c r="N181" s="849">
        <v>50.6</v>
      </c>
      <c r="O181" s="849">
        <v>42679.05999999999</v>
      </c>
      <c r="P181" s="837">
        <v>1.0161751116852948</v>
      </c>
      <c r="Q181" s="850">
        <v>843.45968379446617</v>
      </c>
    </row>
    <row r="182" spans="1:17" ht="14.4" customHeight="1" x14ac:dyDescent="0.3">
      <c r="A182" s="831" t="s">
        <v>5848</v>
      </c>
      <c r="B182" s="832" t="s">
        <v>5296</v>
      </c>
      <c r="C182" s="832" t="s">
        <v>4357</v>
      </c>
      <c r="D182" s="832" t="s">
        <v>5860</v>
      </c>
      <c r="E182" s="832" t="s">
        <v>5859</v>
      </c>
      <c r="F182" s="849">
        <v>4</v>
      </c>
      <c r="G182" s="849">
        <v>6882.74</v>
      </c>
      <c r="H182" s="849">
        <v>0.81601261470609154</v>
      </c>
      <c r="I182" s="849">
        <v>1720.6849999999999</v>
      </c>
      <c r="J182" s="849">
        <v>5</v>
      </c>
      <c r="K182" s="849">
        <v>8434.6</v>
      </c>
      <c r="L182" s="849">
        <v>1</v>
      </c>
      <c r="M182" s="849">
        <v>1686.92</v>
      </c>
      <c r="N182" s="849">
        <v>1</v>
      </c>
      <c r="O182" s="849">
        <v>1686.92</v>
      </c>
      <c r="P182" s="837">
        <v>0.2</v>
      </c>
      <c r="Q182" s="850">
        <v>1686.92</v>
      </c>
    </row>
    <row r="183" spans="1:17" ht="14.4" customHeight="1" x14ac:dyDescent="0.3">
      <c r="A183" s="831" t="s">
        <v>5848</v>
      </c>
      <c r="B183" s="832" t="s">
        <v>5296</v>
      </c>
      <c r="C183" s="832" t="s">
        <v>4357</v>
      </c>
      <c r="D183" s="832" t="s">
        <v>5861</v>
      </c>
      <c r="E183" s="832" t="s">
        <v>5522</v>
      </c>
      <c r="F183" s="849"/>
      <c r="G183" s="849"/>
      <c r="H183" s="849"/>
      <c r="I183" s="849"/>
      <c r="J183" s="849">
        <v>1.02</v>
      </c>
      <c r="K183" s="849">
        <v>4643.0999999999995</v>
      </c>
      <c r="L183" s="849">
        <v>1</v>
      </c>
      <c r="M183" s="849">
        <v>4552.0588235294108</v>
      </c>
      <c r="N183" s="849">
        <v>1.1900000000000002</v>
      </c>
      <c r="O183" s="849">
        <v>5411.64</v>
      </c>
      <c r="P183" s="837">
        <v>1.1655230341797509</v>
      </c>
      <c r="Q183" s="850">
        <v>4547.5966386554619</v>
      </c>
    </row>
    <row r="184" spans="1:17" ht="14.4" customHeight="1" x14ac:dyDescent="0.3">
      <c r="A184" s="831" t="s">
        <v>5848</v>
      </c>
      <c r="B184" s="832" t="s">
        <v>5296</v>
      </c>
      <c r="C184" s="832" t="s">
        <v>4357</v>
      </c>
      <c r="D184" s="832" t="s">
        <v>5521</v>
      </c>
      <c r="E184" s="832" t="s">
        <v>5522</v>
      </c>
      <c r="F184" s="849">
        <v>1.29</v>
      </c>
      <c r="G184" s="849">
        <v>11377.39</v>
      </c>
      <c r="H184" s="849">
        <v>1.051567268606751</v>
      </c>
      <c r="I184" s="849">
        <v>8819.6821705426355</v>
      </c>
      <c r="J184" s="849">
        <v>1.21</v>
      </c>
      <c r="K184" s="849">
        <v>10819.460000000001</v>
      </c>
      <c r="L184" s="849">
        <v>1</v>
      </c>
      <c r="M184" s="849">
        <v>8941.7024793388446</v>
      </c>
      <c r="N184" s="849">
        <v>1.06</v>
      </c>
      <c r="O184" s="849">
        <v>9640.89</v>
      </c>
      <c r="P184" s="837">
        <v>0.89106942490660335</v>
      </c>
      <c r="Q184" s="850">
        <v>9095.1792452830177</v>
      </c>
    </row>
    <row r="185" spans="1:17" ht="14.4" customHeight="1" x14ac:dyDescent="0.3">
      <c r="A185" s="831" t="s">
        <v>5848</v>
      </c>
      <c r="B185" s="832" t="s">
        <v>5296</v>
      </c>
      <c r="C185" s="832" t="s">
        <v>4357</v>
      </c>
      <c r="D185" s="832" t="s">
        <v>5862</v>
      </c>
      <c r="E185" s="832" t="s">
        <v>5863</v>
      </c>
      <c r="F185" s="849">
        <v>0.2</v>
      </c>
      <c r="G185" s="849">
        <v>389.86</v>
      </c>
      <c r="H185" s="849">
        <v>2</v>
      </c>
      <c r="I185" s="849">
        <v>1949.3</v>
      </c>
      <c r="J185" s="849">
        <v>0.1</v>
      </c>
      <c r="K185" s="849">
        <v>194.93</v>
      </c>
      <c r="L185" s="849">
        <v>1</v>
      </c>
      <c r="M185" s="849">
        <v>1949.3</v>
      </c>
      <c r="N185" s="849">
        <v>0.1</v>
      </c>
      <c r="O185" s="849">
        <v>194.93</v>
      </c>
      <c r="P185" s="837">
        <v>1</v>
      </c>
      <c r="Q185" s="850">
        <v>1949.3</v>
      </c>
    </row>
    <row r="186" spans="1:17" ht="14.4" customHeight="1" x14ac:dyDescent="0.3">
      <c r="A186" s="831" t="s">
        <v>5848</v>
      </c>
      <c r="B186" s="832" t="s">
        <v>5296</v>
      </c>
      <c r="C186" s="832" t="s">
        <v>4357</v>
      </c>
      <c r="D186" s="832" t="s">
        <v>5523</v>
      </c>
      <c r="E186" s="832" t="s">
        <v>5522</v>
      </c>
      <c r="F186" s="849">
        <v>26.6</v>
      </c>
      <c r="G186" s="849">
        <v>47103.289999999994</v>
      </c>
      <c r="H186" s="849">
        <v>1.1684073314299461</v>
      </c>
      <c r="I186" s="849">
        <v>1770.8003759398493</v>
      </c>
      <c r="J186" s="849">
        <v>22.450000000000003</v>
      </c>
      <c r="K186" s="849">
        <v>40314.1</v>
      </c>
      <c r="L186" s="849">
        <v>1</v>
      </c>
      <c r="M186" s="849">
        <v>1795.7282850779507</v>
      </c>
      <c r="N186" s="849">
        <v>20.580000000000002</v>
      </c>
      <c r="O186" s="849">
        <v>37435.830000000009</v>
      </c>
      <c r="P186" s="837">
        <v>0.92860388796971804</v>
      </c>
      <c r="Q186" s="850">
        <v>1819.0393586005835</v>
      </c>
    </row>
    <row r="187" spans="1:17" ht="14.4" customHeight="1" x14ac:dyDescent="0.3">
      <c r="A187" s="831" t="s">
        <v>5848</v>
      </c>
      <c r="B187" s="832" t="s">
        <v>5296</v>
      </c>
      <c r="C187" s="832" t="s">
        <v>4357</v>
      </c>
      <c r="D187" s="832" t="s">
        <v>5524</v>
      </c>
      <c r="E187" s="832" t="s">
        <v>5525</v>
      </c>
      <c r="F187" s="849"/>
      <c r="G187" s="849"/>
      <c r="H187" s="849"/>
      <c r="I187" s="849"/>
      <c r="J187" s="849">
        <v>0.05</v>
      </c>
      <c r="K187" s="849">
        <v>45.19</v>
      </c>
      <c r="L187" s="849">
        <v>1</v>
      </c>
      <c r="M187" s="849">
        <v>903.8</v>
      </c>
      <c r="N187" s="849"/>
      <c r="O187" s="849"/>
      <c r="P187" s="837"/>
      <c r="Q187" s="850"/>
    </row>
    <row r="188" spans="1:17" ht="14.4" customHeight="1" x14ac:dyDescent="0.3">
      <c r="A188" s="831" t="s">
        <v>5848</v>
      </c>
      <c r="B188" s="832" t="s">
        <v>5296</v>
      </c>
      <c r="C188" s="832" t="s">
        <v>4357</v>
      </c>
      <c r="D188" s="832" t="s">
        <v>5864</v>
      </c>
      <c r="E188" s="832" t="s">
        <v>5522</v>
      </c>
      <c r="F188" s="849">
        <v>0.76000000000000012</v>
      </c>
      <c r="G188" s="849">
        <v>26101.63</v>
      </c>
      <c r="H188" s="849">
        <v>0.89352484836700552</v>
      </c>
      <c r="I188" s="849">
        <v>34344.249999999993</v>
      </c>
      <c r="J188" s="849">
        <v>0.8899999999999999</v>
      </c>
      <c r="K188" s="849">
        <v>29211.980000000003</v>
      </c>
      <c r="L188" s="849">
        <v>1</v>
      </c>
      <c r="M188" s="849">
        <v>32822.449438202253</v>
      </c>
      <c r="N188" s="849">
        <v>0.93</v>
      </c>
      <c r="O188" s="849">
        <v>31942.19</v>
      </c>
      <c r="P188" s="837">
        <v>1.0934619974407758</v>
      </c>
      <c r="Q188" s="850">
        <v>34346.440860215051</v>
      </c>
    </row>
    <row r="189" spans="1:17" ht="14.4" customHeight="1" x14ac:dyDescent="0.3">
      <c r="A189" s="831" t="s">
        <v>5848</v>
      </c>
      <c r="B189" s="832" t="s">
        <v>5296</v>
      </c>
      <c r="C189" s="832" t="s">
        <v>4610</v>
      </c>
      <c r="D189" s="832" t="s">
        <v>5865</v>
      </c>
      <c r="E189" s="832" t="s">
        <v>5866</v>
      </c>
      <c r="F189" s="849"/>
      <c r="G189" s="849"/>
      <c r="H189" s="849"/>
      <c r="I189" s="849"/>
      <c r="J189" s="849">
        <v>1</v>
      </c>
      <c r="K189" s="849">
        <v>1447.28</v>
      </c>
      <c r="L189" s="849">
        <v>1</v>
      </c>
      <c r="M189" s="849">
        <v>1447.28</v>
      </c>
      <c r="N189" s="849"/>
      <c r="O189" s="849"/>
      <c r="P189" s="837"/>
      <c r="Q189" s="850"/>
    </row>
    <row r="190" spans="1:17" ht="14.4" customHeight="1" x14ac:dyDescent="0.3">
      <c r="A190" s="831" t="s">
        <v>5848</v>
      </c>
      <c r="B190" s="832" t="s">
        <v>5296</v>
      </c>
      <c r="C190" s="832" t="s">
        <v>4610</v>
      </c>
      <c r="D190" s="832" t="s">
        <v>5867</v>
      </c>
      <c r="E190" s="832" t="s">
        <v>5868</v>
      </c>
      <c r="F190" s="849"/>
      <c r="G190" s="849"/>
      <c r="H190" s="849"/>
      <c r="I190" s="849"/>
      <c r="J190" s="849">
        <v>5</v>
      </c>
      <c r="K190" s="849">
        <v>4861.6000000000004</v>
      </c>
      <c r="L190" s="849">
        <v>1</v>
      </c>
      <c r="M190" s="849">
        <v>972.32</v>
      </c>
      <c r="N190" s="849">
        <v>1</v>
      </c>
      <c r="O190" s="849">
        <v>972.32</v>
      </c>
      <c r="P190" s="837">
        <v>0.19999999999999998</v>
      </c>
      <c r="Q190" s="850">
        <v>972.32</v>
      </c>
    </row>
    <row r="191" spans="1:17" ht="14.4" customHeight="1" x14ac:dyDescent="0.3">
      <c r="A191" s="831" t="s">
        <v>5848</v>
      </c>
      <c r="B191" s="832" t="s">
        <v>5296</v>
      </c>
      <c r="C191" s="832" t="s">
        <v>4610</v>
      </c>
      <c r="D191" s="832" t="s">
        <v>5869</v>
      </c>
      <c r="E191" s="832" t="s">
        <v>5868</v>
      </c>
      <c r="F191" s="849">
        <v>1</v>
      </c>
      <c r="G191" s="849">
        <v>1408.42</v>
      </c>
      <c r="H191" s="849">
        <v>1</v>
      </c>
      <c r="I191" s="849">
        <v>1408.42</v>
      </c>
      <c r="J191" s="849">
        <v>1</v>
      </c>
      <c r="K191" s="849">
        <v>1408.42</v>
      </c>
      <c r="L191" s="849">
        <v>1</v>
      </c>
      <c r="M191" s="849">
        <v>1408.42</v>
      </c>
      <c r="N191" s="849">
        <v>2</v>
      </c>
      <c r="O191" s="849">
        <v>2816.84</v>
      </c>
      <c r="P191" s="837">
        <v>2</v>
      </c>
      <c r="Q191" s="850">
        <v>1408.42</v>
      </c>
    </row>
    <row r="192" spans="1:17" ht="14.4" customHeight="1" x14ac:dyDescent="0.3">
      <c r="A192" s="831" t="s">
        <v>5848</v>
      </c>
      <c r="B192" s="832" t="s">
        <v>5296</v>
      </c>
      <c r="C192" s="832" t="s">
        <v>4610</v>
      </c>
      <c r="D192" s="832" t="s">
        <v>5870</v>
      </c>
      <c r="E192" s="832" t="s">
        <v>5868</v>
      </c>
      <c r="F192" s="849">
        <v>3</v>
      </c>
      <c r="G192" s="849">
        <v>5121.93</v>
      </c>
      <c r="H192" s="849">
        <v>0.60000000000000009</v>
      </c>
      <c r="I192" s="849">
        <v>1707.3100000000002</v>
      </c>
      <c r="J192" s="849">
        <v>5</v>
      </c>
      <c r="K192" s="849">
        <v>8536.5499999999993</v>
      </c>
      <c r="L192" s="849">
        <v>1</v>
      </c>
      <c r="M192" s="849">
        <v>1707.31</v>
      </c>
      <c r="N192" s="849">
        <v>4</v>
      </c>
      <c r="O192" s="849">
        <v>6829.24</v>
      </c>
      <c r="P192" s="837">
        <v>0.8</v>
      </c>
      <c r="Q192" s="850">
        <v>1707.31</v>
      </c>
    </row>
    <row r="193" spans="1:17" ht="14.4" customHeight="1" x14ac:dyDescent="0.3">
      <c r="A193" s="831" t="s">
        <v>5848</v>
      </c>
      <c r="B193" s="832" t="s">
        <v>5296</v>
      </c>
      <c r="C193" s="832" t="s">
        <v>4610</v>
      </c>
      <c r="D193" s="832" t="s">
        <v>5871</v>
      </c>
      <c r="E193" s="832" t="s">
        <v>5868</v>
      </c>
      <c r="F193" s="849">
        <v>22</v>
      </c>
      <c r="G193" s="849">
        <v>45458.6</v>
      </c>
      <c r="H193" s="849">
        <v>0.73333333333333328</v>
      </c>
      <c r="I193" s="849">
        <v>2066.2999999999997</v>
      </c>
      <c r="J193" s="849">
        <v>30</v>
      </c>
      <c r="K193" s="849">
        <v>61989</v>
      </c>
      <c r="L193" s="849">
        <v>1</v>
      </c>
      <c r="M193" s="849">
        <v>2066.3000000000002</v>
      </c>
      <c r="N193" s="849">
        <v>28</v>
      </c>
      <c r="O193" s="849">
        <v>57856.4</v>
      </c>
      <c r="P193" s="837">
        <v>0.93333333333333335</v>
      </c>
      <c r="Q193" s="850">
        <v>2066.3000000000002</v>
      </c>
    </row>
    <row r="194" spans="1:17" ht="14.4" customHeight="1" x14ac:dyDescent="0.3">
      <c r="A194" s="831" t="s">
        <v>5848</v>
      </c>
      <c r="B194" s="832" t="s">
        <v>5296</v>
      </c>
      <c r="C194" s="832" t="s">
        <v>4610</v>
      </c>
      <c r="D194" s="832" t="s">
        <v>5872</v>
      </c>
      <c r="E194" s="832" t="s">
        <v>5873</v>
      </c>
      <c r="F194" s="849"/>
      <c r="G194" s="849"/>
      <c r="H194" s="849"/>
      <c r="I194" s="849"/>
      <c r="J194" s="849">
        <v>1</v>
      </c>
      <c r="K194" s="849">
        <v>1932.09</v>
      </c>
      <c r="L194" s="849">
        <v>1</v>
      </c>
      <c r="M194" s="849">
        <v>1932.09</v>
      </c>
      <c r="N194" s="849">
        <v>1</v>
      </c>
      <c r="O194" s="849">
        <v>1932.09</v>
      </c>
      <c r="P194" s="837">
        <v>1</v>
      </c>
      <c r="Q194" s="850">
        <v>1932.09</v>
      </c>
    </row>
    <row r="195" spans="1:17" ht="14.4" customHeight="1" x14ac:dyDescent="0.3">
      <c r="A195" s="831" t="s">
        <v>5848</v>
      </c>
      <c r="B195" s="832" t="s">
        <v>5296</v>
      </c>
      <c r="C195" s="832" t="s">
        <v>4610</v>
      </c>
      <c r="D195" s="832" t="s">
        <v>5874</v>
      </c>
      <c r="E195" s="832" t="s">
        <v>5875</v>
      </c>
      <c r="F195" s="849">
        <v>27</v>
      </c>
      <c r="G195" s="849">
        <v>27749.52</v>
      </c>
      <c r="H195" s="849">
        <v>0.72972972972972971</v>
      </c>
      <c r="I195" s="849">
        <v>1027.76</v>
      </c>
      <c r="J195" s="849">
        <v>37</v>
      </c>
      <c r="K195" s="849">
        <v>38027.120000000003</v>
      </c>
      <c r="L195" s="849">
        <v>1</v>
      </c>
      <c r="M195" s="849">
        <v>1027.76</v>
      </c>
      <c r="N195" s="849">
        <v>32</v>
      </c>
      <c r="O195" s="849">
        <v>32888.32</v>
      </c>
      <c r="P195" s="837">
        <v>0.8648648648648648</v>
      </c>
      <c r="Q195" s="850">
        <v>1027.76</v>
      </c>
    </row>
    <row r="196" spans="1:17" ht="14.4" customHeight="1" x14ac:dyDescent="0.3">
      <c r="A196" s="831" t="s">
        <v>5848</v>
      </c>
      <c r="B196" s="832" t="s">
        <v>5296</v>
      </c>
      <c r="C196" s="832" t="s">
        <v>4610</v>
      </c>
      <c r="D196" s="832" t="s">
        <v>5876</v>
      </c>
      <c r="E196" s="832" t="s">
        <v>5875</v>
      </c>
      <c r="F196" s="849">
        <v>2</v>
      </c>
      <c r="G196" s="849">
        <v>4283.7</v>
      </c>
      <c r="H196" s="849"/>
      <c r="I196" s="849">
        <v>2141.85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5848</v>
      </c>
      <c r="B197" s="832" t="s">
        <v>5296</v>
      </c>
      <c r="C197" s="832" t="s">
        <v>4610</v>
      </c>
      <c r="D197" s="832" t="s">
        <v>5877</v>
      </c>
      <c r="E197" s="832" t="s">
        <v>5878</v>
      </c>
      <c r="F197" s="849">
        <v>19</v>
      </c>
      <c r="G197" s="849">
        <v>329650</v>
      </c>
      <c r="H197" s="849">
        <v>0.90476190476190477</v>
      </c>
      <c r="I197" s="849">
        <v>17350</v>
      </c>
      <c r="J197" s="849">
        <v>21</v>
      </c>
      <c r="K197" s="849">
        <v>364350</v>
      </c>
      <c r="L197" s="849">
        <v>1</v>
      </c>
      <c r="M197" s="849">
        <v>17350</v>
      </c>
      <c r="N197" s="849">
        <v>18</v>
      </c>
      <c r="O197" s="849">
        <v>312300</v>
      </c>
      <c r="P197" s="837">
        <v>0.8571428571428571</v>
      </c>
      <c r="Q197" s="850">
        <v>17350</v>
      </c>
    </row>
    <row r="198" spans="1:17" ht="14.4" customHeight="1" x14ac:dyDescent="0.3">
      <c r="A198" s="831" t="s">
        <v>5848</v>
      </c>
      <c r="B198" s="832" t="s">
        <v>5296</v>
      </c>
      <c r="C198" s="832" t="s">
        <v>4610</v>
      </c>
      <c r="D198" s="832" t="s">
        <v>5879</v>
      </c>
      <c r="E198" s="832" t="s">
        <v>5880</v>
      </c>
      <c r="F198" s="849">
        <v>3</v>
      </c>
      <c r="G198" s="849">
        <v>25609.65</v>
      </c>
      <c r="H198" s="849">
        <v>0.75000000000000011</v>
      </c>
      <c r="I198" s="849">
        <v>8536.5500000000011</v>
      </c>
      <c r="J198" s="849">
        <v>4</v>
      </c>
      <c r="K198" s="849">
        <v>34146.199999999997</v>
      </c>
      <c r="L198" s="849">
        <v>1</v>
      </c>
      <c r="M198" s="849">
        <v>8536.5499999999993</v>
      </c>
      <c r="N198" s="849">
        <v>3</v>
      </c>
      <c r="O198" s="849">
        <v>25609.649999999998</v>
      </c>
      <c r="P198" s="837">
        <v>0.75</v>
      </c>
      <c r="Q198" s="850">
        <v>8536.5499999999993</v>
      </c>
    </row>
    <row r="199" spans="1:17" ht="14.4" customHeight="1" x14ac:dyDescent="0.3">
      <c r="A199" s="831" t="s">
        <v>5848</v>
      </c>
      <c r="B199" s="832" t="s">
        <v>5296</v>
      </c>
      <c r="C199" s="832" t="s">
        <v>4610</v>
      </c>
      <c r="D199" s="832" t="s">
        <v>5881</v>
      </c>
      <c r="E199" s="832" t="s">
        <v>5882</v>
      </c>
      <c r="F199" s="849">
        <v>5</v>
      </c>
      <c r="G199" s="849">
        <v>16571.449999999997</v>
      </c>
      <c r="H199" s="849"/>
      <c r="I199" s="849">
        <v>3314.2899999999995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5848</v>
      </c>
      <c r="B200" s="832" t="s">
        <v>5296</v>
      </c>
      <c r="C200" s="832" t="s">
        <v>4610</v>
      </c>
      <c r="D200" s="832" t="s">
        <v>5883</v>
      </c>
      <c r="E200" s="832" t="s">
        <v>5884</v>
      </c>
      <c r="F200" s="849">
        <v>21</v>
      </c>
      <c r="G200" s="849">
        <v>247212</v>
      </c>
      <c r="H200" s="849">
        <v>0.95454545454545459</v>
      </c>
      <c r="I200" s="849">
        <v>11772</v>
      </c>
      <c r="J200" s="849">
        <v>22</v>
      </c>
      <c r="K200" s="849">
        <v>258984</v>
      </c>
      <c r="L200" s="849">
        <v>1</v>
      </c>
      <c r="M200" s="849">
        <v>11772</v>
      </c>
      <c r="N200" s="849">
        <v>19</v>
      </c>
      <c r="O200" s="849">
        <v>223668</v>
      </c>
      <c r="P200" s="837">
        <v>0.86363636363636365</v>
      </c>
      <c r="Q200" s="850">
        <v>11772</v>
      </c>
    </row>
    <row r="201" spans="1:17" ht="14.4" customHeight="1" x14ac:dyDescent="0.3">
      <c r="A201" s="831" t="s">
        <v>5848</v>
      </c>
      <c r="B201" s="832" t="s">
        <v>5296</v>
      </c>
      <c r="C201" s="832" t="s">
        <v>4610</v>
      </c>
      <c r="D201" s="832" t="s">
        <v>5885</v>
      </c>
      <c r="E201" s="832" t="s">
        <v>5886</v>
      </c>
      <c r="F201" s="849">
        <v>1</v>
      </c>
      <c r="G201" s="849">
        <v>2236.5</v>
      </c>
      <c r="H201" s="849">
        <v>0.2</v>
      </c>
      <c r="I201" s="849">
        <v>2236.5</v>
      </c>
      <c r="J201" s="849">
        <v>5</v>
      </c>
      <c r="K201" s="849">
        <v>11182.5</v>
      </c>
      <c r="L201" s="849">
        <v>1</v>
      </c>
      <c r="M201" s="849">
        <v>2236.5</v>
      </c>
      <c r="N201" s="849">
        <v>3</v>
      </c>
      <c r="O201" s="849">
        <v>6709.5</v>
      </c>
      <c r="P201" s="837">
        <v>0.6</v>
      </c>
      <c r="Q201" s="850">
        <v>2236.5</v>
      </c>
    </row>
    <row r="202" spans="1:17" ht="14.4" customHeight="1" x14ac:dyDescent="0.3">
      <c r="A202" s="831" t="s">
        <v>5848</v>
      </c>
      <c r="B202" s="832" t="s">
        <v>5296</v>
      </c>
      <c r="C202" s="832" t="s">
        <v>4610</v>
      </c>
      <c r="D202" s="832" t="s">
        <v>5887</v>
      </c>
      <c r="E202" s="832" t="s">
        <v>5888</v>
      </c>
      <c r="F202" s="849"/>
      <c r="G202" s="849"/>
      <c r="H202" s="849"/>
      <c r="I202" s="849"/>
      <c r="J202" s="849">
        <v>1</v>
      </c>
      <c r="K202" s="849">
        <v>166546.75</v>
      </c>
      <c r="L202" s="849">
        <v>1</v>
      </c>
      <c r="M202" s="849">
        <v>166546.75</v>
      </c>
      <c r="N202" s="849"/>
      <c r="O202" s="849"/>
      <c r="P202" s="837"/>
      <c r="Q202" s="850"/>
    </row>
    <row r="203" spans="1:17" ht="14.4" customHeight="1" x14ac:dyDescent="0.3">
      <c r="A203" s="831" t="s">
        <v>5848</v>
      </c>
      <c r="B203" s="832" t="s">
        <v>5296</v>
      </c>
      <c r="C203" s="832" t="s">
        <v>4610</v>
      </c>
      <c r="D203" s="832" t="s">
        <v>5889</v>
      </c>
      <c r="E203" s="832" t="s">
        <v>5890</v>
      </c>
      <c r="F203" s="849"/>
      <c r="G203" s="849"/>
      <c r="H203" s="849"/>
      <c r="I203" s="849"/>
      <c r="J203" s="849">
        <v>2</v>
      </c>
      <c r="K203" s="849">
        <v>2247.46</v>
      </c>
      <c r="L203" s="849">
        <v>1</v>
      </c>
      <c r="M203" s="849">
        <v>1123.73</v>
      </c>
      <c r="N203" s="849"/>
      <c r="O203" s="849"/>
      <c r="P203" s="837"/>
      <c r="Q203" s="850"/>
    </row>
    <row r="204" spans="1:17" ht="14.4" customHeight="1" x14ac:dyDescent="0.3">
      <c r="A204" s="831" t="s">
        <v>5848</v>
      </c>
      <c r="B204" s="832" t="s">
        <v>5296</v>
      </c>
      <c r="C204" s="832" t="s">
        <v>4610</v>
      </c>
      <c r="D204" s="832" t="s">
        <v>5891</v>
      </c>
      <c r="E204" s="832" t="s">
        <v>5892</v>
      </c>
      <c r="F204" s="849"/>
      <c r="G204" s="849"/>
      <c r="H204" s="849"/>
      <c r="I204" s="849"/>
      <c r="J204" s="849">
        <v>2</v>
      </c>
      <c r="K204" s="849">
        <v>2005.6</v>
      </c>
      <c r="L204" s="849">
        <v>1</v>
      </c>
      <c r="M204" s="849">
        <v>1002.8</v>
      </c>
      <c r="N204" s="849">
        <v>3</v>
      </c>
      <c r="O204" s="849">
        <v>3008.3999999999996</v>
      </c>
      <c r="P204" s="837">
        <v>1.4999999999999998</v>
      </c>
      <c r="Q204" s="850">
        <v>1002.7999999999998</v>
      </c>
    </row>
    <row r="205" spans="1:17" ht="14.4" customHeight="1" x14ac:dyDescent="0.3">
      <c r="A205" s="831" t="s">
        <v>5848</v>
      </c>
      <c r="B205" s="832" t="s">
        <v>5296</v>
      </c>
      <c r="C205" s="832" t="s">
        <v>4610</v>
      </c>
      <c r="D205" s="832" t="s">
        <v>5893</v>
      </c>
      <c r="E205" s="832" t="s">
        <v>5894</v>
      </c>
      <c r="F205" s="849">
        <v>1</v>
      </c>
      <c r="G205" s="849">
        <v>2697.24</v>
      </c>
      <c r="H205" s="849"/>
      <c r="I205" s="849">
        <v>2697.24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5848</v>
      </c>
      <c r="B206" s="832" t="s">
        <v>5296</v>
      </c>
      <c r="C206" s="832" t="s">
        <v>4610</v>
      </c>
      <c r="D206" s="832" t="s">
        <v>5895</v>
      </c>
      <c r="E206" s="832" t="s">
        <v>5894</v>
      </c>
      <c r="F206" s="849"/>
      <c r="G206" s="849"/>
      <c r="H206" s="849"/>
      <c r="I206" s="849"/>
      <c r="J206" s="849">
        <v>5</v>
      </c>
      <c r="K206" s="849">
        <v>26296.149999999998</v>
      </c>
      <c r="L206" s="849">
        <v>1</v>
      </c>
      <c r="M206" s="849">
        <v>5259.23</v>
      </c>
      <c r="N206" s="849">
        <v>3</v>
      </c>
      <c r="O206" s="849">
        <v>15777.689999999999</v>
      </c>
      <c r="P206" s="837">
        <v>0.6</v>
      </c>
      <c r="Q206" s="850">
        <v>5259.23</v>
      </c>
    </row>
    <row r="207" spans="1:17" ht="14.4" customHeight="1" x14ac:dyDescent="0.3">
      <c r="A207" s="831" t="s">
        <v>5848</v>
      </c>
      <c r="B207" s="832" t="s">
        <v>5296</v>
      </c>
      <c r="C207" s="832" t="s">
        <v>4610</v>
      </c>
      <c r="D207" s="832" t="s">
        <v>5896</v>
      </c>
      <c r="E207" s="832" t="s">
        <v>5897</v>
      </c>
      <c r="F207" s="849"/>
      <c r="G207" s="849"/>
      <c r="H207" s="849"/>
      <c r="I207" s="849"/>
      <c r="J207" s="849">
        <v>3</v>
      </c>
      <c r="K207" s="849">
        <v>4492.32</v>
      </c>
      <c r="L207" s="849">
        <v>1</v>
      </c>
      <c r="M207" s="849">
        <v>1497.4399999999998</v>
      </c>
      <c r="N207" s="849"/>
      <c r="O207" s="849"/>
      <c r="P207" s="837"/>
      <c r="Q207" s="850"/>
    </row>
    <row r="208" spans="1:17" ht="14.4" customHeight="1" x14ac:dyDescent="0.3">
      <c r="A208" s="831" t="s">
        <v>5848</v>
      </c>
      <c r="B208" s="832" t="s">
        <v>5296</v>
      </c>
      <c r="C208" s="832" t="s">
        <v>4610</v>
      </c>
      <c r="D208" s="832" t="s">
        <v>5898</v>
      </c>
      <c r="E208" s="832" t="s">
        <v>5899</v>
      </c>
      <c r="F208" s="849">
        <v>6</v>
      </c>
      <c r="G208" s="849">
        <v>121873.2</v>
      </c>
      <c r="H208" s="849"/>
      <c r="I208" s="849">
        <v>20312.2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5848</v>
      </c>
      <c r="B209" s="832" t="s">
        <v>5296</v>
      </c>
      <c r="C209" s="832" t="s">
        <v>4610</v>
      </c>
      <c r="D209" s="832" t="s">
        <v>5900</v>
      </c>
      <c r="E209" s="832" t="s">
        <v>5901</v>
      </c>
      <c r="F209" s="849">
        <v>23</v>
      </c>
      <c r="G209" s="849">
        <v>19116.68</v>
      </c>
      <c r="H209" s="849">
        <v>0.76666666666666672</v>
      </c>
      <c r="I209" s="849">
        <v>831.16</v>
      </c>
      <c r="J209" s="849">
        <v>30</v>
      </c>
      <c r="K209" s="849">
        <v>24934.799999999999</v>
      </c>
      <c r="L209" s="849">
        <v>1</v>
      </c>
      <c r="M209" s="849">
        <v>831.16</v>
      </c>
      <c r="N209" s="849">
        <v>35</v>
      </c>
      <c r="O209" s="849">
        <v>29090.6</v>
      </c>
      <c r="P209" s="837">
        <v>1.1666666666666667</v>
      </c>
      <c r="Q209" s="850">
        <v>831.16</v>
      </c>
    </row>
    <row r="210" spans="1:17" ht="14.4" customHeight="1" x14ac:dyDescent="0.3">
      <c r="A210" s="831" t="s">
        <v>5848</v>
      </c>
      <c r="B210" s="832" t="s">
        <v>5296</v>
      </c>
      <c r="C210" s="832" t="s">
        <v>4610</v>
      </c>
      <c r="D210" s="832" t="s">
        <v>5902</v>
      </c>
      <c r="E210" s="832" t="s">
        <v>5901</v>
      </c>
      <c r="F210" s="849">
        <v>3</v>
      </c>
      <c r="G210" s="849">
        <v>2664.18</v>
      </c>
      <c r="H210" s="849">
        <v>1.5</v>
      </c>
      <c r="I210" s="849">
        <v>888.06</v>
      </c>
      <c r="J210" s="849">
        <v>2</v>
      </c>
      <c r="K210" s="849">
        <v>1776.12</v>
      </c>
      <c r="L210" s="849">
        <v>1</v>
      </c>
      <c r="M210" s="849">
        <v>888.06</v>
      </c>
      <c r="N210" s="849"/>
      <c r="O210" s="849"/>
      <c r="P210" s="837"/>
      <c r="Q210" s="850"/>
    </row>
    <row r="211" spans="1:17" ht="14.4" customHeight="1" x14ac:dyDescent="0.3">
      <c r="A211" s="831" t="s">
        <v>5848</v>
      </c>
      <c r="B211" s="832" t="s">
        <v>5296</v>
      </c>
      <c r="C211" s="832" t="s">
        <v>4610</v>
      </c>
      <c r="D211" s="832" t="s">
        <v>5903</v>
      </c>
      <c r="E211" s="832" t="s">
        <v>5904</v>
      </c>
      <c r="F211" s="849">
        <v>2</v>
      </c>
      <c r="G211" s="849">
        <v>1662.32</v>
      </c>
      <c r="H211" s="849"/>
      <c r="I211" s="849">
        <v>831.16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5848</v>
      </c>
      <c r="B212" s="832" t="s">
        <v>5296</v>
      </c>
      <c r="C212" s="832" t="s">
        <v>4610</v>
      </c>
      <c r="D212" s="832" t="s">
        <v>5905</v>
      </c>
      <c r="E212" s="832" t="s">
        <v>5906</v>
      </c>
      <c r="F212" s="849">
        <v>61</v>
      </c>
      <c r="G212" s="849">
        <v>1342000</v>
      </c>
      <c r="H212" s="849">
        <v>1.6052631578947369</v>
      </c>
      <c r="I212" s="849">
        <v>22000</v>
      </c>
      <c r="J212" s="849">
        <v>38</v>
      </c>
      <c r="K212" s="849">
        <v>836000</v>
      </c>
      <c r="L212" s="849">
        <v>1</v>
      </c>
      <c r="M212" s="849">
        <v>22000</v>
      </c>
      <c r="N212" s="849">
        <v>40</v>
      </c>
      <c r="O212" s="849">
        <v>880000</v>
      </c>
      <c r="P212" s="837">
        <v>1.0526315789473684</v>
      </c>
      <c r="Q212" s="850">
        <v>22000</v>
      </c>
    </row>
    <row r="213" spans="1:17" ht="14.4" customHeight="1" x14ac:dyDescent="0.3">
      <c r="A213" s="831" t="s">
        <v>5848</v>
      </c>
      <c r="B213" s="832" t="s">
        <v>5296</v>
      </c>
      <c r="C213" s="832" t="s">
        <v>4610</v>
      </c>
      <c r="D213" s="832" t="s">
        <v>5907</v>
      </c>
      <c r="E213" s="832" t="s">
        <v>5908</v>
      </c>
      <c r="F213" s="849"/>
      <c r="G213" s="849"/>
      <c r="H213" s="849"/>
      <c r="I213" s="849"/>
      <c r="J213" s="849">
        <v>1</v>
      </c>
      <c r="K213" s="849">
        <v>1312.14</v>
      </c>
      <c r="L213" s="849">
        <v>1</v>
      </c>
      <c r="M213" s="849">
        <v>1312.14</v>
      </c>
      <c r="N213" s="849"/>
      <c r="O213" s="849"/>
      <c r="P213" s="837"/>
      <c r="Q213" s="850"/>
    </row>
    <row r="214" spans="1:17" ht="14.4" customHeight="1" x14ac:dyDescent="0.3">
      <c r="A214" s="831" t="s">
        <v>5848</v>
      </c>
      <c r="B214" s="832" t="s">
        <v>5296</v>
      </c>
      <c r="C214" s="832" t="s">
        <v>4610</v>
      </c>
      <c r="D214" s="832" t="s">
        <v>5909</v>
      </c>
      <c r="E214" s="832" t="s">
        <v>5910</v>
      </c>
      <c r="F214" s="849">
        <v>1</v>
      </c>
      <c r="G214" s="849">
        <v>40210.910000000003</v>
      </c>
      <c r="H214" s="849">
        <v>0.25</v>
      </c>
      <c r="I214" s="849">
        <v>40210.910000000003</v>
      </c>
      <c r="J214" s="849">
        <v>4</v>
      </c>
      <c r="K214" s="849">
        <v>160843.64000000001</v>
      </c>
      <c r="L214" s="849">
        <v>1</v>
      </c>
      <c r="M214" s="849">
        <v>40210.910000000003</v>
      </c>
      <c r="N214" s="849">
        <v>2</v>
      </c>
      <c r="O214" s="849">
        <v>80421.820000000007</v>
      </c>
      <c r="P214" s="837">
        <v>0.5</v>
      </c>
      <c r="Q214" s="850">
        <v>40210.910000000003</v>
      </c>
    </row>
    <row r="215" spans="1:17" ht="14.4" customHeight="1" x14ac:dyDescent="0.3">
      <c r="A215" s="831" t="s">
        <v>5848</v>
      </c>
      <c r="B215" s="832" t="s">
        <v>5296</v>
      </c>
      <c r="C215" s="832" t="s">
        <v>4610</v>
      </c>
      <c r="D215" s="832" t="s">
        <v>5911</v>
      </c>
      <c r="E215" s="832" t="s">
        <v>5912</v>
      </c>
      <c r="F215" s="849">
        <v>7</v>
      </c>
      <c r="G215" s="849">
        <v>25512.06</v>
      </c>
      <c r="H215" s="849"/>
      <c r="I215" s="849">
        <v>3644.5800000000004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5848</v>
      </c>
      <c r="B216" s="832" t="s">
        <v>5296</v>
      </c>
      <c r="C216" s="832" t="s">
        <v>4610</v>
      </c>
      <c r="D216" s="832" t="s">
        <v>5913</v>
      </c>
      <c r="E216" s="832" t="s">
        <v>5914</v>
      </c>
      <c r="F216" s="849">
        <v>1</v>
      </c>
      <c r="G216" s="849">
        <v>1146.33</v>
      </c>
      <c r="H216" s="849">
        <v>0.25</v>
      </c>
      <c r="I216" s="849">
        <v>1146.33</v>
      </c>
      <c r="J216" s="849">
        <v>4</v>
      </c>
      <c r="K216" s="849">
        <v>4585.32</v>
      </c>
      <c r="L216" s="849">
        <v>1</v>
      </c>
      <c r="M216" s="849">
        <v>1146.33</v>
      </c>
      <c r="N216" s="849">
        <v>2</v>
      </c>
      <c r="O216" s="849">
        <v>2292.66</v>
      </c>
      <c r="P216" s="837">
        <v>0.5</v>
      </c>
      <c r="Q216" s="850">
        <v>1146.33</v>
      </c>
    </row>
    <row r="217" spans="1:17" ht="14.4" customHeight="1" x14ac:dyDescent="0.3">
      <c r="A217" s="831" t="s">
        <v>5848</v>
      </c>
      <c r="B217" s="832" t="s">
        <v>5296</v>
      </c>
      <c r="C217" s="832" t="s">
        <v>4610</v>
      </c>
      <c r="D217" s="832" t="s">
        <v>5915</v>
      </c>
      <c r="E217" s="832" t="s">
        <v>5916</v>
      </c>
      <c r="F217" s="849">
        <v>42</v>
      </c>
      <c r="G217" s="849">
        <v>1039500</v>
      </c>
      <c r="H217" s="849">
        <v>0.56000000000000005</v>
      </c>
      <c r="I217" s="849">
        <v>24750</v>
      </c>
      <c r="J217" s="849">
        <v>75</v>
      </c>
      <c r="K217" s="849">
        <v>1856250</v>
      </c>
      <c r="L217" s="849">
        <v>1</v>
      </c>
      <c r="M217" s="849">
        <v>24750</v>
      </c>
      <c r="N217" s="849">
        <v>34</v>
      </c>
      <c r="O217" s="849">
        <v>841500</v>
      </c>
      <c r="P217" s="837">
        <v>0.45333333333333331</v>
      </c>
      <c r="Q217" s="850">
        <v>24750</v>
      </c>
    </row>
    <row r="218" spans="1:17" ht="14.4" customHeight="1" x14ac:dyDescent="0.3">
      <c r="A218" s="831" t="s">
        <v>5848</v>
      </c>
      <c r="B218" s="832" t="s">
        <v>5296</v>
      </c>
      <c r="C218" s="832" t="s">
        <v>4610</v>
      </c>
      <c r="D218" s="832" t="s">
        <v>5917</v>
      </c>
      <c r="E218" s="832" t="s">
        <v>5918</v>
      </c>
      <c r="F218" s="849">
        <v>6</v>
      </c>
      <c r="G218" s="849">
        <v>2154.6</v>
      </c>
      <c r="H218" s="849">
        <v>0.66666666666666663</v>
      </c>
      <c r="I218" s="849">
        <v>359.09999999999997</v>
      </c>
      <c r="J218" s="849">
        <v>9</v>
      </c>
      <c r="K218" s="849">
        <v>3231.9</v>
      </c>
      <c r="L218" s="849">
        <v>1</v>
      </c>
      <c r="M218" s="849">
        <v>359.1</v>
      </c>
      <c r="N218" s="849">
        <v>3</v>
      </c>
      <c r="O218" s="849">
        <v>1077.3000000000002</v>
      </c>
      <c r="P218" s="837">
        <v>0.33333333333333337</v>
      </c>
      <c r="Q218" s="850">
        <v>359.10000000000008</v>
      </c>
    </row>
    <row r="219" spans="1:17" ht="14.4" customHeight="1" x14ac:dyDescent="0.3">
      <c r="A219" s="831" t="s">
        <v>5848</v>
      </c>
      <c r="B219" s="832" t="s">
        <v>5296</v>
      </c>
      <c r="C219" s="832" t="s">
        <v>4610</v>
      </c>
      <c r="D219" s="832" t="s">
        <v>5919</v>
      </c>
      <c r="E219" s="832" t="s">
        <v>5920</v>
      </c>
      <c r="F219" s="849">
        <v>9</v>
      </c>
      <c r="G219" s="849">
        <v>117702</v>
      </c>
      <c r="H219" s="849">
        <v>0.6428571428571429</v>
      </c>
      <c r="I219" s="849">
        <v>13078</v>
      </c>
      <c r="J219" s="849">
        <v>14</v>
      </c>
      <c r="K219" s="849">
        <v>183092</v>
      </c>
      <c r="L219" s="849">
        <v>1</v>
      </c>
      <c r="M219" s="849">
        <v>13078</v>
      </c>
      <c r="N219" s="849">
        <v>20</v>
      </c>
      <c r="O219" s="849">
        <v>261560</v>
      </c>
      <c r="P219" s="837">
        <v>1.4285714285714286</v>
      </c>
      <c r="Q219" s="850">
        <v>13078</v>
      </c>
    </row>
    <row r="220" spans="1:17" ht="14.4" customHeight="1" x14ac:dyDescent="0.3">
      <c r="A220" s="831" t="s">
        <v>5848</v>
      </c>
      <c r="B220" s="832" t="s">
        <v>5296</v>
      </c>
      <c r="C220" s="832" t="s">
        <v>4610</v>
      </c>
      <c r="D220" s="832" t="s">
        <v>5921</v>
      </c>
      <c r="E220" s="832" t="s">
        <v>5922</v>
      </c>
      <c r="F220" s="849">
        <v>5</v>
      </c>
      <c r="G220" s="849">
        <v>79935</v>
      </c>
      <c r="H220" s="849">
        <v>1</v>
      </c>
      <c r="I220" s="849">
        <v>15987</v>
      </c>
      <c r="J220" s="849">
        <v>5</v>
      </c>
      <c r="K220" s="849">
        <v>79935</v>
      </c>
      <c r="L220" s="849">
        <v>1</v>
      </c>
      <c r="M220" s="849">
        <v>15987</v>
      </c>
      <c r="N220" s="849"/>
      <c r="O220" s="849"/>
      <c r="P220" s="837"/>
      <c r="Q220" s="850"/>
    </row>
    <row r="221" spans="1:17" ht="14.4" customHeight="1" x14ac:dyDescent="0.3">
      <c r="A221" s="831" t="s">
        <v>5848</v>
      </c>
      <c r="B221" s="832" t="s">
        <v>5296</v>
      </c>
      <c r="C221" s="832" t="s">
        <v>4610</v>
      </c>
      <c r="D221" s="832" t="s">
        <v>5921</v>
      </c>
      <c r="E221" s="832" t="s">
        <v>5923</v>
      </c>
      <c r="F221" s="849">
        <v>1</v>
      </c>
      <c r="G221" s="849">
        <v>15987</v>
      </c>
      <c r="H221" s="849">
        <v>0.33333333333333331</v>
      </c>
      <c r="I221" s="849">
        <v>15987</v>
      </c>
      <c r="J221" s="849">
        <v>3</v>
      </c>
      <c r="K221" s="849">
        <v>47961</v>
      </c>
      <c r="L221" s="849">
        <v>1</v>
      </c>
      <c r="M221" s="849">
        <v>15987</v>
      </c>
      <c r="N221" s="849"/>
      <c r="O221" s="849"/>
      <c r="P221" s="837"/>
      <c r="Q221" s="850"/>
    </row>
    <row r="222" spans="1:17" ht="14.4" customHeight="1" x14ac:dyDescent="0.3">
      <c r="A222" s="831" t="s">
        <v>5848</v>
      </c>
      <c r="B222" s="832" t="s">
        <v>5296</v>
      </c>
      <c r="C222" s="832" t="s">
        <v>4610</v>
      </c>
      <c r="D222" s="832" t="s">
        <v>5924</v>
      </c>
      <c r="E222" s="832" t="s">
        <v>5925</v>
      </c>
      <c r="F222" s="849">
        <v>9</v>
      </c>
      <c r="G222" s="849">
        <v>314640</v>
      </c>
      <c r="H222" s="849">
        <v>0.6</v>
      </c>
      <c r="I222" s="849">
        <v>34960</v>
      </c>
      <c r="J222" s="849">
        <v>15</v>
      </c>
      <c r="K222" s="849">
        <v>524400</v>
      </c>
      <c r="L222" s="849">
        <v>1</v>
      </c>
      <c r="M222" s="849">
        <v>34960</v>
      </c>
      <c r="N222" s="849">
        <v>19</v>
      </c>
      <c r="O222" s="849">
        <v>664240</v>
      </c>
      <c r="P222" s="837">
        <v>1.2666666666666666</v>
      </c>
      <c r="Q222" s="850">
        <v>34960</v>
      </c>
    </row>
    <row r="223" spans="1:17" ht="14.4" customHeight="1" x14ac:dyDescent="0.3">
      <c r="A223" s="831" t="s">
        <v>5848</v>
      </c>
      <c r="B223" s="832" t="s">
        <v>5296</v>
      </c>
      <c r="C223" s="832" t="s">
        <v>4610</v>
      </c>
      <c r="D223" s="832" t="s">
        <v>5926</v>
      </c>
      <c r="E223" s="832" t="s">
        <v>5927</v>
      </c>
      <c r="F223" s="849">
        <v>1</v>
      </c>
      <c r="G223" s="849">
        <v>893.9</v>
      </c>
      <c r="H223" s="849"/>
      <c r="I223" s="849">
        <v>893.9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5848</v>
      </c>
      <c r="B224" s="832" t="s">
        <v>5296</v>
      </c>
      <c r="C224" s="832" t="s">
        <v>4610</v>
      </c>
      <c r="D224" s="832" t="s">
        <v>5928</v>
      </c>
      <c r="E224" s="832" t="s">
        <v>5929</v>
      </c>
      <c r="F224" s="849">
        <v>3</v>
      </c>
      <c r="G224" s="849">
        <v>50495.069999999992</v>
      </c>
      <c r="H224" s="849">
        <v>1</v>
      </c>
      <c r="I224" s="849">
        <v>16831.689999999999</v>
      </c>
      <c r="J224" s="849">
        <v>3</v>
      </c>
      <c r="K224" s="849">
        <v>50495.069999999992</v>
      </c>
      <c r="L224" s="849">
        <v>1</v>
      </c>
      <c r="M224" s="849">
        <v>16831.689999999999</v>
      </c>
      <c r="N224" s="849">
        <v>5</v>
      </c>
      <c r="O224" s="849">
        <v>84158.45</v>
      </c>
      <c r="P224" s="837">
        <v>1.666666666666667</v>
      </c>
      <c r="Q224" s="850">
        <v>16831.689999999999</v>
      </c>
    </row>
    <row r="225" spans="1:17" ht="14.4" customHeight="1" x14ac:dyDescent="0.3">
      <c r="A225" s="831" t="s">
        <v>5848</v>
      </c>
      <c r="B225" s="832" t="s">
        <v>5296</v>
      </c>
      <c r="C225" s="832" t="s">
        <v>4610</v>
      </c>
      <c r="D225" s="832" t="s">
        <v>5930</v>
      </c>
      <c r="E225" s="832" t="s">
        <v>5931</v>
      </c>
      <c r="F225" s="849">
        <v>19</v>
      </c>
      <c r="G225" s="849">
        <v>125155.46999999999</v>
      </c>
      <c r="H225" s="849">
        <v>0.61290322580645151</v>
      </c>
      <c r="I225" s="849">
        <v>6587.1299999999992</v>
      </c>
      <c r="J225" s="849">
        <v>31</v>
      </c>
      <c r="K225" s="849">
        <v>204201.03000000003</v>
      </c>
      <c r="L225" s="849">
        <v>1</v>
      </c>
      <c r="M225" s="849">
        <v>6587.130000000001</v>
      </c>
      <c r="N225" s="849">
        <v>35</v>
      </c>
      <c r="O225" s="849">
        <v>230549.55</v>
      </c>
      <c r="P225" s="837">
        <v>1.129032258064516</v>
      </c>
      <c r="Q225" s="850">
        <v>6587.13</v>
      </c>
    </row>
    <row r="226" spans="1:17" ht="14.4" customHeight="1" x14ac:dyDescent="0.3">
      <c r="A226" s="831" t="s">
        <v>5848</v>
      </c>
      <c r="B226" s="832" t="s">
        <v>5296</v>
      </c>
      <c r="C226" s="832" t="s">
        <v>4610</v>
      </c>
      <c r="D226" s="832" t="s">
        <v>5932</v>
      </c>
      <c r="E226" s="832" t="s">
        <v>5933</v>
      </c>
      <c r="F226" s="849">
        <v>2</v>
      </c>
      <c r="G226" s="849">
        <v>161872.79999999999</v>
      </c>
      <c r="H226" s="849">
        <v>0.5</v>
      </c>
      <c r="I226" s="849">
        <v>80936.399999999994</v>
      </c>
      <c r="J226" s="849">
        <v>4</v>
      </c>
      <c r="K226" s="849">
        <v>323745.59999999998</v>
      </c>
      <c r="L226" s="849">
        <v>1</v>
      </c>
      <c r="M226" s="849">
        <v>80936.399999999994</v>
      </c>
      <c r="N226" s="849">
        <v>3</v>
      </c>
      <c r="O226" s="849">
        <v>242809.19999999998</v>
      </c>
      <c r="P226" s="837">
        <v>0.75</v>
      </c>
      <c r="Q226" s="850">
        <v>80936.399999999994</v>
      </c>
    </row>
    <row r="227" spans="1:17" ht="14.4" customHeight="1" x14ac:dyDescent="0.3">
      <c r="A227" s="831" t="s">
        <v>5848</v>
      </c>
      <c r="B227" s="832" t="s">
        <v>5296</v>
      </c>
      <c r="C227" s="832" t="s">
        <v>4610</v>
      </c>
      <c r="D227" s="832" t="s">
        <v>5932</v>
      </c>
      <c r="E227" s="832" t="s">
        <v>5934</v>
      </c>
      <c r="F227" s="849">
        <v>1</v>
      </c>
      <c r="G227" s="849">
        <v>80936.399999999994</v>
      </c>
      <c r="H227" s="849"/>
      <c r="I227" s="849">
        <v>80936.399999999994</v>
      </c>
      <c r="J227" s="849"/>
      <c r="K227" s="849"/>
      <c r="L227" s="849"/>
      <c r="M227" s="849"/>
      <c r="N227" s="849">
        <v>1</v>
      </c>
      <c r="O227" s="849">
        <v>80936.399999999994</v>
      </c>
      <c r="P227" s="837"/>
      <c r="Q227" s="850">
        <v>80936.399999999994</v>
      </c>
    </row>
    <row r="228" spans="1:17" ht="14.4" customHeight="1" x14ac:dyDescent="0.3">
      <c r="A228" s="831" t="s">
        <v>5848</v>
      </c>
      <c r="B228" s="832" t="s">
        <v>5296</v>
      </c>
      <c r="C228" s="832" t="s">
        <v>4610</v>
      </c>
      <c r="D228" s="832" t="s">
        <v>5935</v>
      </c>
      <c r="E228" s="832" t="s">
        <v>5936</v>
      </c>
      <c r="F228" s="849"/>
      <c r="G228" s="849"/>
      <c r="H228" s="849"/>
      <c r="I228" s="849"/>
      <c r="J228" s="849">
        <v>1</v>
      </c>
      <c r="K228" s="849">
        <v>13065.54</v>
      </c>
      <c r="L228" s="849">
        <v>1</v>
      </c>
      <c r="M228" s="849">
        <v>13065.54</v>
      </c>
      <c r="N228" s="849"/>
      <c r="O228" s="849"/>
      <c r="P228" s="837"/>
      <c r="Q228" s="850"/>
    </row>
    <row r="229" spans="1:17" ht="14.4" customHeight="1" x14ac:dyDescent="0.3">
      <c r="A229" s="831" t="s">
        <v>5848</v>
      </c>
      <c r="B229" s="832" t="s">
        <v>5296</v>
      </c>
      <c r="C229" s="832" t="s">
        <v>4610</v>
      </c>
      <c r="D229" s="832" t="s">
        <v>5937</v>
      </c>
      <c r="E229" s="832" t="s">
        <v>5938</v>
      </c>
      <c r="F229" s="849">
        <v>28</v>
      </c>
      <c r="G229" s="849">
        <v>122080</v>
      </c>
      <c r="H229" s="849">
        <v>0.7567567567567568</v>
      </c>
      <c r="I229" s="849">
        <v>4360</v>
      </c>
      <c r="J229" s="849">
        <v>37</v>
      </c>
      <c r="K229" s="849">
        <v>161320</v>
      </c>
      <c r="L229" s="849">
        <v>1</v>
      </c>
      <c r="M229" s="849">
        <v>4360</v>
      </c>
      <c r="N229" s="849">
        <v>37</v>
      </c>
      <c r="O229" s="849">
        <v>161320</v>
      </c>
      <c r="P229" s="837">
        <v>1</v>
      </c>
      <c r="Q229" s="850">
        <v>4360</v>
      </c>
    </row>
    <row r="230" spans="1:17" ht="14.4" customHeight="1" x14ac:dyDescent="0.3">
      <c r="A230" s="831" t="s">
        <v>5848</v>
      </c>
      <c r="B230" s="832" t="s">
        <v>5296</v>
      </c>
      <c r="C230" s="832" t="s">
        <v>4610</v>
      </c>
      <c r="D230" s="832" t="s">
        <v>5939</v>
      </c>
      <c r="E230" s="832" t="s">
        <v>5940</v>
      </c>
      <c r="F230" s="849">
        <v>1</v>
      </c>
      <c r="G230" s="849">
        <v>19969</v>
      </c>
      <c r="H230" s="849"/>
      <c r="I230" s="849">
        <v>19969</v>
      </c>
      <c r="J230" s="849"/>
      <c r="K230" s="849"/>
      <c r="L230" s="849"/>
      <c r="M230" s="849"/>
      <c r="N230" s="849">
        <v>1</v>
      </c>
      <c r="O230" s="849">
        <v>19969</v>
      </c>
      <c r="P230" s="837"/>
      <c r="Q230" s="850">
        <v>19969</v>
      </c>
    </row>
    <row r="231" spans="1:17" ht="14.4" customHeight="1" x14ac:dyDescent="0.3">
      <c r="A231" s="831" t="s">
        <v>5848</v>
      </c>
      <c r="B231" s="832" t="s">
        <v>5296</v>
      </c>
      <c r="C231" s="832" t="s">
        <v>4610</v>
      </c>
      <c r="D231" s="832" t="s">
        <v>5941</v>
      </c>
      <c r="E231" s="832" t="s">
        <v>5942</v>
      </c>
      <c r="F231" s="849">
        <v>2</v>
      </c>
      <c r="G231" s="849">
        <v>761.72</v>
      </c>
      <c r="H231" s="849">
        <v>1</v>
      </c>
      <c r="I231" s="849">
        <v>380.86</v>
      </c>
      <c r="J231" s="849">
        <v>2</v>
      </c>
      <c r="K231" s="849">
        <v>761.72</v>
      </c>
      <c r="L231" s="849">
        <v>1</v>
      </c>
      <c r="M231" s="849">
        <v>380.86</v>
      </c>
      <c r="N231" s="849">
        <v>1</v>
      </c>
      <c r="O231" s="849">
        <v>380.86</v>
      </c>
      <c r="P231" s="837">
        <v>0.5</v>
      </c>
      <c r="Q231" s="850">
        <v>380.86</v>
      </c>
    </row>
    <row r="232" spans="1:17" ht="14.4" customHeight="1" x14ac:dyDescent="0.3">
      <c r="A232" s="831" t="s">
        <v>5848</v>
      </c>
      <c r="B232" s="832" t="s">
        <v>5296</v>
      </c>
      <c r="C232" s="832" t="s">
        <v>4610</v>
      </c>
      <c r="D232" s="832" t="s">
        <v>5943</v>
      </c>
      <c r="E232" s="832" t="s">
        <v>5944</v>
      </c>
      <c r="F232" s="849">
        <v>3</v>
      </c>
      <c r="G232" s="849">
        <v>47025</v>
      </c>
      <c r="H232" s="849">
        <v>3</v>
      </c>
      <c r="I232" s="849">
        <v>15675</v>
      </c>
      <c r="J232" s="849">
        <v>1</v>
      </c>
      <c r="K232" s="849">
        <v>15675</v>
      </c>
      <c r="L232" s="849">
        <v>1</v>
      </c>
      <c r="M232" s="849">
        <v>15675</v>
      </c>
      <c r="N232" s="849">
        <v>2</v>
      </c>
      <c r="O232" s="849">
        <v>31350</v>
      </c>
      <c r="P232" s="837">
        <v>2</v>
      </c>
      <c r="Q232" s="850">
        <v>15675</v>
      </c>
    </row>
    <row r="233" spans="1:17" ht="14.4" customHeight="1" x14ac:dyDescent="0.3">
      <c r="A233" s="831" t="s">
        <v>5848</v>
      </c>
      <c r="B233" s="832" t="s">
        <v>5296</v>
      </c>
      <c r="C233" s="832" t="s">
        <v>4610</v>
      </c>
      <c r="D233" s="832" t="s">
        <v>5945</v>
      </c>
      <c r="E233" s="832" t="s">
        <v>5946</v>
      </c>
      <c r="F233" s="849"/>
      <c r="G233" s="849"/>
      <c r="H233" s="849"/>
      <c r="I233" s="849"/>
      <c r="J233" s="849">
        <v>1</v>
      </c>
      <c r="K233" s="849">
        <v>21368</v>
      </c>
      <c r="L233" s="849">
        <v>1</v>
      </c>
      <c r="M233" s="849">
        <v>21368</v>
      </c>
      <c r="N233" s="849">
        <v>10</v>
      </c>
      <c r="O233" s="849">
        <v>213680</v>
      </c>
      <c r="P233" s="837">
        <v>10</v>
      </c>
      <c r="Q233" s="850">
        <v>21368</v>
      </c>
    </row>
    <row r="234" spans="1:17" ht="14.4" customHeight="1" x14ac:dyDescent="0.3">
      <c r="A234" s="831" t="s">
        <v>5848</v>
      </c>
      <c r="B234" s="832" t="s">
        <v>5296</v>
      </c>
      <c r="C234" s="832" t="s">
        <v>4610</v>
      </c>
      <c r="D234" s="832" t="s">
        <v>5945</v>
      </c>
      <c r="E234" s="832" t="s">
        <v>5947</v>
      </c>
      <c r="F234" s="849"/>
      <c r="G234" s="849"/>
      <c r="H234" s="849"/>
      <c r="I234" s="849"/>
      <c r="J234" s="849">
        <v>3</v>
      </c>
      <c r="K234" s="849">
        <v>64104</v>
      </c>
      <c r="L234" s="849">
        <v>1</v>
      </c>
      <c r="M234" s="849">
        <v>21368</v>
      </c>
      <c r="N234" s="849">
        <v>12</v>
      </c>
      <c r="O234" s="849">
        <v>256416</v>
      </c>
      <c r="P234" s="837">
        <v>4</v>
      </c>
      <c r="Q234" s="850">
        <v>21368</v>
      </c>
    </row>
    <row r="235" spans="1:17" ht="14.4" customHeight="1" x14ac:dyDescent="0.3">
      <c r="A235" s="831" t="s">
        <v>5848</v>
      </c>
      <c r="B235" s="832" t="s">
        <v>5296</v>
      </c>
      <c r="C235" s="832" t="s">
        <v>4610</v>
      </c>
      <c r="D235" s="832" t="s">
        <v>5948</v>
      </c>
      <c r="E235" s="832" t="s">
        <v>5949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11015.5</v>
      </c>
      <c r="P235" s="837"/>
      <c r="Q235" s="850">
        <v>11015.5</v>
      </c>
    </row>
    <row r="236" spans="1:17" ht="14.4" customHeight="1" x14ac:dyDescent="0.3">
      <c r="A236" s="831" t="s">
        <v>5848</v>
      </c>
      <c r="B236" s="832" t="s">
        <v>5296</v>
      </c>
      <c r="C236" s="832" t="s">
        <v>4610</v>
      </c>
      <c r="D236" s="832" t="s">
        <v>5950</v>
      </c>
      <c r="E236" s="832" t="s">
        <v>5951</v>
      </c>
      <c r="F236" s="849">
        <v>1</v>
      </c>
      <c r="G236" s="849">
        <v>30135</v>
      </c>
      <c r="H236" s="849">
        <v>0.25</v>
      </c>
      <c r="I236" s="849">
        <v>30135</v>
      </c>
      <c r="J236" s="849">
        <v>4</v>
      </c>
      <c r="K236" s="849">
        <v>120540</v>
      </c>
      <c r="L236" s="849">
        <v>1</v>
      </c>
      <c r="M236" s="849">
        <v>30135</v>
      </c>
      <c r="N236" s="849">
        <v>1</v>
      </c>
      <c r="O236" s="849">
        <v>30135</v>
      </c>
      <c r="P236" s="837">
        <v>0.25</v>
      </c>
      <c r="Q236" s="850">
        <v>30135</v>
      </c>
    </row>
    <row r="237" spans="1:17" ht="14.4" customHeight="1" x14ac:dyDescent="0.3">
      <c r="A237" s="831" t="s">
        <v>5848</v>
      </c>
      <c r="B237" s="832" t="s">
        <v>5296</v>
      </c>
      <c r="C237" s="832" t="s">
        <v>4610</v>
      </c>
      <c r="D237" s="832" t="s">
        <v>5952</v>
      </c>
      <c r="E237" s="832" t="s">
        <v>5953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310</v>
      </c>
      <c r="P237" s="837"/>
      <c r="Q237" s="850">
        <v>310</v>
      </c>
    </row>
    <row r="238" spans="1:17" ht="14.4" customHeight="1" x14ac:dyDescent="0.3">
      <c r="A238" s="831" t="s">
        <v>5848</v>
      </c>
      <c r="B238" s="832" t="s">
        <v>5296</v>
      </c>
      <c r="C238" s="832" t="s">
        <v>4610</v>
      </c>
      <c r="D238" s="832" t="s">
        <v>5954</v>
      </c>
      <c r="E238" s="832" t="s">
        <v>5955</v>
      </c>
      <c r="F238" s="849">
        <v>2</v>
      </c>
      <c r="G238" s="849">
        <v>4987.18</v>
      </c>
      <c r="H238" s="849">
        <v>0.66666666666666663</v>
      </c>
      <c r="I238" s="849">
        <v>2493.59</v>
      </c>
      <c r="J238" s="849">
        <v>3</v>
      </c>
      <c r="K238" s="849">
        <v>7480.77</v>
      </c>
      <c r="L238" s="849">
        <v>1</v>
      </c>
      <c r="M238" s="849">
        <v>2493.59</v>
      </c>
      <c r="N238" s="849"/>
      <c r="O238" s="849"/>
      <c r="P238" s="837"/>
      <c r="Q238" s="850"/>
    </row>
    <row r="239" spans="1:17" ht="14.4" customHeight="1" x14ac:dyDescent="0.3">
      <c r="A239" s="831" t="s">
        <v>5848</v>
      </c>
      <c r="B239" s="832" t="s">
        <v>5296</v>
      </c>
      <c r="C239" s="832" t="s">
        <v>4610</v>
      </c>
      <c r="D239" s="832" t="s">
        <v>5956</v>
      </c>
      <c r="E239" s="832" t="s">
        <v>5880</v>
      </c>
      <c r="F239" s="849"/>
      <c r="G239" s="849"/>
      <c r="H239" s="849"/>
      <c r="I239" s="849"/>
      <c r="J239" s="849">
        <v>4</v>
      </c>
      <c r="K239" s="849">
        <v>34146.199999999997</v>
      </c>
      <c r="L239" s="849">
        <v>1</v>
      </c>
      <c r="M239" s="849">
        <v>8536.5499999999993</v>
      </c>
      <c r="N239" s="849">
        <v>2</v>
      </c>
      <c r="O239" s="849">
        <v>17073.099999999999</v>
      </c>
      <c r="P239" s="837">
        <v>0.5</v>
      </c>
      <c r="Q239" s="850">
        <v>8536.5499999999993</v>
      </c>
    </row>
    <row r="240" spans="1:17" ht="14.4" customHeight="1" x14ac:dyDescent="0.3">
      <c r="A240" s="831" t="s">
        <v>5848</v>
      </c>
      <c r="B240" s="832" t="s">
        <v>5296</v>
      </c>
      <c r="C240" s="832" t="s">
        <v>4610</v>
      </c>
      <c r="D240" s="832" t="s">
        <v>5957</v>
      </c>
      <c r="E240" s="832" t="s">
        <v>5958</v>
      </c>
      <c r="F240" s="849"/>
      <c r="G240" s="849"/>
      <c r="H240" s="849"/>
      <c r="I240" s="849"/>
      <c r="J240" s="849">
        <v>1</v>
      </c>
      <c r="K240" s="849">
        <v>33448</v>
      </c>
      <c r="L240" s="849">
        <v>1</v>
      </c>
      <c r="M240" s="849">
        <v>33448</v>
      </c>
      <c r="N240" s="849">
        <v>3</v>
      </c>
      <c r="O240" s="849">
        <v>100344</v>
      </c>
      <c r="P240" s="837">
        <v>3</v>
      </c>
      <c r="Q240" s="850">
        <v>33448</v>
      </c>
    </row>
    <row r="241" spans="1:17" ht="14.4" customHeight="1" x14ac:dyDescent="0.3">
      <c r="A241" s="831" t="s">
        <v>5848</v>
      </c>
      <c r="B241" s="832" t="s">
        <v>5296</v>
      </c>
      <c r="C241" s="832" t="s">
        <v>4610</v>
      </c>
      <c r="D241" s="832" t="s">
        <v>5959</v>
      </c>
      <c r="E241" s="832" t="s">
        <v>5960</v>
      </c>
      <c r="F241" s="849"/>
      <c r="G241" s="849"/>
      <c r="H241" s="849"/>
      <c r="I241" s="849"/>
      <c r="J241" s="849">
        <v>1</v>
      </c>
      <c r="K241" s="849">
        <v>32200</v>
      </c>
      <c r="L241" s="849">
        <v>1</v>
      </c>
      <c r="M241" s="849">
        <v>32200</v>
      </c>
      <c r="N241" s="849"/>
      <c r="O241" s="849"/>
      <c r="P241" s="837"/>
      <c r="Q241" s="850"/>
    </row>
    <row r="242" spans="1:17" ht="14.4" customHeight="1" x14ac:dyDescent="0.3">
      <c r="A242" s="831" t="s">
        <v>5848</v>
      </c>
      <c r="B242" s="832" t="s">
        <v>5296</v>
      </c>
      <c r="C242" s="832" t="s">
        <v>4610</v>
      </c>
      <c r="D242" s="832" t="s">
        <v>5961</v>
      </c>
      <c r="E242" s="832" t="s">
        <v>5962</v>
      </c>
      <c r="F242" s="849"/>
      <c r="G242" s="849"/>
      <c r="H242" s="849"/>
      <c r="I242" s="849"/>
      <c r="J242" s="849">
        <v>1</v>
      </c>
      <c r="K242" s="849">
        <v>227409.26</v>
      </c>
      <c r="L242" s="849">
        <v>1</v>
      </c>
      <c r="M242" s="849">
        <v>227409.26</v>
      </c>
      <c r="N242" s="849">
        <v>3</v>
      </c>
      <c r="O242" s="849">
        <v>682227.78</v>
      </c>
      <c r="P242" s="837">
        <v>3</v>
      </c>
      <c r="Q242" s="850">
        <v>227409.26</v>
      </c>
    </row>
    <row r="243" spans="1:17" ht="14.4" customHeight="1" x14ac:dyDescent="0.3">
      <c r="A243" s="831" t="s">
        <v>5848</v>
      </c>
      <c r="B243" s="832" t="s">
        <v>5296</v>
      </c>
      <c r="C243" s="832" t="s">
        <v>4610</v>
      </c>
      <c r="D243" s="832" t="s">
        <v>5961</v>
      </c>
      <c r="E243" s="832" t="s">
        <v>5963</v>
      </c>
      <c r="F243" s="849"/>
      <c r="G243" s="849"/>
      <c r="H243" s="849"/>
      <c r="I243" s="849"/>
      <c r="J243" s="849">
        <v>1</v>
      </c>
      <c r="K243" s="849">
        <v>227409.26</v>
      </c>
      <c r="L243" s="849">
        <v>1</v>
      </c>
      <c r="M243" s="849">
        <v>227409.26</v>
      </c>
      <c r="N243" s="849">
        <v>1</v>
      </c>
      <c r="O243" s="849">
        <v>227409.26</v>
      </c>
      <c r="P243" s="837">
        <v>1</v>
      </c>
      <c r="Q243" s="850">
        <v>227409.26</v>
      </c>
    </row>
    <row r="244" spans="1:17" ht="14.4" customHeight="1" x14ac:dyDescent="0.3">
      <c r="A244" s="831" t="s">
        <v>5848</v>
      </c>
      <c r="B244" s="832" t="s">
        <v>5296</v>
      </c>
      <c r="C244" s="832" t="s">
        <v>4610</v>
      </c>
      <c r="D244" s="832" t="s">
        <v>5964</v>
      </c>
      <c r="E244" s="832" t="s">
        <v>5965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8276.4</v>
      </c>
      <c r="P244" s="837"/>
      <c r="Q244" s="850">
        <v>8276.4</v>
      </c>
    </row>
    <row r="245" spans="1:17" ht="14.4" customHeight="1" x14ac:dyDescent="0.3">
      <c r="A245" s="831" t="s">
        <v>5848</v>
      </c>
      <c r="B245" s="832" t="s">
        <v>5296</v>
      </c>
      <c r="C245" s="832" t="s">
        <v>4610</v>
      </c>
      <c r="D245" s="832" t="s">
        <v>5966</v>
      </c>
      <c r="E245" s="832" t="s">
        <v>5967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15681.6</v>
      </c>
      <c r="P245" s="837"/>
      <c r="Q245" s="850">
        <v>7840.8</v>
      </c>
    </row>
    <row r="246" spans="1:17" ht="14.4" customHeight="1" x14ac:dyDescent="0.3">
      <c r="A246" s="831" t="s">
        <v>5848</v>
      </c>
      <c r="B246" s="832" t="s">
        <v>5296</v>
      </c>
      <c r="C246" s="832" t="s">
        <v>4610</v>
      </c>
      <c r="D246" s="832" t="s">
        <v>5968</v>
      </c>
      <c r="E246" s="832" t="s">
        <v>5969</v>
      </c>
      <c r="F246" s="849"/>
      <c r="G246" s="849"/>
      <c r="H246" s="849"/>
      <c r="I246" s="849"/>
      <c r="J246" s="849"/>
      <c r="K246" s="849"/>
      <c r="L246" s="849"/>
      <c r="M246" s="849"/>
      <c r="N246" s="849">
        <v>4</v>
      </c>
      <c r="O246" s="849">
        <v>59600</v>
      </c>
      <c r="P246" s="837"/>
      <c r="Q246" s="850">
        <v>14900</v>
      </c>
    </row>
    <row r="247" spans="1:17" ht="14.4" customHeight="1" x14ac:dyDescent="0.3">
      <c r="A247" s="831" t="s">
        <v>5848</v>
      </c>
      <c r="B247" s="832" t="s">
        <v>5296</v>
      </c>
      <c r="C247" s="832" t="s">
        <v>4610</v>
      </c>
      <c r="D247" s="832" t="s">
        <v>5970</v>
      </c>
      <c r="E247" s="832" t="s">
        <v>5971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19075</v>
      </c>
      <c r="P247" s="837"/>
      <c r="Q247" s="850">
        <v>19075</v>
      </c>
    </row>
    <row r="248" spans="1:17" ht="14.4" customHeight="1" x14ac:dyDescent="0.3">
      <c r="A248" s="831" t="s">
        <v>5848</v>
      </c>
      <c r="B248" s="832" t="s">
        <v>5296</v>
      </c>
      <c r="C248" s="832" t="s">
        <v>4610</v>
      </c>
      <c r="D248" s="832" t="s">
        <v>5972</v>
      </c>
      <c r="E248" s="832" t="s">
        <v>5973</v>
      </c>
      <c r="F248" s="849"/>
      <c r="G248" s="849"/>
      <c r="H248" s="849"/>
      <c r="I248" s="849"/>
      <c r="J248" s="849">
        <v>1</v>
      </c>
      <c r="K248" s="849">
        <v>958.64</v>
      </c>
      <c r="L248" s="849">
        <v>1</v>
      </c>
      <c r="M248" s="849">
        <v>958.64</v>
      </c>
      <c r="N248" s="849"/>
      <c r="O248" s="849"/>
      <c r="P248" s="837"/>
      <c r="Q248" s="850"/>
    </row>
    <row r="249" spans="1:17" ht="14.4" customHeight="1" x14ac:dyDescent="0.3">
      <c r="A249" s="831" t="s">
        <v>5848</v>
      </c>
      <c r="B249" s="832" t="s">
        <v>5296</v>
      </c>
      <c r="C249" s="832" t="s">
        <v>4353</v>
      </c>
      <c r="D249" s="832" t="s">
        <v>5974</v>
      </c>
      <c r="E249" s="832" t="s">
        <v>5975</v>
      </c>
      <c r="F249" s="849">
        <v>4</v>
      </c>
      <c r="G249" s="849">
        <v>828</v>
      </c>
      <c r="H249" s="849">
        <v>3.887323943661972</v>
      </c>
      <c r="I249" s="849">
        <v>207</v>
      </c>
      <c r="J249" s="849">
        <v>1</v>
      </c>
      <c r="K249" s="849">
        <v>213</v>
      </c>
      <c r="L249" s="849">
        <v>1</v>
      </c>
      <c r="M249" s="849">
        <v>213</v>
      </c>
      <c r="N249" s="849">
        <v>1</v>
      </c>
      <c r="O249" s="849">
        <v>213</v>
      </c>
      <c r="P249" s="837">
        <v>1</v>
      </c>
      <c r="Q249" s="850">
        <v>213</v>
      </c>
    </row>
    <row r="250" spans="1:17" ht="14.4" customHeight="1" x14ac:dyDescent="0.3">
      <c r="A250" s="831" t="s">
        <v>5848</v>
      </c>
      <c r="B250" s="832" t="s">
        <v>5296</v>
      </c>
      <c r="C250" s="832" t="s">
        <v>4353</v>
      </c>
      <c r="D250" s="832" t="s">
        <v>5976</v>
      </c>
      <c r="E250" s="832" t="s">
        <v>5977</v>
      </c>
      <c r="F250" s="849">
        <v>208</v>
      </c>
      <c r="G250" s="849">
        <v>31408</v>
      </c>
      <c r="H250" s="849">
        <v>0.95132515523247008</v>
      </c>
      <c r="I250" s="849">
        <v>151</v>
      </c>
      <c r="J250" s="849">
        <v>213</v>
      </c>
      <c r="K250" s="849">
        <v>33015</v>
      </c>
      <c r="L250" s="849">
        <v>1</v>
      </c>
      <c r="M250" s="849">
        <v>155</v>
      </c>
      <c r="N250" s="849">
        <v>250</v>
      </c>
      <c r="O250" s="849">
        <v>38750</v>
      </c>
      <c r="P250" s="837">
        <v>1.1737089201877935</v>
      </c>
      <c r="Q250" s="850">
        <v>155</v>
      </c>
    </row>
    <row r="251" spans="1:17" ht="14.4" customHeight="1" x14ac:dyDescent="0.3">
      <c r="A251" s="831" t="s">
        <v>5848</v>
      </c>
      <c r="B251" s="832" t="s">
        <v>5296</v>
      </c>
      <c r="C251" s="832" t="s">
        <v>4353</v>
      </c>
      <c r="D251" s="832" t="s">
        <v>5978</v>
      </c>
      <c r="E251" s="832" t="s">
        <v>5979</v>
      </c>
      <c r="F251" s="849">
        <v>556</v>
      </c>
      <c r="G251" s="849">
        <v>101748</v>
      </c>
      <c r="H251" s="849">
        <v>0.98928536703937775</v>
      </c>
      <c r="I251" s="849">
        <v>183</v>
      </c>
      <c r="J251" s="849">
        <v>550</v>
      </c>
      <c r="K251" s="849">
        <v>102850</v>
      </c>
      <c r="L251" s="849">
        <v>1</v>
      </c>
      <c r="M251" s="849">
        <v>187</v>
      </c>
      <c r="N251" s="849">
        <v>638</v>
      </c>
      <c r="O251" s="849">
        <v>119306</v>
      </c>
      <c r="P251" s="837">
        <v>1.1599999999999999</v>
      </c>
      <c r="Q251" s="850">
        <v>187</v>
      </c>
    </row>
    <row r="252" spans="1:17" ht="14.4" customHeight="1" x14ac:dyDescent="0.3">
      <c r="A252" s="831" t="s">
        <v>5848</v>
      </c>
      <c r="B252" s="832" t="s">
        <v>5296</v>
      </c>
      <c r="C252" s="832" t="s">
        <v>4353</v>
      </c>
      <c r="D252" s="832" t="s">
        <v>5980</v>
      </c>
      <c r="E252" s="832" t="s">
        <v>5981</v>
      </c>
      <c r="F252" s="849">
        <v>25</v>
      </c>
      <c r="G252" s="849">
        <v>3125</v>
      </c>
      <c r="H252" s="849">
        <v>1.4361213235294117</v>
      </c>
      <c r="I252" s="849">
        <v>125</v>
      </c>
      <c r="J252" s="849">
        <v>17</v>
      </c>
      <c r="K252" s="849">
        <v>2176</v>
      </c>
      <c r="L252" s="849">
        <v>1</v>
      </c>
      <c r="M252" s="849">
        <v>128</v>
      </c>
      <c r="N252" s="849">
        <v>26</v>
      </c>
      <c r="O252" s="849">
        <v>3328</v>
      </c>
      <c r="P252" s="837">
        <v>1.5294117647058822</v>
      </c>
      <c r="Q252" s="850">
        <v>128</v>
      </c>
    </row>
    <row r="253" spans="1:17" ht="14.4" customHeight="1" x14ac:dyDescent="0.3">
      <c r="A253" s="831" t="s">
        <v>5848</v>
      </c>
      <c r="B253" s="832" t="s">
        <v>5296</v>
      </c>
      <c r="C253" s="832" t="s">
        <v>4353</v>
      </c>
      <c r="D253" s="832" t="s">
        <v>5982</v>
      </c>
      <c r="E253" s="832" t="s">
        <v>5983</v>
      </c>
      <c r="F253" s="849">
        <v>86</v>
      </c>
      <c r="G253" s="849">
        <v>18834</v>
      </c>
      <c r="H253" s="849">
        <v>1.2420205750461619</v>
      </c>
      <c r="I253" s="849">
        <v>219</v>
      </c>
      <c r="J253" s="849">
        <v>68</v>
      </c>
      <c r="K253" s="849">
        <v>15164</v>
      </c>
      <c r="L253" s="849">
        <v>1</v>
      </c>
      <c r="M253" s="849">
        <v>223</v>
      </c>
      <c r="N253" s="849">
        <v>65</v>
      </c>
      <c r="O253" s="849">
        <v>14495</v>
      </c>
      <c r="P253" s="837">
        <v>0.95588235294117652</v>
      </c>
      <c r="Q253" s="850">
        <v>223</v>
      </c>
    </row>
    <row r="254" spans="1:17" ht="14.4" customHeight="1" x14ac:dyDescent="0.3">
      <c r="A254" s="831" t="s">
        <v>5848</v>
      </c>
      <c r="B254" s="832" t="s">
        <v>5296</v>
      </c>
      <c r="C254" s="832" t="s">
        <v>4353</v>
      </c>
      <c r="D254" s="832" t="s">
        <v>5984</v>
      </c>
      <c r="E254" s="832" t="s">
        <v>5985</v>
      </c>
      <c r="F254" s="849">
        <v>6</v>
      </c>
      <c r="G254" s="849">
        <v>1314</v>
      </c>
      <c r="H254" s="849">
        <v>0.73654708520179368</v>
      </c>
      <c r="I254" s="849">
        <v>219</v>
      </c>
      <c r="J254" s="849">
        <v>8</v>
      </c>
      <c r="K254" s="849">
        <v>1784</v>
      </c>
      <c r="L254" s="849">
        <v>1</v>
      </c>
      <c r="M254" s="849">
        <v>223</v>
      </c>
      <c r="N254" s="849">
        <v>7</v>
      </c>
      <c r="O254" s="849">
        <v>1561</v>
      </c>
      <c r="P254" s="837">
        <v>0.875</v>
      </c>
      <c r="Q254" s="850">
        <v>223</v>
      </c>
    </row>
    <row r="255" spans="1:17" ht="14.4" customHeight="1" x14ac:dyDescent="0.3">
      <c r="A255" s="831" t="s">
        <v>5848</v>
      </c>
      <c r="B255" s="832" t="s">
        <v>5296</v>
      </c>
      <c r="C255" s="832" t="s">
        <v>4353</v>
      </c>
      <c r="D255" s="832" t="s">
        <v>5986</v>
      </c>
      <c r="E255" s="832" t="s">
        <v>5987</v>
      </c>
      <c r="F255" s="849">
        <v>27</v>
      </c>
      <c r="G255" s="849">
        <v>5967</v>
      </c>
      <c r="H255" s="849">
        <v>0.75771428571428567</v>
      </c>
      <c r="I255" s="849">
        <v>221</v>
      </c>
      <c r="J255" s="849">
        <v>35</v>
      </c>
      <c r="K255" s="849">
        <v>7875</v>
      </c>
      <c r="L255" s="849">
        <v>1</v>
      </c>
      <c r="M255" s="849">
        <v>225</v>
      </c>
      <c r="N255" s="849">
        <v>22</v>
      </c>
      <c r="O255" s="849">
        <v>4950</v>
      </c>
      <c r="P255" s="837">
        <v>0.62857142857142856</v>
      </c>
      <c r="Q255" s="850">
        <v>225</v>
      </c>
    </row>
    <row r="256" spans="1:17" ht="14.4" customHeight="1" x14ac:dyDescent="0.3">
      <c r="A256" s="831" t="s">
        <v>5848</v>
      </c>
      <c r="B256" s="832" t="s">
        <v>5296</v>
      </c>
      <c r="C256" s="832" t="s">
        <v>4353</v>
      </c>
      <c r="D256" s="832" t="s">
        <v>5988</v>
      </c>
      <c r="E256" s="832" t="s">
        <v>5989</v>
      </c>
      <c r="F256" s="849">
        <v>1</v>
      </c>
      <c r="G256" s="849">
        <v>330</v>
      </c>
      <c r="H256" s="849"/>
      <c r="I256" s="849">
        <v>330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5848</v>
      </c>
      <c r="B257" s="832" t="s">
        <v>5296</v>
      </c>
      <c r="C257" s="832" t="s">
        <v>4353</v>
      </c>
      <c r="D257" s="832" t="s">
        <v>5990</v>
      </c>
      <c r="E257" s="832" t="s">
        <v>5991</v>
      </c>
      <c r="F257" s="849">
        <v>32</v>
      </c>
      <c r="G257" s="849">
        <v>132448</v>
      </c>
      <c r="H257" s="849">
        <v>0.90879648689446957</v>
      </c>
      <c r="I257" s="849">
        <v>4139</v>
      </c>
      <c r="J257" s="849">
        <v>35</v>
      </c>
      <c r="K257" s="849">
        <v>145740</v>
      </c>
      <c r="L257" s="849">
        <v>1</v>
      </c>
      <c r="M257" s="849">
        <v>4164</v>
      </c>
      <c r="N257" s="849">
        <v>29</v>
      </c>
      <c r="O257" s="849">
        <v>120756</v>
      </c>
      <c r="P257" s="837">
        <v>0.82857142857142863</v>
      </c>
      <c r="Q257" s="850">
        <v>4164</v>
      </c>
    </row>
    <row r="258" spans="1:17" ht="14.4" customHeight="1" x14ac:dyDescent="0.3">
      <c r="A258" s="831" t="s">
        <v>5848</v>
      </c>
      <c r="B258" s="832" t="s">
        <v>5296</v>
      </c>
      <c r="C258" s="832" t="s">
        <v>4353</v>
      </c>
      <c r="D258" s="832" t="s">
        <v>5992</v>
      </c>
      <c r="E258" s="832" t="s">
        <v>5993</v>
      </c>
      <c r="F258" s="849"/>
      <c r="G258" s="849"/>
      <c r="H258" s="849"/>
      <c r="I258" s="849"/>
      <c r="J258" s="849">
        <v>1</v>
      </c>
      <c r="K258" s="849">
        <v>15260</v>
      </c>
      <c r="L258" s="849">
        <v>1</v>
      </c>
      <c r="M258" s="849">
        <v>15260</v>
      </c>
      <c r="N258" s="849"/>
      <c r="O258" s="849"/>
      <c r="P258" s="837"/>
      <c r="Q258" s="850"/>
    </row>
    <row r="259" spans="1:17" ht="14.4" customHeight="1" x14ac:dyDescent="0.3">
      <c r="A259" s="831" t="s">
        <v>5848</v>
      </c>
      <c r="B259" s="832" t="s">
        <v>5296</v>
      </c>
      <c r="C259" s="832" t="s">
        <v>4353</v>
      </c>
      <c r="D259" s="832" t="s">
        <v>5994</v>
      </c>
      <c r="E259" s="832" t="s">
        <v>5995</v>
      </c>
      <c r="F259" s="849">
        <v>64</v>
      </c>
      <c r="G259" s="849">
        <v>244736</v>
      </c>
      <c r="H259" s="849">
        <v>0.72048987282147903</v>
      </c>
      <c r="I259" s="849">
        <v>3824</v>
      </c>
      <c r="J259" s="849">
        <v>88</v>
      </c>
      <c r="K259" s="849">
        <v>339680</v>
      </c>
      <c r="L259" s="849">
        <v>1</v>
      </c>
      <c r="M259" s="849">
        <v>3860</v>
      </c>
      <c r="N259" s="849">
        <v>87</v>
      </c>
      <c r="O259" s="849">
        <v>335820</v>
      </c>
      <c r="P259" s="837">
        <v>0.98863636363636365</v>
      </c>
      <c r="Q259" s="850">
        <v>3860</v>
      </c>
    </row>
    <row r="260" spans="1:17" ht="14.4" customHeight="1" x14ac:dyDescent="0.3">
      <c r="A260" s="831" t="s">
        <v>5848</v>
      </c>
      <c r="B260" s="832" t="s">
        <v>5296</v>
      </c>
      <c r="C260" s="832" t="s">
        <v>4353</v>
      </c>
      <c r="D260" s="832" t="s">
        <v>5996</v>
      </c>
      <c r="E260" s="832" t="s">
        <v>5997</v>
      </c>
      <c r="F260" s="849">
        <v>2</v>
      </c>
      <c r="G260" s="849">
        <v>15706</v>
      </c>
      <c r="H260" s="849">
        <v>0.22020329477742728</v>
      </c>
      <c r="I260" s="849">
        <v>7853</v>
      </c>
      <c r="J260" s="849">
        <v>9</v>
      </c>
      <c r="K260" s="849">
        <v>71325</v>
      </c>
      <c r="L260" s="849">
        <v>1</v>
      </c>
      <c r="M260" s="849">
        <v>7925</v>
      </c>
      <c r="N260" s="849">
        <v>7</v>
      </c>
      <c r="O260" s="849">
        <v>55482</v>
      </c>
      <c r="P260" s="837">
        <v>0.77787592008412199</v>
      </c>
      <c r="Q260" s="850">
        <v>7926</v>
      </c>
    </row>
    <row r="261" spans="1:17" ht="14.4" customHeight="1" x14ac:dyDescent="0.3">
      <c r="A261" s="831" t="s">
        <v>5848</v>
      </c>
      <c r="B261" s="832" t="s">
        <v>5296</v>
      </c>
      <c r="C261" s="832" t="s">
        <v>4353</v>
      </c>
      <c r="D261" s="832" t="s">
        <v>5998</v>
      </c>
      <c r="E261" s="832" t="s">
        <v>5999</v>
      </c>
      <c r="F261" s="849"/>
      <c r="G261" s="849"/>
      <c r="H261" s="849"/>
      <c r="I261" s="849"/>
      <c r="J261" s="849"/>
      <c r="K261" s="849"/>
      <c r="L261" s="849"/>
      <c r="M261" s="849"/>
      <c r="N261" s="849">
        <v>0</v>
      </c>
      <c r="O261" s="849">
        <v>0</v>
      </c>
      <c r="P261" s="837"/>
      <c r="Q261" s="850"/>
    </row>
    <row r="262" spans="1:17" ht="14.4" customHeight="1" x14ac:dyDescent="0.3">
      <c r="A262" s="831" t="s">
        <v>5848</v>
      </c>
      <c r="B262" s="832" t="s">
        <v>5296</v>
      </c>
      <c r="C262" s="832" t="s">
        <v>4353</v>
      </c>
      <c r="D262" s="832" t="s">
        <v>6000</v>
      </c>
      <c r="E262" s="832" t="s">
        <v>6001</v>
      </c>
      <c r="F262" s="849"/>
      <c r="G262" s="849"/>
      <c r="H262" s="849"/>
      <c r="I262" s="849"/>
      <c r="J262" s="849">
        <v>1</v>
      </c>
      <c r="K262" s="849">
        <v>1054</v>
      </c>
      <c r="L262" s="849">
        <v>1</v>
      </c>
      <c r="M262" s="849">
        <v>1054</v>
      </c>
      <c r="N262" s="849"/>
      <c r="O262" s="849"/>
      <c r="P262" s="837"/>
      <c r="Q262" s="850"/>
    </row>
    <row r="263" spans="1:17" ht="14.4" customHeight="1" x14ac:dyDescent="0.3">
      <c r="A263" s="831" t="s">
        <v>5848</v>
      </c>
      <c r="B263" s="832" t="s">
        <v>5296</v>
      </c>
      <c r="C263" s="832" t="s">
        <v>4353</v>
      </c>
      <c r="D263" s="832" t="s">
        <v>6002</v>
      </c>
      <c r="E263" s="832" t="s">
        <v>6003</v>
      </c>
      <c r="F263" s="849">
        <v>7</v>
      </c>
      <c r="G263" s="849">
        <v>8967</v>
      </c>
      <c r="H263" s="849">
        <v>2.3116782675947407</v>
      </c>
      <c r="I263" s="849">
        <v>1281</v>
      </c>
      <c r="J263" s="849">
        <v>3</v>
      </c>
      <c r="K263" s="849">
        <v>3879</v>
      </c>
      <c r="L263" s="849">
        <v>1</v>
      </c>
      <c r="M263" s="849">
        <v>1293</v>
      </c>
      <c r="N263" s="849">
        <v>10</v>
      </c>
      <c r="O263" s="849">
        <v>12940</v>
      </c>
      <c r="P263" s="837">
        <v>3.3359113173498325</v>
      </c>
      <c r="Q263" s="850">
        <v>1294</v>
      </c>
    </row>
    <row r="264" spans="1:17" ht="14.4" customHeight="1" x14ac:dyDescent="0.3">
      <c r="A264" s="831" t="s">
        <v>5848</v>
      </c>
      <c r="B264" s="832" t="s">
        <v>5296</v>
      </c>
      <c r="C264" s="832" t="s">
        <v>4353</v>
      </c>
      <c r="D264" s="832" t="s">
        <v>6004</v>
      </c>
      <c r="E264" s="832" t="s">
        <v>6005</v>
      </c>
      <c r="F264" s="849">
        <v>2</v>
      </c>
      <c r="G264" s="849">
        <v>2334</v>
      </c>
      <c r="H264" s="849">
        <v>0.66100254885301613</v>
      </c>
      <c r="I264" s="849">
        <v>1167</v>
      </c>
      <c r="J264" s="849">
        <v>3</v>
      </c>
      <c r="K264" s="849">
        <v>3531</v>
      </c>
      <c r="L264" s="849">
        <v>1</v>
      </c>
      <c r="M264" s="849">
        <v>1177</v>
      </c>
      <c r="N264" s="849">
        <v>1</v>
      </c>
      <c r="O264" s="849">
        <v>1178</v>
      </c>
      <c r="P264" s="837">
        <v>0.33361653922401585</v>
      </c>
      <c r="Q264" s="850">
        <v>1178</v>
      </c>
    </row>
    <row r="265" spans="1:17" ht="14.4" customHeight="1" x14ac:dyDescent="0.3">
      <c r="A265" s="831" t="s">
        <v>5848</v>
      </c>
      <c r="B265" s="832" t="s">
        <v>5296</v>
      </c>
      <c r="C265" s="832" t="s">
        <v>4353</v>
      </c>
      <c r="D265" s="832" t="s">
        <v>6006</v>
      </c>
      <c r="E265" s="832" t="s">
        <v>6007</v>
      </c>
      <c r="F265" s="849">
        <v>405</v>
      </c>
      <c r="G265" s="849">
        <v>2055780</v>
      </c>
      <c r="H265" s="849">
        <v>1.1229260379028094</v>
      </c>
      <c r="I265" s="849">
        <v>5076</v>
      </c>
      <c r="J265" s="849">
        <v>355</v>
      </c>
      <c r="K265" s="849">
        <v>1830735</v>
      </c>
      <c r="L265" s="849">
        <v>1</v>
      </c>
      <c r="M265" s="849">
        <v>5157</v>
      </c>
      <c r="N265" s="849">
        <v>338</v>
      </c>
      <c r="O265" s="849">
        <v>1743066</v>
      </c>
      <c r="P265" s="837">
        <v>0.95211267605633798</v>
      </c>
      <c r="Q265" s="850">
        <v>5157</v>
      </c>
    </row>
    <row r="266" spans="1:17" ht="14.4" customHeight="1" x14ac:dyDescent="0.3">
      <c r="A266" s="831" t="s">
        <v>5848</v>
      </c>
      <c r="B266" s="832" t="s">
        <v>5296</v>
      </c>
      <c r="C266" s="832" t="s">
        <v>4353</v>
      </c>
      <c r="D266" s="832" t="s">
        <v>6008</v>
      </c>
      <c r="E266" s="832" t="s">
        <v>6009</v>
      </c>
      <c r="F266" s="849">
        <v>4</v>
      </c>
      <c r="G266" s="849">
        <v>22064</v>
      </c>
      <c r="H266" s="849">
        <v>0.9814946619217082</v>
      </c>
      <c r="I266" s="849">
        <v>5516</v>
      </c>
      <c r="J266" s="849">
        <v>4</v>
      </c>
      <c r="K266" s="849">
        <v>22480</v>
      </c>
      <c r="L266" s="849">
        <v>1</v>
      </c>
      <c r="M266" s="849">
        <v>5620</v>
      </c>
      <c r="N266" s="849">
        <v>6</v>
      </c>
      <c r="O266" s="849">
        <v>33720</v>
      </c>
      <c r="P266" s="837">
        <v>1.5</v>
      </c>
      <c r="Q266" s="850">
        <v>5620</v>
      </c>
    </row>
    <row r="267" spans="1:17" ht="14.4" customHeight="1" x14ac:dyDescent="0.3">
      <c r="A267" s="831" t="s">
        <v>5848</v>
      </c>
      <c r="B267" s="832" t="s">
        <v>5296</v>
      </c>
      <c r="C267" s="832" t="s">
        <v>4353</v>
      </c>
      <c r="D267" s="832" t="s">
        <v>5297</v>
      </c>
      <c r="E267" s="832" t="s">
        <v>5298</v>
      </c>
      <c r="F267" s="849">
        <v>0</v>
      </c>
      <c r="G267" s="849">
        <v>0</v>
      </c>
      <c r="H267" s="849"/>
      <c r="I267" s="849"/>
      <c r="J267" s="849"/>
      <c r="K267" s="849"/>
      <c r="L267" s="849"/>
      <c r="M267" s="849"/>
      <c r="N267" s="849">
        <v>3</v>
      </c>
      <c r="O267" s="849">
        <v>2403</v>
      </c>
      <c r="P267" s="837"/>
      <c r="Q267" s="850">
        <v>801</v>
      </c>
    </row>
    <row r="268" spans="1:17" ht="14.4" customHeight="1" x14ac:dyDescent="0.3">
      <c r="A268" s="831" t="s">
        <v>5848</v>
      </c>
      <c r="B268" s="832" t="s">
        <v>5296</v>
      </c>
      <c r="C268" s="832" t="s">
        <v>4353</v>
      </c>
      <c r="D268" s="832" t="s">
        <v>6010</v>
      </c>
      <c r="E268" s="832" t="s">
        <v>6011</v>
      </c>
      <c r="F268" s="849">
        <v>447</v>
      </c>
      <c r="G268" s="849">
        <v>78225</v>
      </c>
      <c r="H268" s="849">
        <v>1.0374393252168377</v>
      </c>
      <c r="I268" s="849">
        <v>175</v>
      </c>
      <c r="J268" s="849">
        <v>426</v>
      </c>
      <c r="K268" s="849">
        <v>75402</v>
      </c>
      <c r="L268" s="849">
        <v>1</v>
      </c>
      <c r="M268" s="849">
        <v>177</v>
      </c>
      <c r="N268" s="849">
        <v>449</v>
      </c>
      <c r="O268" s="849">
        <v>79473</v>
      </c>
      <c r="P268" s="837">
        <v>1.0539906103286385</v>
      </c>
      <c r="Q268" s="850">
        <v>177</v>
      </c>
    </row>
    <row r="269" spans="1:17" ht="14.4" customHeight="1" x14ac:dyDescent="0.3">
      <c r="A269" s="831" t="s">
        <v>5848</v>
      </c>
      <c r="B269" s="832" t="s">
        <v>5296</v>
      </c>
      <c r="C269" s="832" t="s">
        <v>4353</v>
      </c>
      <c r="D269" s="832" t="s">
        <v>6012</v>
      </c>
      <c r="E269" s="832" t="s">
        <v>6013</v>
      </c>
      <c r="F269" s="849">
        <v>603</v>
      </c>
      <c r="G269" s="849">
        <v>1206603</v>
      </c>
      <c r="H269" s="849">
        <v>0.94115274935103832</v>
      </c>
      <c r="I269" s="849">
        <v>2001</v>
      </c>
      <c r="J269" s="849">
        <v>626</v>
      </c>
      <c r="K269" s="849">
        <v>1282048</v>
      </c>
      <c r="L269" s="849">
        <v>1</v>
      </c>
      <c r="M269" s="849">
        <v>2048</v>
      </c>
      <c r="N269" s="849">
        <v>556</v>
      </c>
      <c r="O269" s="849">
        <v>1139244</v>
      </c>
      <c r="P269" s="837">
        <v>0.88861259484824284</v>
      </c>
      <c r="Q269" s="850">
        <v>2049</v>
      </c>
    </row>
    <row r="270" spans="1:17" ht="14.4" customHeight="1" x14ac:dyDescent="0.3">
      <c r="A270" s="831" t="s">
        <v>5848</v>
      </c>
      <c r="B270" s="832" t="s">
        <v>5296</v>
      </c>
      <c r="C270" s="832" t="s">
        <v>4353</v>
      </c>
      <c r="D270" s="832" t="s">
        <v>6014</v>
      </c>
      <c r="E270" s="832" t="s">
        <v>6015</v>
      </c>
      <c r="F270" s="849"/>
      <c r="G270" s="849"/>
      <c r="H270" s="849"/>
      <c r="I270" s="849"/>
      <c r="J270" s="849"/>
      <c r="K270" s="849"/>
      <c r="L270" s="849"/>
      <c r="M270" s="849"/>
      <c r="N270" s="849">
        <v>0</v>
      </c>
      <c r="O270" s="849">
        <v>0</v>
      </c>
      <c r="P270" s="837"/>
      <c r="Q270" s="850"/>
    </row>
    <row r="271" spans="1:17" ht="14.4" customHeight="1" x14ac:dyDescent="0.3">
      <c r="A271" s="831" t="s">
        <v>5848</v>
      </c>
      <c r="B271" s="832" t="s">
        <v>5296</v>
      </c>
      <c r="C271" s="832" t="s">
        <v>4353</v>
      </c>
      <c r="D271" s="832" t="s">
        <v>6016</v>
      </c>
      <c r="E271" s="832" t="s">
        <v>6017</v>
      </c>
      <c r="F271" s="849">
        <v>151</v>
      </c>
      <c r="G271" s="849">
        <v>407096</v>
      </c>
      <c r="H271" s="849">
        <v>1.1534294392311528</v>
      </c>
      <c r="I271" s="849">
        <v>2696</v>
      </c>
      <c r="J271" s="849">
        <v>129</v>
      </c>
      <c r="K271" s="849">
        <v>352944</v>
      </c>
      <c r="L271" s="849">
        <v>1</v>
      </c>
      <c r="M271" s="849">
        <v>2736</v>
      </c>
      <c r="N271" s="849">
        <v>119</v>
      </c>
      <c r="O271" s="849">
        <v>325703</v>
      </c>
      <c r="P271" s="837">
        <v>0.92281778412439364</v>
      </c>
      <c r="Q271" s="850">
        <v>2737</v>
      </c>
    </row>
    <row r="272" spans="1:17" ht="14.4" customHeight="1" x14ac:dyDescent="0.3">
      <c r="A272" s="831" t="s">
        <v>5848</v>
      </c>
      <c r="B272" s="832" t="s">
        <v>5296</v>
      </c>
      <c r="C272" s="832" t="s">
        <v>4353</v>
      </c>
      <c r="D272" s="832" t="s">
        <v>6018</v>
      </c>
      <c r="E272" s="832" t="s">
        <v>6019</v>
      </c>
      <c r="F272" s="849">
        <v>1</v>
      </c>
      <c r="G272" s="849">
        <v>5188</v>
      </c>
      <c r="H272" s="849"/>
      <c r="I272" s="849">
        <v>5188</v>
      </c>
      <c r="J272" s="849"/>
      <c r="K272" s="849"/>
      <c r="L272" s="849"/>
      <c r="M272" s="849"/>
      <c r="N272" s="849">
        <v>2</v>
      </c>
      <c r="O272" s="849">
        <v>10538</v>
      </c>
      <c r="P272" s="837"/>
      <c r="Q272" s="850">
        <v>5269</v>
      </c>
    </row>
    <row r="273" spans="1:17" ht="14.4" customHeight="1" x14ac:dyDescent="0.3">
      <c r="A273" s="831" t="s">
        <v>5848</v>
      </c>
      <c r="B273" s="832" t="s">
        <v>5296</v>
      </c>
      <c r="C273" s="832" t="s">
        <v>4353</v>
      </c>
      <c r="D273" s="832" t="s">
        <v>6020</v>
      </c>
      <c r="E273" s="832" t="s">
        <v>6021</v>
      </c>
      <c r="F273" s="849">
        <v>4</v>
      </c>
      <c r="G273" s="849">
        <v>8328</v>
      </c>
      <c r="H273" s="849">
        <v>0.437923962770153</v>
      </c>
      <c r="I273" s="849">
        <v>2082</v>
      </c>
      <c r="J273" s="849">
        <v>9</v>
      </c>
      <c r="K273" s="849">
        <v>19017</v>
      </c>
      <c r="L273" s="849">
        <v>1</v>
      </c>
      <c r="M273" s="849">
        <v>2113</v>
      </c>
      <c r="N273" s="849">
        <v>9</v>
      </c>
      <c r="O273" s="849">
        <v>19017</v>
      </c>
      <c r="P273" s="837">
        <v>1</v>
      </c>
      <c r="Q273" s="850">
        <v>2113</v>
      </c>
    </row>
    <row r="274" spans="1:17" ht="14.4" customHeight="1" x14ac:dyDescent="0.3">
      <c r="A274" s="831" t="s">
        <v>5848</v>
      </c>
      <c r="B274" s="832" t="s">
        <v>5296</v>
      </c>
      <c r="C274" s="832" t="s">
        <v>4353</v>
      </c>
      <c r="D274" s="832" t="s">
        <v>6022</v>
      </c>
      <c r="E274" s="832" t="s">
        <v>6023</v>
      </c>
      <c r="F274" s="849">
        <v>19</v>
      </c>
      <c r="G274" s="849">
        <v>2869</v>
      </c>
      <c r="H274" s="849">
        <v>1.02831541218638</v>
      </c>
      <c r="I274" s="849">
        <v>151</v>
      </c>
      <c r="J274" s="849">
        <v>18</v>
      </c>
      <c r="K274" s="849">
        <v>2790</v>
      </c>
      <c r="L274" s="849">
        <v>1</v>
      </c>
      <c r="M274" s="849">
        <v>155</v>
      </c>
      <c r="N274" s="849">
        <v>11</v>
      </c>
      <c r="O274" s="849">
        <v>1705</v>
      </c>
      <c r="P274" s="837">
        <v>0.61111111111111116</v>
      </c>
      <c r="Q274" s="850">
        <v>155</v>
      </c>
    </row>
    <row r="275" spans="1:17" ht="14.4" customHeight="1" x14ac:dyDescent="0.3">
      <c r="A275" s="831" t="s">
        <v>5848</v>
      </c>
      <c r="B275" s="832" t="s">
        <v>5296</v>
      </c>
      <c r="C275" s="832" t="s">
        <v>4353</v>
      </c>
      <c r="D275" s="832" t="s">
        <v>6024</v>
      </c>
      <c r="E275" s="832" t="s">
        <v>6025</v>
      </c>
      <c r="F275" s="849">
        <v>23</v>
      </c>
      <c r="G275" s="849">
        <v>4485</v>
      </c>
      <c r="H275" s="849">
        <v>1.1268844221105527</v>
      </c>
      <c r="I275" s="849">
        <v>195</v>
      </c>
      <c r="J275" s="849">
        <v>20</v>
      </c>
      <c r="K275" s="849">
        <v>3980</v>
      </c>
      <c r="L275" s="849">
        <v>1</v>
      </c>
      <c r="M275" s="849">
        <v>199</v>
      </c>
      <c r="N275" s="849">
        <v>13</v>
      </c>
      <c r="O275" s="849">
        <v>2587</v>
      </c>
      <c r="P275" s="837">
        <v>0.65</v>
      </c>
      <c r="Q275" s="850">
        <v>199</v>
      </c>
    </row>
    <row r="276" spans="1:17" ht="14.4" customHeight="1" x14ac:dyDescent="0.3">
      <c r="A276" s="831" t="s">
        <v>5848</v>
      </c>
      <c r="B276" s="832" t="s">
        <v>5296</v>
      </c>
      <c r="C276" s="832" t="s">
        <v>4353</v>
      </c>
      <c r="D276" s="832" t="s">
        <v>6026</v>
      </c>
      <c r="E276" s="832" t="s">
        <v>6027</v>
      </c>
      <c r="F276" s="849">
        <v>4389</v>
      </c>
      <c r="G276" s="849">
        <v>877800</v>
      </c>
      <c r="H276" s="849">
        <v>0.74278287182299119</v>
      </c>
      <c r="I276" s="849">
        <v>200</v>
      </c>
      <c r="J276" s="849">
        <v>5793</v>
      </c>
      <c r="K276" s="849">
        <v>1181772</v>
      </c>
      <c r="L276" s="849">
        <v>1</v>
      </c>
      <c r="M276" s="849">
        <v>204</v>
      </c>
      <c r="N276" s="849">
        <v>5861</v>
      </c>
      <c r="O276" s="849">
        <v>1195644</v>
      </c>
      <c r="P276" s="837">
        <v>1.0117383048506818</v>
      </c>
      <c r="Q276" s="850">
        <v>204</v>
      </c>
    </row>
    <row r="277" spans="1:17" ht="14.4" customHeight="1" x14ac:dyDescent="0.3">
      <c r="A277" s="831" t="s">
        <v>5848</v>
      </c>
      <c r="B277" s="832" t="s">
        <v>5296</v>
      </c>
      <c r="C277" s="832" t="s">
        <v>4353</v>
      </c>
      <c r="D277" s="832" t="s">
        <v>6028</v>
      </c>
      <c r="E277" s="832" t="s">
        <v>6029</v>
      </c>
      <c r="F277" s="849">
        <v>16</v>
      </c>
      <c r="G277" s="849">
        <v>2544</v>
      </c>
      <c r="H277" s="849">
        <v>0.97546012269938653</v>
      </c>
      <c r="I277" s="849">
        <v>159</v>
      </c>
      <c r="J277" s="849">
        <v>16</v>
      </c>
      <c r="K277" s="849">
        <v>2608</v>
      </c>
      <c r="L277" s="849">
        <v>1</v>
      </c>
      <c r="M277" s="849">
        <v>163</v>
      </c>
      <c r="N277" s="849">
        <v>23</v>
      </c>
      <c r="O277" s="849">
        <v>3749</v>
      </c>
      <c r="P277" s="837">
        <v>1.4375</v>
      </c>
      <c r="Q277" s="850">
        <v>163</v>
      </c>
    </row>
    <row r="278" spans="1:17" ht="14.4" customHeight="1" x14ac:dyDescent="0.3">
      <c r="A278" s="831" t="s">
        <v>5848</v>
      </c>
      <c r="B278" s="832" t="s">
        <v>5296</v>
      </c>
      <c r="C278" s="832" t="s">
        <v>4353</v>
      </c>
      <c r="D278" s="832" t="s">
        <v>6030</v>
      </c>
      <c r="E278" s="832" t="s">
        <v>6031</v>
      </c>
      <c r="F278" s="849">
        <v>297</v>
      </c>
      <c r="G278" s="849">
        <v>630531</v>
      </c>
      <c r="H278" s="849">
        <v>1.1004722809810041</v>
      </c>
      <c r="I278" s="849">
        <v>2123</v>
      </c>
      <c r="J278" s="849">
        <v>266</v>
      </c>
      <c r="K278" s="849">
        <v>572964</v>
      </c>
      <c r="L278" s="849">
        <v>1</v>
      </c>
      <c r="M278" s="849">
        <v>2154</v>
      </c>
      <c r="N278" s="849">
        <v>243</v>
      </c>
      <c r="O278" s="849">
        <v>523665</v>
      </c>
      <c r="P278" s="837">
        <v>0.91395794500178018</v>
      </c>
      <c r="Q278" s="850">
        <v>2155</v>
      </c>
    </row>
    <row r="279" spans="1:17" ht="14.4" customHeight="1" x14ac:dyDescent="0.3">
      <c r="A279" s="831" t="s">
        <v>5848</v>
      </c>
      <c r="B279" s="832" t="s">
        <v>5296</v>
      </c>
      <c r="C279" s="832" t="s">
        <v>4353</v>
      </c>
      <c r="D279" s="832" t="s">
        <v>6032</v>
      </c>
      <c r="E279" s="832" t="s">
        <v>5995</v>
      </c>
      <c r="F279" s="849">
        <v>75</v>
      </c>
      <c r="G279" s="849">
        <v>140175</v>
      </c>
      <c r="H279" s="849">
        <v>0.78152876895628898</v>
      </c>
      <c r="I279" s="849">
        <v>1869</v>
      </c>
      <c r="J279" s="849">
        <v>95</v>
      </c>
      <c r="K279" s="849">
        <v>179360</v>
      </c>
      <c r="L279" s="849">
        <v>1</v>
      </c>
      <c r="M279" s="849">
        <v>1888</v>
      </c>
      <c r="N279" s="849">
        <v>105</v>
      </c>
      <c r="O279" s="849">
        <v>198345</v>
      </c>
      <c r="P279" s="837">
        <v>1.1058485727029439</v>
      </c>
      <c r="Q279" s="850">
        <v>1889</v>
      </c>
    </row>
    <row r="280" spans="1:17" ht="14.4" customHeight="1" x14ac:dyDescent="0.3">
      <c r="A280" s="831" t="s">
        <v>5848</v>
      </c>
      <c r="B280" s="832" t="s">
        <v>5296</v>
      </c>
      <c r="C280" s="832" t="s">
        <v>4353</v>
      </c>
      <c r="D280" s="832" t="s">
        <v>6033</v>
      </c>
      <c r="E280" s="832" t="s">
        <v>6034</v>
      </c>
      <c r="F280" s="849">
        <v>8</v>
      </c>
      <c r="G280" s="849">
        <v>1272</v>
      </c>
      <c r="H280" s="849">
        <v>1.3006134969325154</v>
      </c>
      <c r="I280" s="849">
        <v>159</v>
      </c>
      <c r="J280" s="849">
        <v>6</v>
      </c>
      <c r="K280" s="849">
        <v>978</v>
      </c>
      <c r="L280" s="849">
        <v>1</v>
      </c>
      <c r="M280" s="849">
        <v>163</v>
      </c>
      <c r="N280" s="849">
        <v>9</v>
      </c>
      <c r="O280" s="849">
        <v>1467</v>
      </c>
      <c r="P280" s="837">
        <v>1.5</v>
      </c>
      <c r="Q280" s="850">
        <v>163</v>
      </c>
    </row>
    <row r="281" spans="1:17" ht="14.4" customHeight="1" x14ac:dyDescent="0.3">
      <c r="A281" s="831" t="s">
        <v>5848</v>
      </c>
      <c r="B281" s="832" t="s">
        <v>5296</v>
      </c>
      <c r="C281" s="832" t="s">
        <v>4353</v>
      </c>
      <c r="D281" s="832" t="s">
        <v>6035</v>
      </c>
      <c r="E281" s="832" t="s">
        <v>6036</v>
      </c>
      <c r="F281" s="849">
        <v>2</v>
      </c>
      <c r="G281" s="849">
        <v>19458</v>
      </c>
      <c r="H281" s="849"/>
      <c r="I281" s="849">
        <v>9729</v>
      </c>
      <c r="J281" s="849"/>
      <c r="K281" s="849"/>
      <c r="L281" s="849"/>
      <c r="M281" s="849"/>
      <c r="N281" s="849">
        <v>2</v>
      </c>
      <c r="O281" s="849">
        <v>19676</v>
      </c>
      <c r="P281" s="837"/>
      <c r="Q281" s="850">
        <v>9838</v>
      </c>
    </row>
    <row r="282" spans="1:17" ht="14.4" customHeight="1" x14ac:dyDescent="0.3">
      <c r="A282" s="831" t="s">
        <v>5848</v>
      </c>
      <c r="B282" s="832" t="s">
        <v>5296</v>
      </c>
      <c r="C282" s="832" t="s">
        <v>4353</v>
      </c>
      <c r="D282" s="832" t="s">
        <v>6037</v>
      </c>
      <c r="E282" s="832" t="s">
        <v>6038</v>
      </c>
      <c r="F282" s="849">
        <v>44</v>
      </c>
      <c r="G282" s="849">
        <v>369556</v>
      </c>
      <c r="H282" s="849">
        <v>0.82430012022474664</v>
      </c>
      <c r="I282" s="849">
        <v>8399</v>
      </c>
      <c r="J282" s="849">
        <v>53</v>
      </c>
      <c r="K282" s="849">
        <v>448327</v>
      </c>
      <c r="L282" s="849">
        <v>1</v>
      </c>
      <c r="M282" s="849">
        <v>8459</v>
      </c>
      <c r="N282" s="849">
        <v>57</v>
      </c>
      <c r="O282" s="849">
        <v>482220</v>
      </c>
      <c r="P282" s="837">
        <v>1.0755988374556964</v>
      </c>
      <c r="Q282" s="850">
        <v>8460</v>
      </c>
    </row>
    <row r="283" spans="1:17" ht="14.4" customHeight="1" x14ac:dyDescent="0.3">
      <c r="A283" s="831" t="s">
        <v>5848</v>
      </c>
      <c r="B283" s="832" t="s">
        <v>5296</v>
      </c>
      <c r="C283" s="832" t="s">
        <v>4353</v>
      </c>
      <c r="D283" s="832" t="s">
        <v>6039</v>
      </c>
      <c r="E283" s="832" t="s">
        <v>6040</v>
      </c>
      <c r="F283" s="849"/>
      <c r="G283" s="849"/>
      <c r="H283" s="849"/>
      <c r="I283" s="849"/>
      <c r="J283" s="849">
        <v>5</v>
      </c>
      <c r="K283" s="849">
        <v>1295</v>
      </c>
      <c r="L283" s="849">
        <v>1</v>
      </c>
      <c r="M283" s="849">
        <v>259</v>
      </c>
      <c r="N283" s="849">
        <v>17</v>
      </c>
      <c r="O283" s="849">
        <v>4403</v>
      </c>
      <c r="P283" s="837">
        <v>3.4</v>
      </c>
      <c r="Q283" s="850">
        <v>259</v>
      </c>
    </row>
    <row r="284" spans="1:17" ht="14.4" customHeight="1" x14ac:dyDescent="0.3">
      <c r="A284" s="831" t="s">
        <v>5848</v>
      </c>
      <c r="B284" s="832" t="s">
        <v>5296</v>
      </c>
      <c r="C284" s="832" t="s">
        <v>4353</v>
      </c>
      <c r="D284" s="832" t="s">
        <v>6041</v>
      </c>
      <c r="E284" s="832" t="s">
        <v>6042</v>
      </c>
      <c r="F284" s="849"/>
      <c r="G284" s="849"/>
      <c r="H284" s="849"/>
      <c r="I284" s="849"/>
      <c r="J284" s="849">
        <v>2</v>
      </c>
      <c r="K284" s="849">
        <v>566</v>
      </c>
      <c r="L284" s="849">
        <v>1</v>
      </c>
      <c r="M284" s="849">
        <v>283</v>
      </c>
      <c r="N284" s="849"/>
      <c r="O284" s="849"/>
      <c r="P284" s="837"/>
      <c r="Q284" s="850"/>
    </row>
    <row r="285" spans="1:17" ht="14.4" customHeight="1" x14ac:dyDescent="0.3">
      <c r="A285" s="831" t="s">
        <v>6043</v>
      </c>
      <c r="B285" s="832" t="s">
        <v>6044</v>
      </c>
      <c r="C285" s="832" t="s">
        <v>4353</v>
      </c>
      <c r="D285" s="832" t="s">
        <v>6045</v>
      </c>
      <c r="E285" s="832" t="s">
        <v>6046</v>
      </c>
      <c r="F285" s="849">
        <v>947</v>
      </c>
      <c r="G285" s="849">
        <v>195082</v>
      </c>
      <c r="H285" s="849">
        <v>1.3656709626383474</v>
      </c>
      <c r="I285" s="849">
        <v>206</v>
      </c>
      <c r="J285" s="849">
        <v>677</v>
      </c>
      <c r="K285" s="849">
        <v>142847</v>
      </c>
      <c r="L285" s="849">
        <v>1</v>
      </c>
      <c r="M285" s="849">
        <v>211</v>
      </c>
      <c r="N285" s="849">
        <v>748</v>
      </c>
      <c r="O285" s="849">
        <v>157828</v>
      </c>
      <c r="P285" s="837">
        <v>1.1048744460856721</v>
      </c>
      <c r="Q285" s="850">
        <v>211</v>
      </c>
    </row>
    <row r="286" spans="1:17" ht="14.4" customHeight="1" x14ac:dyDescent="0.3">
      <c r="A286" s="831" t="s">
        <v>6043</v>
      </c>
      <c r="B286" s="832" t="s">
        <v>6044</v>
      </c>
      <c r="C286" s="832" t="s">
        <v>4353</v>
      </c>
      <c r="D286" s="832" t="s">
        <v>6047</v>
      </c>
      <c r="E286" s="832" t="s">
        <v>6046</v>
      </c>
      <c r="F286" s="849">
        <v>2</v>
      </c>
      <c r="G286" s="849">
        <v>170</v>
      </c>
      <c r="H286" s="849">
        <v>0.65134099616858232</v>
      </c>
      <c r="I286" s="849">
        <v>85</v>
      </c>
      <c r="J286" s="849">
        <v>3</v>
      </c>
      <c r="K286" s="849">
        <v>261</v>
      </c>
      <c r="L286" s="849">
        <v>1</v>
      </c>
      <c r="M286" s="849">
        <v>87</v>
      </c>
      <c r="N286" s="849"/>
      <c r="O286" s="849"/>
      <c r="P286" s="837"/>
      <c r="Q286" s="850"/>
    </row>
    <row r="287" spans="1:17" ht="14.4" customHeight="1" x14ac:dyDescent="0.3">
      <c r="A287" s="831" t="s">
        <v>6043</v>
      </c>
      <c r="B287" s="832" t="s">
        <v>6044</v>
      </c>
      <c r="C287" s="832" t="s">
        <v>4353</v>
      </c>
      <c r="D287" s="832" t="s">
        <v>6048</v>
      </c>
      <c r="E287" s="832" t="s">
        <v>6049</v>
      </c>
      <c r="F287" s="849">
        <v>544</v>
      </c>
      <c r="G287" s="849">
        <v>160480</v>
      </c>
      <c r="H287" s="849">
        <v>1.0902988674425398</v>
      </c>
      <c r="I287" s="849">
        <v>295</v>
      </c>
      <c r="J287" s="849">
        <v>489</v>
      </c>
      <c r="K287" s="849">
        <v>147189</v>
      </c>
      <c r="L287" s="849">
        <v>1</v>
      </c>
      <c r="M287" s="849">
        <v>301</v>
      </c>
      <c r="N287" s="849">
        <v>640</v>
      </c>
      <c r="O287" s="849">
        <v>192640</v>
      </c>
      <c r="P287" s="837">
        <v>1.3087934560327199</v>
      </c>
      <c r="Q287" s="850">
        <v>301</v>
      </c>
    </row>
    <row r="288" spans="1:17" ht="14.4" customHeight="1" x14ac:dyDescent="0.3">
      <c r="A288" s="831" t="s">
        <v>6043</v>
      </c>
      <c r="B288" s="832" t="s">
        <v>6044</v>
      </c>
      <c r="C288" s="832" t="s">
        <v>4353</v>
      </c>
      <c r="D288" s="832" t="s">
        <v>6050</v>
      </c>
      <c r="E288" s="832" t="s">
        <v>6051</v>
      </c>
      <c r="F288" s="849">
        <v>6</v>
      </c>
      <c r="G288" s="849">
        <v>570</v>
      </c>
      <c r="H288" s="849">
        <v>0.95959595959595956</v>
      </c>
      <c r="I288" s="849">
        <v>95</v>
      </c>
      <c r="J288" s="849">
        <v>6</v>
      </c>
      <c r="K288" s="849">
        <v>594</v>
      </c>
      <c r="L288" s="849">
        <v>1</v>
      </c>
      <c r="M288" s="849">
        <v>99</v>
      </c>
      <c r="N288" s="849"/>
      <c r="O288" s="849"/>
      <c r="P288" s="837"/>
      <c r="Q288" s="850"/>
    </row>
    <row r="289" spans="1:17" ht="14.4" customHeight="1" x14ac:dyDescent="0.3">
      <c r="A289" s="831" t="s">
        <v>6043</v>
      </c>
      <c r="B289" s="832" t="s">
        <v>6044</v>
      </c>
      <c r="C289" s="832" t="s">
        <v>4353</v>
      </c>
      <c r="D289" s="832" t="s">
        <v>6052</v>
      </c>
      <c r="E289" s="832" t="s">
        <v>6053</v>
      </c>
      <c r="F289" s="849">
        <v>467</v>
      </c>
      <c r="G289" s="849">
        <v>63045</v>
      </c>
      <c r="H289" s="849">
        <v>1.3110612015721506</v>
      </c>
      <c r="I289" s="849">
        <v>135</v>
      </c>
      <c r="J289" s="849">
        <v>351</v>
      </c>
      <c r="K289" s="849">
        <v>48087</v>
      </c>
      <c r="L289" s="849">
        <v>1</v>
      </c>
      <c r="M289" s="849">
        <v>137</v>
      </c>
      <c r="N289" s="849">
        <v>316</v>
      </c>
      <c r="O289" s="849">
        <v>43292</v>
      </c>
      <c r="P289" s="837">
        <v>0.90028490028490027</v>
      </c>
      <c r="Q289" s="850">
        <v>137</v>
      </c>
    </row>
    <row r="290" spans="1:17" ht="14.4" customHeight="1" x14ac:dyDescent="0.3">
      <c r="A290" s="831" t="s">
        <v>6043</v>
      </c>
      <c r="B290" s="832" t="s">
        <v>6044</v>
      </c>
      <c r="C290" s="832" t="s">
        <v>4353</v>
      </c>
      <c r="D290" s="832" t="s">
        <v>6054</v>
      </c>
      <c r="E290" s="832" t="s">
        <v>6053</v>
      </c>
      <c r="F290" s="849">
        <v>1</v>
      </c>
      <c r="G290" s="849">
        <v>178</v>
      </c>
      <c r="H290" s="849">
        <v>0.97267759562841527</v>
      </c>
      <c r="I290" s="849">
        <v>178</v>
      </c>
      <c r="J290" s="849">
        <v>1</v>
      </c>
      <c r="K290" s="849">
        <v>183</v>
      </c>
      <c r="L290" s="849">
        <v>1</v>
      </c>
      <c r="M290" s="849">
        <v>183</v>
      </c>
      <c r="N290" s="849"/>
      <c r="O290" s="849"/>
      <c r="P290" s="837"/>
      <c r="Q290" s="850"/>
    </row>
    <row r="291" spans="1:17" ht="14.4" customHeight="1" x14ac:dyDescent="0.3">
      <c r="A291" s="831" t="s">
        <v>6043</v>
      </c>
      <c r="B291" s="832" t="s">
        <v>6044</v>
      </c>
      <c r="C291" s="832" t="s">
        <v>4353</v>
      </c>
      <c r="D291" s="832" t="s">
        <v>6055</v>
      </c>
      <c r="E291" s="832" t="s">
        <v>6056</v>
      </c>
      <c r="F291" s="849">
        <v>1</v>
      </c>
      <c r="G291" s="849">
        <v>620</v>
      </c>
      <c r="H291" s="849">
        <v>0.32342201356285866</v>
      </c>
      <c r="I291" s="849">
        <v>620</v>
      </c>
      <c r="J291" s="849">
        <v>3</v>
      </c>
      <c r="K291" s="849">
        <v>1917</v>
      </c>
      <c r="L291" s="849">
        <v>1</v>
      </c>
      <c r="M291" s="849">
        <v>639</v>
      </c>
      <c r="N291" s="849">
        <v>3</v>
      </c>
      <c r="O291" s="849">
        <v>1917</v>
      </c>
      <c r="P291" s="837">
        <v>1</v>
      </c>
      <c r="Q291" s="850">
        <v>639</v>
      </c>
    </row>
    <row r="292" spans="1:17" ht="14.4" customHeight="1" x14ac:dyDescent="0.3">
      <c r="A292" s="831" t="s">
        <v>6043</v>
      </c>
      <c r="B292" s="832" t="s">
        <v>6044</v>
      </c>
      <c r="C292" s="832" t="s">
        <v>4353</v>
      </c>
      <c r="D292" s="832" t="s">
        <v>6057</v>
      </c>
      <c r="E292" s="832" t="s">
        <v>6058</v>
      </c>
      <c r="F292" s="849">
        <v>28</v>
      </c>
      <c r="G292" s="849">
        <v>4508</v>
      </c>
      <c r="H292" s="849">
        <v>1.3028901734104046</v>
      </c>
      <c r="I292" s="849">
        <v>161</v>
      </c>
      <c r="J292" s="849">
        <v>20</v>
      </c>
      <c r="K292" s="849">
        <v>3460</v>
      </c>
      <c r="L292" s="849">
        <v>1</v>
      </c>
      <c r="M292" s="849">
        <v>173</v>
      </c>
      <c r="N292" s="849">
        <v>26</v>
      </c>
      <c r="O292" s="849">
        <v>4498</v>
      </c>
      <c r="P292" s="837">
        <v>1.3</v>
      </c>
      <c r="Q292" s="850">
        <v>173</v>
      </c>
    </row>
    <row r="293" spans="1:17" ht="14.4" customHeight="1" x14ac:dyDescent="0.3">
      <c r="A293" s="831" t="s">
        <v>6043</v>
      </c>
      <c r="B293" s="832" t="s">
        <v>6044</v>
      </c>
      <c r="C293" s="832" t="s">
        <v>4353</v>
      </c>
      <c r="D293" s="832" t="s">
        <v>6059</v>
      </c>
      <c r="E293" s="832" t="s">
        <v>6060</v>
      </c>
      <c r="F293" s="849">
        <v>1</v>
      </c>
      <c r="G293" s="849">
        <v>383</v>
      </c>
      <c r="H293" s="849"/>
      <c r="I293" s="849">
        <v>383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6043</v>
      </c>
      <c r="B294" s="832" t="s">
        <v>6044</v>
      </c>
      <c r="C294" s="832" t="s">
        <v>4353</v>
      </c>
      <c r="D294" s="832" t="s">
        <v>6061</v>
      </c>
      <c r="E294" s="832" t="s">
        <v>6062</v>
      </c>
      <c r="F294" s="849">
        <v>280</v>
      </c>
      <c r="G294" s="849">
        <v>74480</v>
      </c>
      <c r="H294" s="849">
        <v>1.5769971839336001</v>
      </c>
      <c r="I294" s="849">
        <v>266</v>
      </c>
      <c r="J294" s="849">
        <v>173</v>
      </c>
      <c r="K294" s="849">
        <v>47229</v>
      </c>
      <c r="L294" s="849">
        <v>1</v>
      </c>
      <c r="M294" s="849">
        <v>273</v>
      </c>
      <c r="N294" s="849">
        <v>98</v>
      </c>
      <c r="O294" s="849">
        <v>26852</v>
      </c>
      <c r="P294" s="837">
        <v>0.56854898473395588</v>
      </c>
      <c r="Q294" s="850">
        <v>274</v>
      </c>
    </row>
    <row r="295" spans="1:17" ht="14.4" customHeight="1" x14ac:dyDescent="0.3">
      <c r="A295" s="831" t="s">
        <v>6043</v>
      </c>
      <c r="B295" s="832" t="s">
        <v>6044</v>
      </c>
      <c r="C295" s="832" t="s">
        <v>4353</v>
      </c>
      <c r="D295" s="832" t="s">
        <v>6063</v>
      </c>
      <c r="E295" s="832" t="s">
        <v>6064</v>
      </c>
      <c r="F295" s="849">
        <v>328</v>
      </c>
      <c r="G295" s="849">
        <v>46248</v>
      </c>
      <c r="H295" s="849">
        <v>1.3684459699372706</v>
      </c>
      <c r="I295" s="849">
        <v>141</v>
      </c>
      <c r="J295" s="849">
        <v>238</v>
      </c>
      <c r="K295" s="849">
        <v>33796</v>
      </c>
      <c r="L295" s="849">
        <v>1</v>
      </c>
      <c r="M295" s="849">
        <v>142</v>
      </c>
      <c r="N295" s="849">
        <v>235</v>
      </c>
      <c r="O295" s="849">
        <v>33370</v>
      </c>
      <c r="P295" s="837">
        <v>0.98739495798319332</v>
      </c>
      <c r="Q295" s="850">
        <v>142</v>
      </c>
    </row>
    <row r="296" spans="1:17" ht="14.4" customHeight="1" x14ac:dyDescent="0.3">
      <c r="A296" s="831" t="s">
        <v>6043</v>
      </c>
      <c r="B296" s="832" t="s">
        <v>6044</v>
      </c>
      <c r="C296" s="832" t="s">
        <v>4353</v>
      </c>
      <c r="D296" s="832" t="s">
        <v>6065</v>
      </c>
      <c r="E296" s="832" t="s">
        <v>6064</v>
      </c>
      <c r="F296" s="849">
        <v>467</v>
      </c>
      <c r="G296" s="849">
        <v>36426</v>
      </c>
      <c r="H296" s="849">
        <v>1.3267045454545454</v>
      </c>
      <c r="I296" s="849">
        <v>78</v>
      </c>
      <c r="J296" s="849">
        <v>352</v>
      </c>
      <c r="K296" s="849">
        <v>27456</v>
      </c>
      <c r="L296" s="849">
        <v>1</v>
      </c>
      <c r="M296" s="849">
        <v>78</v>
      </c>
      <c r="N296" s="849">
        <v>316</v>
      </c>
      <c r="O296" s="849">
        <v>24648</v>
      </c>
      <c r="P296" s="837">
        <v>0.89772727272727271</v>
      </c>
      <c r="Q296" s="850">
        <v>78</v>
      </c>
    </row>
    <row r="297" spans="1:17" ht="14.4" customHeight="1" x14ac:dyDescent="0.3">
      <c r="A297" s="831" t="s">
        <v>6043</v>
      </c>
      <c r="B297" s="832" t="s">
        <v>6044</v>
      </c>
      <c r="C297" s="832" t="s">
        <v>4353</v>
      </c>
      <c r="D297" s="832" t="s">
        <v>6066</v>
      </c>
      <c r="E297" s="832" t="s">
        <v>6067</v>
      </c>
      <c r="F297" s="849">
        <v>328</v>
      </c>
      <c r="G297" s="849">
        <v>100696</v>
      </c>
      <c r="H297" s="849">
        <v>1.351733025478562</v>
      </c>
      <c r="I297" s="849">
        <v>307</v>
      </c>
      <c r="J297" s="849">
        <v>238</v>
      </c>
      <c r="K297" s="849">
        <v>74494</v>
      </c>
      <c r="L297" s="849">
        <v>1</v>
      </c>
      <c r="M297" s="849">
        <v>313</v>
      </c>
      <c r="N297" s="849">
        <v>235</v>
      </c>
      <c r="O297" s="849">
        <v>73790</v>
      </c>
      <c r="P297" s="837">
        <v>0.99054957446237279</v>
      </c>
      <c r="Q297" s="850">
        <v>314</v>
      </c>
    </row>
    <row r="298" spans="1:17" ht="14.4" customHeight="1" x14ac:dyDescent="0.3">
      <c r="A298" s="831" t="s">
        <v>6043</v>
      </c>
      <c r="B298" s="832" t="s">
        <v>6044</v>
      </c>
      <c r="C298" s="832" t="s">
        <v>4353</v>
      </c>
      <c r="D298" s="832" t="s">
        <v>6068</v>
      </c>
      <c r="E298" s="832" t="s">
        <v>6069</v>
      </c>
      <c r="F298" s="849">
        <v>1</v>
      </c>
      <c r="G298" s="849">
        <v>487</v>
      </c>
      <c r="H298" s="849"/>
      <c r="I298" s="849">
        <v>487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6043</v>
      </c>
      <c r="B299" s="832" t="s">
        <v>6044</v>
      </c>
      <c r="C299" s="832" t="s">
        <v>4353</v>
      </c>
      <c r="D299" s="832" t="s">
        <v>6070</v>
      </c>
      <c r="E299" s="832" t="s">
        <v>6071</v>
      </c>
      <c r="F299" s="849">
        <v>423</v>
      </c>
      <c r="G299" s="849">
        <v>68103</v>
      </c>
      <c r="H299" s="849">
        <v>1.211042944785276</v>
      </c>
      <c r="I299" s="849">
        <v>161</v>
      </c>
      <c r="J299" s="849">
        <v>345</v>
      </c>
      <c r="K299" s="849">
        <v>56235</v>
      </c>
      <c r="L299" s="849">
        <v>1</v>
      </c>
      <c r="M299" s="849">
        <v>163</v>
      </c>
      <c r="N299" s="849">
        <v>431</v>
      </c>
      <c r="O299" s="849">
        <v>70253</v>
      </c>
      <c r="P299" s="837">
        <v>1.2492753623188406</v>
      </c>
      <c r="Q299" s="850">
        <v>163</v>
      </c>
    </row>
    <row r="300" spans="1:17" ht="14.4" customHeight="1" x14ac:dyDescent="0.3">
      <c r="A300" s="831" t="s">
        <v>6043</v>
      </c>
      <c r="B300" s="832" t="s">
        <v>6044</v>
      </c>
      <c r="C300" s="832" t="s">
        <v>4353</v>
      </c>
      <c r="D300" s="832" t="s">
        <v>6072</v>
      </c>
      <c r="E300" s="832" t="s">
        <v>6046</v>
      </c>
      <c r="F300" s="849">
        <v>789</v>
      </c>
      <c r="G300" s="849">
        <v>56019</v>
      </c>
      <c r="H300" s="849">
        <v>1.154364490603363</v>
      </c>
      <c r="I300" s="849">
        <v>71</v>
      </c>
      <c r="J300" s="849">
        <v>674</v>
      </c>
      <c r="K300" s="849">
        <v>48528</v>
      </c>
      <c r="L300" s="849">
        <v>1</v>
      </c>
      <c r="M300" s="849">
        <v>72</v>
      </c>
      <c r="N300" s="849">
        <v>662</v>
      </c>
      <c r="O300" s="849">
        <v>47664</v>
      </c>
      <c r="P300" s="837">
        <v>0.98219584569732943</v>
      </c>
      <c r="Q300" s="850">
        <v>72</v>
      </c>
    </row>
    <row r="301" spans="1:17" ht="14.4" customHeight="1" x14ac:dyDescent="0.3">
      <c r="A301" s="831" t="s">
        <v>6043</v>
      </c>
      <c r="B301" s="832" t="s">
        <v>6044</v>
      </c>
      <c r="C301" s="832" t="s">
        <v>4353</v>
      </c>
      <c r="D301" s="832" t="s">
        <v>6073</v>
      </c>
      <c r="E301" s="832" t="s">
        <v>6074</v>
      </c>
      <c r="F301" s="849">
        <v>2</v>
      </c>
      <c r="G301" s="849">
        <v>440</v>
      </c>
      <c r="H301" s="849">
        <v>0.64046579330422126</v>
      </c>
      <c r="I301" s="849">
        <v>220</v>
      </c>
      <c r="J301" s="849">
        <v>3</v>
      </c>
      <c r="K301" s="849">
        <v>687</v>
      </c>
      <c r="L301" s="849">
        <v>1</v>
      </c>
      <c r="M301" s="849">
        <v>229</v>
      </c>
      <c r="N301" s="849"/>
      <c r="O301" s="849"/>
      <c r="P301" s="837"/>
      <c r="Q301" s="850"/>
    </row>
    <row r="302" spans="1:17" ht="14.4" customHeight="1" x14ac:dyDescent="0.3">
      <c r="A302" s="831" t="s">
        <v>6043</v>
      </c>
      <c r="B302" s="832" t="s">
        <v>6044</v>
      </c>
      <c r="C302" s="832" t="s">
        <v>4353</v>
      </c>
      <c r="D302" s="832" t="s">
        <v>6075</v>
      </c>
      <c r="E302" s="832" t="s">
        <v>6076</v>
      </c>
      <c r="F302" s="849">
        <v>36</v>
      </c>
      <c r="G302" s="849">
        <v>43020</v>
      </c>
      <c r="H302" s="849">
        <v>1.3663215397319444</v>
      </c>
      <c r="I302" s="849">
        <v>1195</v>
      </c>
      <c r="J302" s="849">
        <v>26</v>
      </c>
      <c r="K302" s="849">
        <v>31486</v>
      </c>
      <c r="L302" s="849">
        <v>1</v>
      </c>
      <c r="M302" s="849">
        <v>1211</v>
      </c>
      <c r="N302" s="849">
        <v>28</v>
      </c>
      <c r="O302" s="849">
        <v>33908</v>
      </c>
      <c r="P302" s="837">
        <v>1.0769230769230769</v>
      </c>
      <c r="Q302" s="850">
        <v>1211</v>
      </c>
    </row>
    <row r="303" spans="1:17" ht="14.4" customHeight="1" x14ac:dyDescent="0.3">
      <c r="A303" s="831" t="s">
        <v>6043</v>
      </c>
      <c r="B303" s="832" t="s">
        <v>6044</v>
      </c>
      <c r="C303" s="832" t="s">
        <v>4353</v>
      </c>
      <c r="D303" s="832" t="s">
        <v>6077</v>
      </c>
      <c r="E303" s="832" t="s">
        <v>6078</v>
      </c>
      <c r="F303" s="849">
        <v>29</v>
      </c>
      <c r="G303" s="849">
        <v>3190</v>
      </c>
      <c r="H303" s="849">
        <v>1.4727608494921514</v>
      </c>
      <c r="I303" s="849">
        <v>110</v>
      </c>
      <c r="J303" s="849">
        <v>19</v>
      </c>
      <c r="K303" s="849">
        <v>2166</v>
      </c>
      <c r="L303" s="849">
        <v>1</v>
      </c>
      <c r="M303" s="849">
        <v>114</v>
      </c>
      <c r="N303" s="849">
        <v>24</v>
      </c>
      <c r="O303" s="849">
        <v>2736</v>
      </c>
      <c r="P303" s="837">
        <v>1.263157894736842</v>
      </c>
      <c r="Q303" s="850">
        <v>114</v>
      </c>
    </row>
    <row r="304" spans="1:17" ht="14.4" customHeight="1" x14ac:dyDescent="0.3">
      <c r="A304" s="831" t="s">
        <v>6043</v>
      </c>
      <c r="B304" s="832" t="s">
        <v>6044</v>
      </c>
      <c r="C304" s="832" t="s">
        <v>4353</v>
      </c>
      <c r="D304" s="832" t="s">
        <v>6079</v>
      </c>
      <c r="E304" s="832" t="s">
        <v>6080</v>
      </c>
      <c r="F304" s="849">
        <v>1</v>
      </c>
      <c r="G304" s="849">
        <v>323</v>
      </c>
      <c r="H304" s="849">
        <v>0.31117533718689788</v>
      </c>
      <c r="I304" s="849">
        <v>323</v>
      </c>
      <c r="J304" s="849">
        <v>3</v>
      </c>
      <c r="K304" s="849">
        <v>1038</v>
      </c>
      <c r="L304" s="849">
        <v>1</v>
      </c>
      <c r="M304" s="849">
        <v>346</v>
      </c>
      <c r="N304" s="849"/>
      <c r="O304" s="849"/>
      <c r="P304" s="837"/>
      <c r="Q304" s="850"/>
    </row>
    <row r="305" spans="1:17" ht="14.4" customHeight="1" x14ac:dyDescent="0.3">
      <c r="A305" s="831" t="s">
        <v>6043</v>
      </c>
      <c r="B305" s="832" t="s">
        <v>6044</v>
      </c>
      <c r="C305" s="832" t="s">
        <v>4353</v>
      </c>
      <c r="D305" s="832" t="s">
        <v>6081</v>
      </c>
      <c r="E305" s="832" t="s">
        <v>6082</v>
      </c>
      <c r="F305" s="849"/>
      <c r="G305" s="849"/>
      <c r="H305" s="849"/>
      <c r="I305" s="849"/>
      <c r="J305" s="849">
        <v>1</v>
      </c>
      <c r="K305" s="849">
        <v>301</v>
      </c>
      <c r="L305" s="849">
        <v>1</v>
      </c>
      <c r="M305" s="849">
        <v>301</v>
      </c>
      <c r="N305" s="849"/>
      <c r="O305" s="849"/>
      <c r="P305" s="837"/>
      <c r="Q305" s="850"/>
    </row>
    <row r="306" spans="1:17" ht="14.4" customHeight="1" x14ac:dyDescent="0.3">
      <c r="A306" s="831" t="s">
        <v>6083</v>
      </c>
      <c r="B306" s="832" t="s">
        <v>6084</v>
      </c>
      <c r="C306" s="832" t="s">
        <v>4353</v>
      </c>
      <c r="D306" s="832" t="s">
        <v>6085</v>
      </c>
      <c r="E306" s="832" t="s">
        <v>6086</v>
      </c>
      <c r="F306" s="849">
        <v>186</v>
      </c>
      <c r="G306" s="849">
        <v>10044</v>
      </c>
      <c r="H306" s="849">
        <v>0.84888438133874244</v>
      </c>
      <c r="I306" s="849">
        <v>54</v>
      </c>
      <c r="J306" s="849">
        <v>204</v>
      </c>
      <c r="K306" s="849">
        <v>11832</v>
      </c>
      <c r="L306" s="849">
        <v>1</v>
      </c>
      <c r="M306" s="849">
        <v>58</v>
      </c>
      <c r="N306" s="849">
        <v>123</v>
      </c>
      <c r="O306" s="849">
        <v>7134</v>
      </c>
      <c r="P306" s="837">
        <v>0.6029411764705882</v>
      </c>
      <c r="Q306" s="850">
        <v>58</v>
      </c>
    </row>
    <row r="307" spans="1:17" ht="14.4" customHeight="1" x14ac:dyDescent="0.3">
      <c r="A307" s="831" t="s">
        <v>6083</v>
      </c>
      <c r="B307" s="832" t="s">
        <v>6084</v>
      </c>
      <c r="C307" s="832" t="s">
        <v>4353</v>
      </c>
      <c r="D307" s="832" t="s">
        <v>6087</v>
      </c>
      <c r="E307" s="832" t="s">
        <v>6088</v>
      </c>
      <c r="F307" s="849">
        <v>34</v>
      </c>
      <c r="G307" s="849">
        <v>4182</v>
      </c>
      <c r="H307" s="849">
        <v>0.79809160305343507</v>
      </c>
      <c r="I307" s="849">
        <v>123</v>
      </c>
      <c r="J307" s="849">
        <v>40</v>
      </c>
      <c r="K307" s="849">
        <v>5240</v>
      </c>
      <c r="L307" s="849">
        <v>1</v>
      </c>
      <c r="M307" s="849">
        <v>131</v>
      </c>
      <c r="N307" s="849">
        <v>28</v>
      </c>
      <c r="O307" s="849">
        <v>3668</v>
      </c>
      <c r="P307" s="837">
        <v>0.7</v>
      </c>
      <c r="Q307" s="850">
        <v>131</v>
      </c>
    </row>
    <row r="308" spans="1:17" ht="14.4" customHeight="1" x14ac:dyDescent="0.3">
      <c r="A308" s="831" t="s">
        <v>6083</v>
      </c>
      <c r="B308" s="832" t="s">
        <v>6084</v>
      </c>
      <c r="C308" s="832" t="s">
        <v>4353</v>
      </c>
      <c r="D308" s="832" t="s">
        <v>6089</v>
      </c>
      <c r="E308" s="832" t="s">
        <v>6090</v>
      </c>
      <c r="F308" s="849">
        <v>1</v>
      </c>
      <c r="G308" s="849">
        <v>384</v>
      </c>
      <c r="H308" s="849">
        <v>0.94348894348894352</v>
      </c>
      <c r="I308" s="849">
        <v>384</v>
      </c>
      <c r="J308" s="849">
        <v>1</v>
      </c>
      <c r="K308" s="849">
        <v>407</v>
      </c>
      <c r="L308" s="849">
        <v>1</v>
      </c>
      <c r="M308" s="849">
        <v>407</v>
      </c>
      <c r="N308" s="849">
        <v>4</v>
      </c>
      <c r="O308" s="849">
        <v>1632</v>
      </c>
      <c r="P308" s="837">
        <v>4.0098280098280101</v>
      </c>
      <c r="Q308" s="850">
        <v>408</v>
      </c>
    </row>
    <row r="309" spans="1:17" ht="14.4" customHeight="1" x14ac:dyDescent="0.3">
      <c r="A309" s="831" t="s">
        <v>6083</v>
      </c>
      <c r="B309" s="832" t="s">
        <v>6084</v>
      </c>
      <c r="C309" s="832" t="s">
        <v>4353</v>
      </c>
      <c r="D309" s="832" t="s">
        <v>6091</v>
      </c>
      <c r="E309" s="832" t="s">
        <v>6092</v>
      </c>
      <c r="F309" s="849">
        <v>91</v>
      </c>
      <c r="G309" s="849">
        <v>15652</v>
      </c>
      <c r="H309" s="849">
        <v>0.90145712146518464</v>
      </c>
      <c r="I309" s="849">
        <v>172</v>
      </c>
      <c r="J309" s="849">
        <v>97</v>
      </c>
      <c r="K309" s="849">
        <v>17363</v>
      </c>
      <c r="L309" s="849">
        <v>1</v>
      </c>
      <c r="M309" s="849">
        <v>179</v>
      </c>
      <c r="N309" s="849">
        <v>49</v>
      </c>
      <c r="O309" s="849">
        <v>8820</v>
      </c>
      <c r="P309" s="837">
        <v>0.50797673213154404</v>
      </c>
      <c r="Q309" s="850">
        <v>180</v>
      </c>
    </row>
    <row r="310" spans="1:17" ht="14.4" customHeight="1" x14ac:dyDescent="0.3">
      <c r="A310" s="831" t="s">
        <v>6083</v>
      </c>
      <c r="B310" s="832" t="s">
        <v>6084</v>
      </c>
      <c r="C310" s="832" t="s">
        <v>4353</v>
      </c>
      <c r="D310" s="832" t="s">
        <v>6093</v>
      </c>
      <c r="E310" s="832" t="s">
        <v>6094</v>
      </c>
      <c r="F310" s="849">
        <v>47</v>
      </c>
      <c r="G310" s="849">
        <v>15134</v>
      </c>
      <c r="H310" s="849">
        <v>0.79256349829798378</v>
      </c>
      <c r="I310" s="849">
        <v>322</v>
      </c>
      <c r="J310" s="849">
        <v>57</v>
      </c>
      <c r="K310" s="849">
        <v>19095</v>
      </c>
      <c r="L310" s="849">
        <v>1</v>
      </c>
      <c r="M310" s="849">
        <v>335</v>
      </c>
      <c r="N310" s="849">
        <v>54</v>
      </c>
      <c r="O310" s="849">
        <v>18144</v>
      </c>
      <c r="P310" s="837">
        <v>0.9501963864886096</v>
      </c>
      <c r="Q310" s="850">
        <v>336</v>
      </c>
    </row>
    <row r="311" spans="1:17" ht="14.4" customHeight="1" x14ac:dyDescent="0.3">
      <c r="A311" s="831" t="s">
        <v>6083</v>
      </c>
      <c r="B311" s="832" t="s">
        <v>6084</v>
      </c>
      <c r="C311" s="832" t="s">
        <v>4353</v>
      </c>
      <c r="D311" s="832" t="s">
        <v>6095</v>
      </c>
      <c r="E311" s="832" t="s">
        <v>6096</v>
      </c>
      <c r="F311" s="849"/>
      <c r="G311" s="849"/>
      <c r="H311" s="849"/>
      <c r="I311" s="849"/>
      <c r="J311" s="849"/>
      <c r="K311" s="849"/>
      <c r="L311" s="849"/>
      <c r="M311" s="849"/>
      <c r="N311" s="849">
        <v>2</v>
      </c>
      <c r="O311" s="849">
        <v>918</v>
      </c>
      <c r="P311" s="837"/>
      <c r="Q311" s="850">
        <v>459</v>
      </c>
    </row>
    <row r="312" spans="1:17" ht="14.4" customHeight="1" x14ac:dyDescent="0.3">
      <c r="A312" s="831" t="s">
        <v>6083</v>
      </c>
      <c r="B312" s="832" t="s">
        <v>6084</v>
      </c>
      <c r="C312" s="832" t="s">
        <v>4353</v>
      </c>
      <c r="D312" s="832" t="s">
        <v>6097</v>
      </c>
      <c r="E312" s="832" t="s">
        <v>6098</v>
      </c>
      <c r="F312" s="849">
        <v>1270</v>
      </c>
      <c r="G312" s="849">
        <v>433070</v>
      </c>
      <c r="H312" s="849">
        <v>0.93159778689864647</v>
      </c>
      <c r="I312" s="849">
        <v>341</v>
      </c>
      <c r="J312" s="849">
        <v>1332</v>
      </c>
      <c r="K312" s="849">
        <v>464868</v>
      </c>
      <c r="L312" s="849">
        <v>1</v>
      </c>
      <c r="M312" s="849">
        <v>349</v>
      </c>
      <c r="N312" s="849">
        <v>1196</v>
      </c>
      <c r="O312" s="849">
        <v>417404</v>
      </c>
      <c r="P312" s="837">
        <v>0.89789789789789787</v>
      </c>
      <c r="Q312" s="850">
        <v>349</v>
      </c>
    </row>
    <row r="313" spans="1:17" ht="14.4" customHeight="1" x14ac:dyDescent="0.3">
      <c r="A313" s="831" t="s">
        <v>6083</v>
      </c>
      <c r="B313" s="832" t="s">
        <v>6084</v>
      </c>
      <c r="C313" s="832" t="s">
        <v>4353</v>
      </c>
      <c r="D313" s="832" t="s">
        <v>6099</v>
      </c>
      <c r="E313" s="832" t="s">
        <v>6100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6231</v>
      </c>
      <c r="P313" s="837"/>
      <c r="Q313" s="850">
        <v>6231</v>
      </c>
    </row>
    <row r="314" spans="1:17" ht="14.4" customHeight="1" x14ac:dyDescent="0.3">
      <c r="A314" s="831" t="s">
        <v>6083</v>
      </c>
      <c r="B314" s="832" t="s">
        <v>6084</v>
      </c>
      <c r="C314" s="832" t="s">
        <v>4353</v>
      </c>
      <c r="D314" s="832" t="s">
        <v>6101</v>
      </c>
      <c r="E314" s="832" t="s">
        <v>6102</v>
      </c>
      <c r="F314" s="849">
        <v>1</v>
      </c>
      <c r="G314" s="849">
        <v>109</v>
      </c>
      <c r="H314" s="849">
        <v>0.93162393162393164</v>
      </c>
      <c r="I314" s="849">
        <v>109</v>
      </c>
      <c r="J314" s="849">
        <v>1</v>
      </c>
      <c r="K314" s="849">
        <v>117</v>
      </c>
      <c r="L314" s="849">
        <v>1</v>
      </c>
      <c r="M314" s="849">
        <v>117</v>
      </c>
      <c r="N314" s="849">
        <v>1</v>
      </c>
      <c r="O314" s="849">
        <v>117</v>
      </c>
      <c r="P314" s="837">
        <v>1</v>
      </c>
      <c r="Q314" s="850">
        <v>117</v>
      </c>
    </row>
    <row r="315" spans="1:17" ht="14.4" customHeight="1" x14ac:dyDescent="0.3">
      <c r="A315" s="831" t="s">
        <v>6083</v>
      </c>
      <c r="B315" s="832" t="s">
        <v>6084</v>
      </c>
      <c r="C315" s="832" t="s">
        <v>4353</v>
      </c>
      <c r="D315" s="832" t="s">
        <v>6103</v>
      </c>
      <c r="E315" s="832" t="s">
        <v>6104</v>
      </c>
      <c r="F315" s="849">
        <v>1</v>
      </c>
      <c r="G315" s="849">
        <v>37</v>
      </c>
      <c r="H315" s="849">
        <v>0.97368421052631582</v>
      </c>
      <c r="I315" s="849">
        <v>37</v>
      </c>
      <c r="J315" s="849">
        <v>1</v>
      </c>
      <c r="K315" s="849">
        <v>38</v>
      </c>
      <c r="L315" s="849">
        <v>1</v>
      </c>
      <c r="M315" s="849">
        <v>38</v>
      </c>
      <c r="N315" s="849">
        <v>1</v>
      </c>
      <c r="O315" s="849">
        <v>38</v>
      </c>
      <c r="P315" s="837">
        <v>1</v>
      </c>
      <c r="Q315" s="850">
        <v>38</v>
      </c>
    </row>
    <row r="316" spans="1:17" ht="14.4" customHeight="1" x14ac:dyDescent="0.3">
      <c r="A316" s="831" t="s">
        <v>6083</v>
      </c>
      <c r="B316" s="832" t="s">
        <v>6084</v>
      </c>
      <c r="C316" s="832" t="s">
        <v>4353</v>
      </c>
      <c r="D316" s="832" t="s">
        <v>6105</v>
      </c>
      <c r="E316" s="832" t="s">
        <v>6106</v>
      </c>
      <c r="F316" s="849">
        <v>46</v>
      </c>
      <c r="G316" s="849">
        <v>13110</v>
      </c>
      <c r="H316" s="849">
        <v>0.91755319148936165</v>
      </c>
      <c r="I316" s="849">
        <v>285</v>
      </c>
      <c r="J316" s="849">
        <v>47</v>
      </c>
      <c r="K316" s="849">
        <v>14288</v>
      </c>
      <c r="L316" s="849">
        <v>1</v>
      </c>
      <c r="M316" s="849">
        <v>304</v>
      </c>
      <c r="N316" s="849">
        <v>48</v>
      </c>
      <c r="O316" s="849">
        <v>14640</v>
      </c>
      <c r="P316" s="837">
        <v>1.024636058230683</v>
      </c>
      <c r="Q316" s="850">
        <v>305</v>
      </c>
    </row>
    <row r="317" spans="1:17" ht="14.4" customHeight="1" x14ac:dyDescent="0.3">
      <c r="A317" s="831" t="s">
        <v>6083</v>
      </c>
      <c r="B317" s="832" t="s">
        <v>6084</v>
      </c>
      <c r="C317" s="832" t="s">
        <v>4353</v>
      </c>
      <c r="D317" s="832" t="s">
        <v>6107</v>
      </c>
      <c r="E317" s="832" t="s">
        <v>6108</v>
      </c>
      <c r="F317" s="849">
        <v>210</v>
      </c>
      <c r="G317" s="849">
        <v>97020</v>
      </c>
      <c r="H317" s="849">
        <v>0.93969742169188153</v>
      </c>
      <c r="I317" s="849">
        <v>462</v>
      </c>
      <c r="J317" s="849">
        <v>209</v>
      </c>
      <c r="K317" s="849">
        <v>103246</v>
      </c>
      <c r="L317" s="849">
        <v>1</v>
      </c>
      <c r="M317" s="849">
        <v>494</v>
      </c>
      <c r="N317" s="849">
        <v>222</v>
      </c>
      <c r="O317" s="849">
        <v>109668</v>
      </c>
      <c r="P317" s="837">
        <v>1.062200956937799</v>
      </c>
      <c r="Q317" s="850">
        <v>494</v>
      </c>
    </row>
    <row r="318" spans="1:17" ht="14.4" customHeight="1" x14ac:dyDescent="0.3">
      <c r="A318" s="831" t="s">
        <v>6083</v>
      </c>
      <c r="B318" s="832" t="s">
        <v>6084</v>
      </c>
      <c r="C318" s="832" t="s">
        <v>4353</v>
      </c>
      <c r="D318" s="832" t="s">
        <v>6109</v>
      </c>
      <c r="E318" s="832" t="s">
        <v>6110</v>
      </c>
      <c r="F318" s="849">
        <v>251</v>
      </c>
      <c r="G318" s="849">
        <v>89356</v>
      </c>
      <c r="H318" s="849">
        <v>0.94706942236353997</v>
      </c>
      <c r="I318" s="849">
        <v>356</v>
      </c>
      <c r="J318" s="849">
        <v>255</v>
      </c>
      <c r="K318" s="849">
        <v>94350</v>
      </c>
      <c r="L318" s="849">
        <v>1</v>
      </c>
      <c r="M318" s="849">
        <v>370</v>
      </c>
      <c r="N318" s="849">
        <v>255</v>
      </c>
      <c r="O318" s="849">
        <v>94350</v>
      </c>
      <c r="P318" s="837">
        <v>1</v>
      </c>
      <c r="Q318" s="850">
        <v>370</v>
      </c>
    </row>
    <row r="319" spans="1:17" ht="14.4" customHeight="1" x14ac:dyDescent="0.3">
      <c r="A319" s="831" t="s">
        <v>6083</v>
      </c>
      <c r="B319" s="832" t="s">
        <v>6084</v>
      </c>
      <c r="C319" s="832" t="s">
        <v>4353</v>
      </c>
      <c r="D319" s="832" t="s">
        <v>6111</v>
      </c>
      <c r="E319" s="832" t="s">
        <v>6112</v>
      </c>
      <c r="F319" s="849">
        <v>1</v>
      </c>
      <c r="G319" s="849">
        <v>105</v>
      </c>
      <c r="H319" s="849">
        <v>0.94594594594594594</v>
      </c>
      <c r="I319" s="849">
        <v>105</v>
      </c>
      <c r="J319" s="849">
        <v>1</v>
      </c>
      <c r="K319" s="849">
        <v>111</v>
      </c>
      <c r="L319" s="849">
        <v>1</v>
      </c>
      <c r="M319" s="849">
        <v>111</v>
      </c>
      <c r="N319" s="849">
        <v>14</v>
      </c>
      <c r="O319" s="849">
        <v>1554</v>
      </c>
      <c r="P319" s="837">
        <v>14</v>
      </c>
      <c r="Q319" s="850">
        <v>111</v>
      </c>
    </row>
    <row r="320" spans="1:17" ht="14.4" customHeight="1" x14ac:dyDescent="0.3">
      <c r="A320" s="831" t="s">
        <v>6083</v>
      </c>
      <c r="B320" s="832" t="s">
        <v>6084</v>
      </c>
      <c r="C320" s="832" t="s">
        <v>4353</v>
      </c>
      <c r="D320" s="832" t="s">
        <v>6113</v>
      </c>
      <c r="E320" s="832" t="s">
        <v>6114</v>
      </c>
      <c r="F320" s="849">
        <v>1</v>
      </c>
      <c r="G320" s="849">
        <v>117</v>
      </c>
      <c r="H320" s="849">
        <v>0.312</v>
      </c>
      <c r="I320" s="849">
        <v>117</v>
      </c>
      <c r="J320" s="849">
        <v>3</v>
      </c>
      <c r="K320" s="849">
        <v>375</v>
      </c>
      <c r="L320" s="849">
        <v>1</v>
      </c>
      <c r="M320" s="849">
        <v>125</v>
      </c>
      <c r="N320" s="849"/>
      <c r="O320" s="849"/>
      <c r="P320" s="837"/>
      <c r="Q320" s="850"/>
    </row>
    <row r="321" spans="1:17" ht="14.4" customHeight="1" x14ac:dyDescent="0.3">
      <c r="A321" s="831" t="s">
        <v>6083</v>
      </c>
      <c r="B321" s="832" t="s">
        <v>6084</v>
      </c>
      <c r="C321" s="832" t="s">
        <v>4353</v>
      </c>
      <c r="D321" s="832" t="s">
        <v>6115</v>
      </c>
      <c r="E321" s="832" t="s">
        <v>6116</v>
      </c>
      <c r="F321" s="849">
        <v>1</v>
      </c>
      <c r="G321" s="849">
        <v>463</v>
      </c>
      <c r="H321" s="849">
        <v>0.93535353535353538</v>
      </c>
      <c r="I321" s="849">
        <v>463</v>
      </c>
      <c r="J321" s="849">
        <v>1</v>
      </c>
      <c r="K321" s="849">
        <v>495</v>
      </c>
      <c r="L321" s="849">
        <v>1</v>
      </c>
      <c r="M321" s="849">
        <v>495</v>
      </c>
      <c r="N321" s="849"/>
      <c r="O321" s="849"/>
      <c r="P321" s="837"/>
      <c r="Q321" s="850"/>
    </row>
    <row r="322" spans="1:17" ht="14.4" customHeight="1" x14ac:dyDescent="0.3">
      <c r="A322" s="831" t="s">
        <v>6083</v>
      </c>
      <c r="B322" s="832" t="s">
        <v>6084</v>
      </c>
      <c r="C322" s="832" t="s">
        <v>4353</v>
      </c>
      <c r="D322" s="832" t="s">
        <v>5543</v>
      </c>
      <c r="E322" s="832" t="s">
        <v>5544</v>
      </c>
      <c r="F322" s="849">
        <v>1</v>
      </c>
      <c r="G322" s="849">
        <v>1268</v>
      </c>
      <c r="H322" s="849"/>
      <c r="I322" s="849">
        <v>1268</v>
      </c>
      <c r="J322" s="849"/>
      <c r="K322" s="849"/>
      <c r="L322" s="849"/>
      <c r="M322" s="849"/>
      <c r="N322" s="849">
        <v>1</v>
      </c>
      <c r="O322" s="849">
        <v>1285</v>
      </c>
      <c r="P322" s="837"/>
      <c r="Q322" s="850">
        <v>1285</v>
      </c>
    </row>
    <row r="323" spans="1:17" ht="14.4" customHeight="1" x14ac:dyDescent="0.3">
      <c r="A323" s="831" t="s">
        <v>6083</v>
      </c>
      <c r="B323" s="832" t="s">
        <v>6084</v>
      </c>
      <c r="C323" s="832" t="s">
        <v>4353</v>
      </c>
      <c r="D323" s="832" t="s">
        <v>6117</v>
      </c>
      <c r="E323" s="832" t="s">
        <v>6118</v>
      </c>
      <c r="F323" s="849">
        <v>26</v>
      </c>
      <c r="G323" s="849">
        <v>11362</v>
      </c>
      <c r="H323" s="849">
        <v>1.2458333333333333</v>
      </c>
      <c r="I323" s="849">
        <v>437</v>
      </c>
      <c r="J323" s="849">
        <v>20</v>
      </c>
      <c r="K323" s="849">
        <v>9120</v>
      </c>
      <c r="L323" s="849">
        <v>1</v>
      </c>
      <c r="M323" s="849">
        <v>456</v>
      </c>
      <c r="N323" s="849">
        <v>32</v>
      </c>
      <c r="O323" s="849">
        <v>14592</v>
      </c>
      <c r="P323" s="837">
        <v>1.6</v>
      </c>
      <c r="Q323" s="850">
        <v>456</v>
      </c>
    </row>
    <row r="324" spans="1:17" ht="14.4" customHeight="1" x14ac:dyDescent="0.3">
      <c r="A324" s="831" t="s">
        <v>6083</v>
      </c>
      <c r="B324" s="832" t="s">
        <v>6084</v>
      </c>
      <c r="C324" s="832" t="s">
        <v>4353</v>
      </c>
      <c r="D324" s="832" t="s">
        <v>6119</v>
      </c>
      <c r="E324" s="832" t="s">
        <v>6120</v>
      </c>
      <c r="F324" s="849">
        <v>956</v>
      </c>
      <c r="G324" s="849">
        <v>51624</v>
      </c>
      <c r="H324" s="849">
        <v>0.95500961965369247</v>
      </c>
      <c r="I324" s="849">
        <v>54</v>
      </c>
      <c r="J324" s="849">
        <v>932</v>
      </c>
      <c r="K324" s="849">
        <v>54056</v>
      </c>
      <c r="L324" s="849">
        <v>1</v>
      </c>
      <c r="M324" s="849">
        <v>58</v>
      </c>
      <c r="N324" s="849">
        <v>480</v>
      </c>
      <c r="O324" s="849">
        <v>27840</v>
      </c>
      <c r="P324" s="837">
        <v>0.51502145922746778</v>
      </c>
      <c r="Q324" s="850">
        <v>58</v>
      </c>
    </row>
    <row r="325" spans="1:17" ht="14.4" customHeight="1" x14ac:dyDescent="0.3">
      <c r="A325" s="831" t="s">
        <v>6083</v>
      </c>
      <c r="B325" s="832" t="s">
        <v>6084</v>
      </c>
      <c r="C325" s="832" t="s">
        <v>4353</v>
      </c>
      <c r="D325" s="832" t="s">
        <v>6121</v>
      </c>
      <c r="E325" s="832" t="s">
        <v>6122</v>
      </c>
      <c r="F325" s="849"/>
      <c r="G325" s="849"/>
      <c r="H325" s="849"/>
      <c r="I325" s="849"/>
      <c r="J325" s="849">
        <v>2</v>
      </c>
      <c r="K325" s="849">
        <v>4346</v>
      </c>
      <c r="L325" s="849">
        <v>1</v>
      </c>
      <c r="M325" s="849">
        <v>2173</v>
      </c>
      <c r="N325" s="849">
        <v>7</v>
      </c>
      <c r="O325" s="849">
        <v>15211</v>
      </c>
      <c r="P325" s="837">
        <v>3.5</v>
      </c>
      <c r="Q325" s="850">
        <v>2173</v>
      </c>
    </row>
    <row r="326" spans="1:17" ht="14.4" customHeight="1" x14ac:dyDescent="0.3">
      <c r="A326" s="831" t="s">
        <v>6083</v>
      </c>
      <c r="B326" s="832" t="s">
        <v>6084</v>
      </c>
      <c r="C326" s="832" t="s">
        <v>4353</v>
      </c>
      <c r="D326" s="832" t="s">
        <v>6123</v>
      </c>
      <c r="E326" s="832" t="s">
        <v>6124</v>
      </c>
      <c r="F326" s="849">
        <v>585</v>
      </c>
      <c r="G326" s="849">
        <v>98865</v>
      </c>
      <c r="H326" s="849">
        <v>1.1818888224745965</v>
      </c>
      <c r="I326" s="849">
        <v>169</v>
      </c>
      <c r="J326" s="849">
        <v>478</v>
      </c>
      <c r="K326" s="849">
        <v>83650</v>
      </c>
      <c r="L326" s="849">
        <v>1</v>
      </c>
      <c r="M326" s="849">
        <v>175</v>
      </c>
      <c r="N326" s="849">
        <v>690</v>
      </c>
      <c r="O326" s="849">
        <v>121440</v>
      </c>
      <c r="P326" s="837">
        <v>1.4517632994620442</v>
      </c>
      <c r="Q326" s="850">
        <v>176</v>
      </c>
    </row>
    <row r="327" spans="1:17" ht="14.4" customHeight="1" x14ac:dyDescent="0.3">
      <c r="A327" s="831" t="s">
        <v>6083</v>
      </c>
      <c r="B327" s="832" t="s">
        <v>6084</v>
      </c>
      <c r="C327" s="832" t="s">
        <v>4353</v>
      </c>
      <c r="D327" s="832" t="s">
        <v>6125</v>
      </c>
      <c r="E327" s="832" t="s">
        <v>6126</v>
      </c>
      <c r="F327" s="849">
        <v>13</v>
      </c>
      <c r="G327" s="849">
        <v>2119</v>
      </c>
      <c r="H327" s="849">
        <v>0.83589743589743593</v>
      </c>
      <c r="I327" s="849">
        <v>163</v>
      </c>
      <c r="J327" s="849">
        <v>15</v>
      </c>
      <c r="K327" s="849">
        <v>2535</v>
      </c>
      <c r="L327" s="849">
        <v>1</v>
      </c>
      <c r="M327" s="849">
        <v>169</v>
      </c>
      <c r="N327" s="849">
        <v>32</v>
      </c>
      <c r="O327" s="849">
        <v>5440</v>
      </c>
      <c r="P327" s="837">
        <v>2.1459566074950689</v>
      </c>
      <c r="Q327" s="850">
        <v>170</v>
      </c>
    </row>
    <row r="328" spans="1:17" ht="14.4" customHeight="1" x14ac:dyDescent="0.3">
      <c r="A328" s="831" t="s">
        <v>6083</v>
      </c>
      <c r="B328" s="832" t="s">
        <v>6084</v>
      </c>
      <c r="C328" s="832" t="s">
        <v>4353</v>
      </c>
      <c r="D328" s="832" t="s">
        <v>5545</v>
      </c>
      <c r="E328" s="832" t="s">
        <v>5546</v>
      </c>
      <c r="F328" s="849">
        <v>7</v>
      </c>
      <c r="G328" s="849">
        <v>7056</v>
      </c>
      <c r="H328" s="849">
        <v>0.69792284866468846</v>
      </c>
      <c r="I328" s="849">
        <v>1008</v>
      </c>
      <c r="J328" s="849">
        <v>10</v>
      </c>
      <c r="K328" s="849">
        <v>10110</v>
      </c>
      <c r="L328" s="849">
        <v>1</v>
      </c>
      <c r="M328" s="849">
        <v>1011</v>
      </c>
      <c r="N328" s="849">
        <v>4</v>
      </c>
      <c r="O328" s="849">
        <v>4048</v>
      </c>
      <c r="P328" s="837">
        <v>0.40039564787339266</v>
      </c>
      <c r="Q328" s="850">
        <v>1012</v>
      </c>
    </row>
    <row r="329" spans="1:17" ht="14.4" customHeight="1" x14ac:dyDescent="0.3">
      <c r="A329" s="831" t="s">
        <v>6083</v>
      </c>
      <c r="B329" s="832" t="s">
        <v>6084</v>
      </c>
      <c r="C329" s="832" t="s">
        <v>4353</v>
      </c>
      <c r="D329" s="832" t="s">
        <v>5547</v>
      </c>
      <c r="E329" s="832" t="s">
        <v>5548</v>
      </c>
      <c r="F329" s="849">
        <v>7</v>
      </c>
      <c r="G329" s="849">
        <v>15848</v>
      </c>
      <c r="H329" s="849"/>
      <c r="I329" s="849">
        <v>2264</v>
      </c>
      <c r="J329" s="849"/>
      <c r="K329" s="849"/>
      <c r="L329" s="849"/>
      <c r="M329" s="849"/>
      <c r="N329" s="849">
        <v>7</v>
      </c>
      <c r="O329" s="849">
        <v>16079</v>
      </c>
      <c r="P329" s="837"/>
      <c r="Q329" s="850">
        <v>2297</v>
      </c>
    </row>
    <row r="330" spans="1:17" ht="14.4" customHeight="1" x14ac:dyDescent="0.3">
      <c r="A330" s="831" t="s">
        <v>6083</v>
      </c>
      <c r="B330" s="832" t="s">
        <v>6084</v>
      </c>
      <c r="C330" s="832" t="s">
        <v>4353</v>
      </c>
      <c r="D330" s="832" t="s">
        <v>6127</v>
      </c>
      <c r="E330" s="832" t="s">
        <v>6128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264</v>
      </c>
      <c r="P330" s="837"/>
      <c r="Q330" s="850">
        <v>264</v>
      </c>
    </row>
    <row r="331" spans="1:17" ht="14.4" customHeight="1" x14ac:dyDescent="0.3">
      <c r="A331" s="831" t="s">
        <v>6083</v>
      </c>
      <c r="B331" s="832" t="s">
        <v>6084</v>
      </c>
      <c r="C331" s="832" t="s">
        <v>4353</v>
      </c>
      <c r="D331" s="832" t="s">
        <v>6129</v>
      </c>
      <c r="E331" s="832" t="s">
        <v>6130</v>
      </c>
      <c r="F331" s="849">
        <v>204</v>
      </c>
      <c r="G331" s="849">
        <v>410448</v>
      </c>
      <c r="H331" s="849">
        <v>1.0825763570185156</v>
      </c>
      <c r="I331" s="849">
        <v>2012</v>
      </c>
      <c r="J331" s="849">
        <v>178</v>
      </c>
      <c r="K331" s="849">
        <v>379140</v>
      </c>
      <c r="L331" s="849">
        <v>1</v>
      </c>
      <c r="M331" s="849">
        <v>2130</v>
      </c>
      <c r="N331" s="849">
        <v>46</v>
      </c>
      <c r="O331" s="849">
        <v>98026</v>
      </c>
      <c r="P331" s="837">
        <v>0.2585482935063565</v>
      </c>
      <c r="Q331" s="850">
        <v>2131</v>
      </c>
    </row>
    <row r="332" spans="1:17" ht="14.4" customHeight="1" x14ac:dyDescent="0.3">
      <c r="A332" s="831" t="s">
        <v>6083</v>
      </c>
      <c r="B332" s="832" t="s">
        <v>6084</v>
      </c>
      <c r="C332" s="832" t="s">
        <v>4353</v>
      </c>
      <c r="D332" s="832" t="s">
        <v>6131</v>
      </c>
      <c r="E332" s="832" t="s">
        <v>6132</v>
      </c>
      <c r="F332" s="849">
        <v>1</v>
      </c>
      <c r="G332" s="849">
        <v>226</v>
      </c>
      <c r="H332" s="849">
        <v>0.93388429752066116</v>
      </c>
      <c r="I332" s="849">
        <v>226</v>
      </c>
      <c r="J332" s="849">
        <v>1</v>
      </c>
      <c r="K332" s="849">
        <v>242</v>
      </c>
      <c r="L332" s="849">
        <v>1</v>
      </c>
      <c r="M332" s="849">
        <v>242</v>
      </c>
      <c r="N332" s="849">
        <v>1</v>
      </c>
      <c r="O332" s="849">
        <v>242</v>
      </c>
      <c r="P332" s="837">
        <v>1</v>
      </c>
      <c r="Q332" s="850">
        <v>242</v>
      </c>
    </row>
    <row r="333" spans="1:17" ht="14.4" customHeight="1" x14ac:dyDescent="0.3">
      <c r="A333" s="831" t="s">
        <v>6083</v>
      </c>
      <c r="B333" s="832" t="s">
        <v>6084</v>
      </c>
      <c r="C333" s="832" t="s">
        <v>4353</v>
      </c>
      <c r="D333" s="832" t="s">
        <v>6133</v>
      </c>
      <c r="E333" s="832" t="s">
        <v>6134</v>
      </c>
      <c r="F333" s="849">
        <v>2</v>
      </c>
      <c r="G333" s="849">
        <v>836</v>
      </c>
      <c r="H333" s="849"/>
      <c r="I333" s="849">
        <v>418</v>
      </c>
      <c r="J333" s="849"/>
      <c r="K333" s="849"/>
      <c r="L333" s="849"/>
      <c r="M333" s="849"/>
      <c r="N333" s="849">
        <v>1</v>
      </c>
      <c r="O333" s="849">
        <v>424</v>
      </c>
      <c r="P333" s="837"/>
      <c r="Q333" s="850">
        <v>424</v>
      </c>
    </row>
    <row r="334" spans="1:17" ht="14.4" customHeight="1" x14ac:dyDescent="0.3">
      <c r="A334" s="831" t="s">
        <v>6083</v>
      </c>
      <c r="B334" s="832" t="s">
        <v>6084</v>
      </c>
      <c r="C334" s="832" t="s">
        <v>4353</v>
      </c>
      <c r="D334" s="832" t="s">
        <v>6135</v>
      </c>
      <c r="E334" s="832" t="s">
        <v>6136</v>
      </c>
      <c r="F334" s="849"/>
      <c r="G334" s="849"/>
      <c r="H334" s="849"/>
      <c r="I334" s="849"/>
      <c r="J334" s="849"/>
      <c r="K334" s="849"/>
      <c r="L334" s="849"/>
      <c r="M334" s="849"/>
      <c r="N334" s="849">
        <v>2</v>
      </c>
      <c r="O334" s="849">
        <v>10440</v>
      </c>
      <c r="P334" s="837"/>
      <c r="Q334" s="850">
        <v>5220</v>
      </c>
    </row>
    <row r="335" spans="1:17" ht="14.4" customHeight="1" x14ac:dyDescent="0.3">
      <c r="A335" s="831" t="s">
        <v>6083</v>
      </c>
      <c r="B335" s="832" t="s">
        <v>6084</v>
      </c>
      <c r="C335" s="832" t="s">
        <v>4353</v>
      </c>
      <c r="D335" s="832" t="s">
        <v>6137</v>
      </c>
      <c r="E335" s="832" t="s">
        <v>6138</v>
      </c>
      <c r="F335" s="849">
        <v>1</v>
      </c>
      <c r="G335" s="849">
        <v>269</v>
      </c>
      <c r="H335" s="849">
        <v>0.93402777777777779</v>
      </c>
      <c r="I335" s="849">
        <v>269</v>
      </c>
      <c r="J335" s="849">
        <v>1</v>
      </c>
      <c r="K335" s="849">
        <v>288</v>
      </c>
      <c r="L335" s="849">
        <v>1</v>
      </c>
      <c r="M335" s="849">
        <v>288</v>
      </c>
      <c r="N335" s="849">
        <v>6</v>
      </c>
      <c r="O335" s="849">
        <v>1734</v>
      </c>
      <c r="P335" s="837">
        <v>6.020833333333333</v>
      </c>
      <c r="Q335" s="850">
        <v>289</v>
      </c>
    </row>
    <row r="336" spans="1:17" ht="14.4" customHeight="1" x14ac:dyDescent="0.3">
      <c r="A336" s="831" t="s">
        <v>6083</v>
      </c>
      <c r="B336" s="832" t="s">
        <v>6084</v>
      </c>
      <c r="C336" s="832" t="s">
        <v>4353</v>
      </c>
      <c r="D336" s="832" t="s">
        <v>6139</v>
      </c>
      <c r="E336" s="832" t="s">
        <v>6140</v>
      </c>
      <c r="F336" s="849"/>
      <c r="G336" s="849"/>
      <c r="H336" s="849"/>
      <c r="I336" s="849"/>
      <c r="J336" s="849">
        <v>5</v>
      </c>
      <c r="K336" s="849">
        <v>0</v>
      </c>
      <c r="L336" s="849"/>
      <c r="M336" s="849">
        <v>0</v>
      </c>
      <c r="N336" s="849">
        <v>1</v>
      </c>
      <c r="O336" s="849">
        <v>0</v>
      </c>
      <c r="P336" s="837"/>
      <c r="Q336" s="850">
        <v>0</v>
      </c>
    </row>
    <row r="337" spans="1:17" ht="14.4" customHeight="1" x14ac:dyDescent="0.3">
      <c r="A337" s="831" t="s">
        <v>6083</v>
      </c>
      <c r="B337" s="832" t="s">
        <v>6084</v>
      </c>
      <c r="C337" s="832" t="s">
        <v>4353</v>
      </c>
      <c r="D337" s="832" t="s">
        <v>6141</v>
      </c>
      <c r="E337" s="832" t="s">
        <v>6142</v>
      </c>
      <c r="F337" s="849"/>
      <c r="G337" s="849"/>
      <c r="H337" s="849"/>
      <c r="I337" s="849"/>
      <c r="J337" s="849"/>
      <c r="K337" s="849"/>
      <c r="L337" s="849"/>
      <c r="M337" s="849"/>
      <c r="N337" s="849">
        <v>3</v>
      </c>
      <c r="O337" s="849">
        <v>0</v>
      </c>
      <c r="P337" s="837"/>
      <c r="Q337" s="850">
        <v>0</v>
      </c>
    </row>
    <row r="338" spans="1:17" ht="14.4" customHeight="1" x14ac:dyDescent="0.3">
      <c r="A338" s="831" t="s">
        <v>6143</v>
      </c>
      <c r="B338" s="832" t="s">
        <v>6144</v>
      </c>
      <c r="C338" s="832" t="s">
        <v>4353</v>
      </c>
      <c r="D338" s="832" t="s">
        <v>6145</v>
      </c>
      <c r="E338" s="832" t="s">
        <v>6146</v>
      </c>
      <c r="F338" s="849">
        <v>1168</v>
      </c>
      <c r="G338" s="849">
        <v>188048</v>
      </c>
      <c r="H338" s="849">
        <v>0.91419904033602828</v>
      </c>
      <c r="I338" s="849">
        <v>161</v>
      </c>
      <c r="J338" s="849">
        <v>1189</v>
      </c>
      <c r="K338" s="849">
        <v>205697</v>
      </c>
      <c r="L338" s="849">
        <v>1</v>
      </c>
      <c r="M338" s="849">
        <v>173</v>
      </c>
      <c r="N338" s="849">
        <v>1094</v>
      </c>
      <c r="O338" s="849">
        <v>189262</v>
      </c>
      <c r="P338" s="837">
        <v>0.92010092514718256</v>
      </c>
      <c r="Q338" s="850">
        <v>173</v>
      </c>
    </row>
    <row r="339" spans="1:17" ht="14.4" customHeight="1" x14ac:dyDescent="0.3">
      <c r="A339" s="831" t="s">
        <v>6143</v>
      </c>
      <c r="B339" s="832" t="s">
        <v>6144</v>
      </c>
      <c r="C339" s="832" t="s">
        <v>4353</v>
      </c>
      <c r="D339" s="832" t="s">
        <v>6145</v>
      </c>
      <c r="E339" s="832" t="s">
        <v>6147</v>
      </c>
      <c r="F339" s="849">
        <v>793</v>
      </c>
      <c r="G339" s="849">
        <v>127673</v>
      </c>
      <c r="H339" s="849">
        <v>0.91449097850455907</v>
      </c>
      <c r="I339" s="849">
        <v>161</v>
      </c>
      <c r="J339" s="849">
        <v>807</v>
      </c>
      <c r="K339" s="849">
        <v>139611</v>
      </c>
      <c r="L339" s="849">
        <v>1</v>
      </c>
      <c r="M339" s="849">
        <v>173</v>
      </c>
      <c r="N339" s="849">
        <v>815</v>
      </c>
      <c r="O339" s="849">
        <v>140995</v>
      </c>
      <c r="P339" s="837">
        <v>1.0099132589838911</v>
      </c>
      <c r="Q339" s="850">
        <v>173</v>
      </c>
    </row>
    <row r="340" spans="1:17" ht="14.4" customHeight="1" x14ac:dyDescent="0.3">
      <c r="A340" s="831" t="s">
        <v>6143</v>
      </c>
      <c r="B340" s="832" t="s">
        <v>6144</v>
      </c>
      <c r="C340" s="832" t="s">
        <v>4353</v>
      </c>
      <c r="D340" s="832" t="s">
        <v>6148</v>
      </c>
      <c r="E340" s="832" t="s">
        <v>6149</v>
      </c>
      <c r="F340" s="849">
        <v>1</v>
      </c>
      <c r="G340" s="849">
        <v>1169</v>
      </c>
      <c r="H340" s="849"/>
      <c r="I340" s="849">
        <v>1169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6143</v>
      </c>
      <c r="B341" s="832" t="s">
        <v>6144</v>
      </c>
      <c r="C341" s="832" t="s">
        <v>4353</v>
      </c>
      <c r="D341" s="832" t="s">
        <v>6150</v>
      </c>
      <c r="E341" s="832" t="s">
        <v>6151</v>
      </c>
      <c r="F341" s="849">
        <v>122</v>
      </c>
      <c r="G341" s="849">
        <v>4880</v>
      </c>
      <c r="H341" s="849">
        <v>1.4878048780487805</v>
      </c>
      <c r="I341" s="849">
        <v>40</v>
      </c>
      <c r="J341" s="849">
        <v>80</v>
      </c>
      <c r="K341" s="849">
        <v>3280</v>
      </c>
      <c r="L341" s="849">
        <v>1</v>
      </c>
      <c r="M341" s="849">
        <v>41</v>
      </c>
      <c r="N341" s="849">
        <v>64</v>
      </c>
      <c r="O341" s="849">
        <v>2944</v>
      </c>
      <c r="P341" s="837">
        <v>0.89756097560975612</v>
      </c>
      <c r="Q341" s="850">
        <v>46</v>
      </c>
    </row>
    <row r="342" spans="1:17" ht="14.4" customHeight="1" x14ac:dyDescent="0.3">
      <c r="A342" s="831" t="s">
        <v>6143</v>
      </c>
      <c r="B342" s="832" t="s">
        <v>6144</v>
      </c>
      <c r="C342" s="832" t="s">
        <v>4353</v>
      </c>
      <c r="D342" s="832" t="s">
        <v>6059</v>
      </c>
      <c r="E342" s="832" t="s">
        <v>6152</v>
      </c>
      <c r="F342" s="849">
        <v>6</v>
      </c>
      <c r="G342" s="849">
        <v>2298</v>
      </c>
      <c r="H342" s="849">
        <v>0.99739583333333337</v>
      </c>
      <c r="I342" s="849">
        <v>383</v>
      </c>
      <c r="J342" s="849">
        <v>6</v>
      </c>
      <c r="K342" s="849">
        <v>2304</v>
      </c>
      <c r="L342" s="849">
        <v>1</v>
      </c>
      <c r="M342" s="849">
        <v>384</v>
      </c>
      <c r="N342" s="849">
        <v>21</v>
      </c>
      <c r="O342" s="849">
        <v>7287</v>
      </c>
      <c r="P342" s="837">
        <v>3.1627604166666665</v>
      </c>
      <c r="Q342" s="850">
        <v>347</v>
      </c>
    </row>
    <row r="343" spans="1:17" ht="14.4" customHeight="1" x14ac:dyDescent="0.3">
      <c r="A343" s="831" t="s">
        <v>6143</v>
      </c>
      <c r="B343" s="832" t="s">
        <v>6144</v>
      </c>
      <c r="C343" s="832" t="s">
        <v>4353</v>
      </c>
      <c r="D343" s="832" t="s">
        <v>6059</v>
      </c>
      <c r="E343" s="832" t="s">
        <v>6060</v>
      </c>
      <c r="F343" s="849">
        <v>1</v>
      </c>
      <c r="G343" s="849">
        <v>383</v>
      </c>
      <c r="H343" s="849">
        <v>0.49869791666666669</v>
      </c>
      <c r="I343" s="849">
        <v>383</v>
      </c>
      <c r="J343" s="849">
        <v>2</v>
      </c>
      <c r="K343" s="849">
        <v>768</v>
      </c>
      <c r="L343" s="849">
        <v>1</v>
      </c>
      <c r="M343" s="849">
        <v>384</v>
      </c>
      <c r="N343" s="849">
        <v>3</v>
      </c>
      <c r="O343" s="849">
        <v>1041</v>
      </c>
      <c r="P343" s="837">
        <v>1.35546875</v>
      </c>
      <c r="Q343" s="850">
        <v>347</v>
      </c>
    </row>
    <row r="344" spans="1:17" ht="14.4" customHeight="1" x14ac:dyDescent="0.3">
      <c r="A344" s="831" t="s">
        <v>6143</v>
      </c>
      <c r="B344" s="832" t="s">
        <v>6144</v>
      </c>
      <c r="C344" s="832" t="s">
        <v>4353</v>
      </c>
      <c r="D344" s="832" t="s">
        <v>6153</v>
      </c>
      <c r="E344" s="832" t="s">
        <v>6154</v>
      </c>
      <c r="F344" s="849"/>
      <c r="G344" s="849"/>
      <c r="H344" s="849"/>
      <c r="I344" s="849"/>
      <c r="J344" s="849">
        <v>11</v>
      </c>
      <c r="K344" s="849">
        <v>407</v>
      </c>
      <c r="L344" s="849">
        <v>1</v>
      </c>
      <c r="M344" s="849">
        <v>37</v>
      </c>
      <c r="N344" s="849">
        <v>8</v>
      </c>
      <c r="O344" s="849">
        <v>408</v>
      </c>
      <c r="P344" s="837">
        <v>1.0024570024570025</v>
      </c>
      <c r="Q344" s="850">
        <v>51</v>
      </c>
    </row>
    <row r="345" spans="1:17" ht="14.4" customHeight="1" x14ac:dyDescent="0.3">
      <c r="A345" s="831" t="s">
        <v>6143</v>
      </c>
      <c r="B345" s="832" t="s">
        <v>6144</v>
      </c>
      <c r="C345" s="832" t="s">
        <v>4353</v>
      </c>
      <c r="D345" s="832" t="s">
        <v>6155</v>
      </c>
      <c r="E345" s="832" t="s">
        <v>6156</v>
      </c>
      <c r="F345" s="849">
        <v>3</v>
      </c>
      <c r="G345" s="849">
        <v>1335</v>
      </c>
      <c r="H345" s="849"/>
      <c r="I345" s="849">
        <v>445</v>
      </c>
      <c r="J345" s="849"/>
      <c r="K345" s="849"/>
      <c r="L345" s="849"/>
      <c r="M345" s="849"/>
      <c r="N345" s="849">
        <v>23</v>
      </c>
      <c r="O345" s="849">
        <v>8671</v>
      </c>
      <c r="P345" s="837"/>
      <c r="Q345" s="850">
        <v>377</v>
      </c>
    </row>
    <row r="346" spans="1:17" ht="14.4" customHeight="1" x14ac:dyDescent="0.3">
      <c r="A346" s="831" t="s">
        <v>6143</v>
      </c>
      <c r="B346" s="832" t="s">
        <v>6144</v>
      </c>
      <c r="C346" s="832" t="s">
        <v>4353</v>
      </c>
      <c r="D346" s="832" t="s">
        <v>6155</v>
      </c>
      <c r="E346" s="832" t="s">
        <v>6157</v>
      </c>
      <c r="F346" s="849"/>
      <c r="G346" s="849"/>
      <c r="H346" s="849"/>
      <c r="I346" s="849"/>
      <c r="J346" s="849">
        <v>3</v>
      </c>
      <c r="K346" s="849">
        <v>1338</v>
      </c>
      <c r="L346" s="849">
        <v>1</v>
      </c>
      <c r="M346" s="849">
        <v>446</v>
      </c>
      <c r="N346" s="849">
        <v>4</v>
      </c>
      <c r="O346" s="849">
        <v>1508</v>
      </c>
      <c r="P346" s="837">
        <v>1.1270553064275037</v>
      </c>
      <c r="Q346" s="850">
        <v>377</v>
      </c>
    </row>
    <row r="347" spans="1:17" ht="14.4" customHeight="1" x14ac:dyDescent="0.3">
      <c r="A347" s="831" t="s">
        <v>6143</v>
      </c>
      <c r="B347" s="832" t="s">
        <v>6144</v>
      </c>
      <c r="C347" s="832" t="s">
        <v>4353</v>
      </c>
      <c r="D347" s="832" t="s">
        <v>6158</v>
      </c>
      <c r="E347" s="832" t="s">
        <v>6159</v>
      </c>
      <c r="F347" s="849">
        <v>117</v>
      </c>
      <c r="G347" s="849">
        <v>4797</v>
      </c>
      <c r="H347" s="849">
        <v>1.1774668630338734</v>
      </c>
      <c r="I347" s="849">
        <v>41</v>
      </c>
      <c r="J347" s="849">
        <v>97</v>
      </c>
      <c r="K347" s="849">
        <v>4074</v>
      </c>
      <c r="L347" s="849">
        <v>1</v>
      </c>
      <c r="M347" s="849">
        <v>42</v>
      </c>
      <c r="N347" s="849">
        <v>75</v>
      </c>
      <c r="O347" s="849">
        <v>2550</v>
      </c>
      <c r="P347" s="837">
        <v>0.62592047128129602</v>
      </c>
      <c r="Q347" s="850">
        <v>34</v>
      </c>
    </row>
    <row r="348" spans="1:17" ht="14.4" customHeight="1" x14ac:dyDescent="0.3">
      <c r="A348" s="831" t="s">
        <v>6143</v>
      </c>
      <c r="B348" s="832" t="s">
        <v>6144</v>
      </c>
      <c r="C348" s="832" t="s">
        <v>4353</v>
      </c>
      <c r="D348" s="832" t="s">
        <v>6160</v>
      </c>
      <c r="E348" s="832" t="s">
        <v>6161</v>
      </c>
      <c r="F348" s="849">
        <v>8</v>
      </c>
      <c r="G348" s="849">
        <v>3928</v>
      </c>
      <c r="H348" s="849">
        <v>1.5967479674796747</v>
      </c>
      <c r="I348" s="849">
        <v>491</v>
      </c>
      <c r="J348" s="849">
        <v>5</v>
      </c>
      <c r="K348" s="849">
        <v>2460</v>
      </c>
      <c r="L348" s="849">
        <v>1</v>
      </c>
      <c r="M348" s="849">
        <v>492</v>
      </c>
      <c r="N348" s="849">
        <v>2</v>
      </c>
      <c r="O348" s="849">
        <v>1048</v>
      </c>
      <c r="P348" s="837">
        <v>0.42601626016260163</v>
      </c>
      <c r="Q348" s="850">
        <v>524</v>
      </c>
    </row>
    <row r="349" spans="1:17" ht="14.4" customHeight="1" x14ac:dyDescent="0.3">
      <c r="A349" s="831" t="s">
        <v>6143</v>
      </c>
      <c r="B349" s="832" t="s">
        <v>6144</v>
      </c>
      <c r="C349" s="832" t="s">
        <v>4353</v>
      </c>
      <c r="D349" s="832" t="s">
        <v>6162</v>
      </c>
      <c r="E349" s="832" t="s">
        <v>6163</v>
      </c>
      <c r="F349" s="849">
        <v>46</v>
      </c>
      <c r="G349" s="849">
        <v>1426</v>
      </c>
      <c r="H349" s="849">
        <v>2.875</v>
      </c>
      <c r="I349" s="849">
        <v>31</v>
      </c>
      <c r="J349" s="849">
        <v>16</v>
      </c>
      <c r="K349" s="849">
        <v>496</v>
      </c>
      <c r="L349" s="849">
        <v>1</v>
      </c>
      <c r="M349" s="849">
        <v>31</v>
      </c>
      <c r="N349" s="849">
        <v>8</v>
      </c>
      <c r="O349" s="849">
        <v>456</v>
      </c>
      <c r="P349" s="837">
        <v>0.91935483870967738</v>
      </c>
      <c r="Q349" s="850">
        <v>57</v>
      </c>
    </row>
    <row r="350" spans="1:17" ht="14.4" customHeight="1" x14ac:dyDescent="0.3">
      <c r="A350" s="831" t="s">
        <v>6143</v>
      </c>
      <c r="B350" s="832" t="s">
        <v>6144</v>
      </c>
      <c r="C350" s="832" t="s">
        <v>4353</v>
      </c>
      <c r="D350" s="832" t="s">
        <v>6164</v>
      </c>
      <c r="E350" s="832" t="s">
        <v>6165</v>
      </c>
      <c r="F350" s="849">
        <v>7</v>
      </c>
      <c r="G350" s="849">
        <v>1449</v>
      </c>
      <c r="H350" s="849">
        <v>6.9663461538461542</v>
      </c>
      <c r="I350" s="849">
        <v>207</v>
      </c>
      <c r="J350" s="849">
        <v>1</v>
      </c>
      <c r="K350" s="849">
        <v>208</v>
      </c>
      <c r="L350" s="849">
        <v>1</v>
      </c>
      <c r="M350" s="849">
        <v>208</v>
      </c>
      <c r="N350" s="849"/>
      <c r="O350" s="849"/>
      <c r="P350" s="837"/>
      <c r="Q350" s="850"/>
    </row>
    <row r="351" spans="1:17" ht="14.4" customHeight="1" x14ac:dyDescent="0.3">
      <c r="A351" s="831" t="s">
        <v>6143</v>
      </c>
      <c r="B351" s="832" t="s">
        <v>6144</v>
      </c>
      <c r="C351" s="832" t="s">
        <v>4353</v>
      </c>
      <c r="D351" s="832" t="s">
        <v>6166</v>
      </c>
      <c r="E351" s="832" t="s">
        <v>6167</v>
      </c>
      <c r="F351" s="849">
        <v>5</v>
      </c>
      <c r="G351" s="849">
        <v>1900</v>
      </c>
      <c r="H351" s="849"/>
      <c r="I351" s="849">
        <v>380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6143</v>
      </c>
      <c r="B352" s="832" t="s">
        <v>6144</v>
      </c>
      <c r="C352" s="832" t="s">
        <v>4353</v>
      </c>
      <c r="D352" s="832" t="s">
        <v>6166</v>
      </c>
      <c r="E352" s="832" t="s">
        <v>6168</v>
      </c>
      <c r="F352" s="849">
        <v>2</v>
      </c>
      <c r="G352" s="849">
        <v>760</v>
      </c>
      <c r="H352" s="849">
        <v>1.9791666666666667</v>
      </c>
      <c r="I352" s="849">
        <v>380</v>
      </c>
      <c r="J352" s="849">
        <v>1</v>
      </c>
      <c r="K352" s="849">
        <v>384</v>
      </c>
      <c r="L352" s="849">
        <v>1</v>
      </c>
      <c r="M352" s="849">
        <v>384</v>
      </c>
      <c r="N352" s="849"/>
      <c r="O352" s="849"/>
      <c r="P352" s="837"/>
      <c r="Q352" s="850"/>
    </row>
    <row r="353" spans="1:17" ht="14.4" customHeight="1" x14ac:dyDescent="0.3">
      <c r="A353" s="831" t="s">
        <v>6143</v>
      </c>
      <c r="B353" s="832" t="s">
        <v>6144</v>
      </c>
      <c r="C353" s="832" t="s">
        <v>4353</v>
      </c>
      <c r="D353" s="832" t="s">
        <v>6169</v>
      </c>
      <c r="E353" s="832" t="s">
        <v>6170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143</v>
      </c>
      <c r="P353" s="837"/>
      <c r="Q353" s="850">
        <v>143</v>
      </c>
    </row>
    <row r="354" spans="1:17" ht="14.4" customHeight="1" x14ac:dyDescent="0.3">
      <c r="A354" s="831" t="s">
        <v>6143</v>
      </c>
      <c r="B354" s="832" t="s">
        <v>6144</v>
      </c>
      <c r="C354" s="832" t="s">
        <v>4353</v>
      </c>
      <c r="D354" s="832" t="s">
        <v>6171</v>
      </c>
      <c r="E354" s="832" t="s">
        <v>6172</v>
      </c>
      <c r="F354" s="849">
        <v>6</v>
      </c>
      <c r="G354" s="849">
        <v>618</v>
      </c>
      <c r="H354" s="849">
        <v>3</v>
      </c>
      <c r="I354" s="849">
        <v>103</v>
      </c>
      <c r="J354" s="849">
        <v>2</v>
      </c>
      <c r="K354" s="849">
        <v>206</v>
      </c>
      <c r="L354" s="849">
        <v>1</v>
      </c>
      <c r="M354" s="849">
        <v>103</v>
      </c>
      <c r="N354" s="849">
        <v>4</v>
      </c>
      <c r="O354" s="849">
        <v>260</v>
      </c>
      <c r="P354" s="837">
        <v>1.2621359223300972</v>
      </c>
      <c r="Q354" s="850">
        <v>65</v>
      </c>
    </row>
    <row r="355" spans="1:17" ht="14.4" customHeight="1" x14ac:dyDescent="0.3">
      <c r="A355" s="831" t="s">
        <v>6143</v>
      </c>
      <c r="B355" s="832" t="s">
        <v>6144</v>
      </c>
      <c r="C355" s="832" t="s">
        <v>4353</v>
      </c>
      <c r="D355" s="832" t="s">
        <v>6173</v>
      </c>
      <c r="E355" s="832" t="s">
        <v>6174</v>
      </c>
      <c r="F355" s="849">
        <v>672</v>
      </c>
      <c r="G355" s="849">
        <v>77952</v>
      </c>
      <c r="H355" s="849">
        <v>1.0250098619329389</v>
      </c>
      <c r="I355" s="849">
        <v>116</v>
      </c>
      <c r="J355" s="849">
        <v>650</v>
      </c>
      <c r="K355" s="849">
        <v>76050</v>
      </c>
      <c r="L355" s="849">
        <v>1</v>
      </c>
      <c r="M355" s="849">
        <v>117</v>
      </c>
      <c r="N355" s="849">
        <v>635</v>
      </c>
      <c r="O355" s="849">
        <v>86360</v>
      </c>
      <c r="P355" s="837">
        <v>1.135568704799474</v>
      </c>
      <c r="Q355" s="850">
        <v>136</v>
      </c>
    </row>
    <row r="356" spans="1:17" ht="14.4" customHeight="1" x14ac:dyDescent="0.3">
      <c r="A356" s="831" t="s">
        <v>6143</v>
      </c>
      <c r="B356" s="832" t="s">
        <v>6144</v>
      </c>
      <c r="C356" s="832" t="s">
        <v>4353</v>
      </c>
      <c r="D356" s="832" t="s">
        <v>6175</v>
      </c>
      <c r="E356" s="832" t="s">
        <v>6176</v>
      </c>
      <c r="F356" s="849">
        <v>370</v>
      </c>
      <c r="G356" s="849">
        <v>31450</v>
      </c>
      <c r="H356" s="849">
        <v>0.94170135042069647</v>
      </c>
      <c r="I356" s="849">
        <v>85</v>
      </c>
      <c r="J356" s="849">
        <v>367</v>
      </c>
      <c r="K356" s="849">
        <v>33397</v>
      </c>
      <c r="L356" s="849">
        <v>1</v>
      </c>
      <c r="M356" s="849">
        <v>91</v>
      </c>
      <c r="N356" s="849">
        <v>319</v>
      </c>
      <c r="O356" s="849">
        <v>29029</v>
      </c>
      <c r="P356" s="837">
        <v>0.86920980926430513</v>
      </c>
      <c r="Q356" s="850">
        <v>91</v>
      </c>
    </row>
    <row r="357" spans="1:17" ht="14.4" customHeight="1" x14ac:dyDescent="0.3">
      <c r="A357" s="831" t="s">
        <v>6143</v>
      </c>
      <c r="B357" s="832" t="s">
        <v>6144</v>
      </c>
      <c r="C357" s="832" t="s">
        <v>4353</v>
      </c>
      <c r="D357" s="832" t="s">
        <v>6177</v>
      </c>
      <c r="E357" s="832" t="s">
        <v>6178</v>
      </c>
      <c r="F357" s="849">
        <v>8</v>
      </c>
      <c r="G357" s="849">
        <v>784</v>
      </c>
      <c r="H357" s="849">
        <v>1.9797979797979799</v>
      </c>
      <c r="I357" s="849">
        <v>98</v>
      </c>
      <c r="J357" s="849">
        <v>4</v>
      </c>
      <c r="K357" s="849">
        <v>396</v>
      </c>
      <c r="L357" s="849">
        <v>1</v>
      </c>
      <c r="M357" s="849">
        <v>99</v>
      </c>
      <c r="N357" s="849">
        <v>10</v>
      </c>
      <c r="O357" s="849">
        <v>1370</v>
      </c>
      <c r="P357" s="837">
        <v>3.4595959595959598</v>
      </c>
      <c r="Q357" s="850">
        <v>137</v>
      </c>
    </row>
    <row r="358" spans="1:17" ht="14.4" customHeight="1" x14ac:dyDescent="0.3">
      <c r="A358" s="831" t="s">
        <v>6143</v>
      </c>
      <c r="B358" s="832" t="s">
        <v>6144</v>
      </c>
      <c r="C358" s="832" t="s">
        <v>4353</v>
      </c>
      <c r="D358" s="832" t="s">
        <v>6179</v>
      </c>
      <c r="E358" s="832" t="s">
        <v>6180</v>
      </c>
      <c r="F358" s="849">
        <v>38</v>
      </c>
      <c r="G358" s="849">
        <v>798</v>
      </c>
      <c r="H358" s="849">
        <v>1.0555555555555556</v>
      </c>
      <c r="I358" s="849">
        <v>21</v>
      </c>
      <c r="J358" s="849">
        <v>36</v>
      </c>
      <c r="K358" s="849">
        <v>756</v>
      </c>
      <c r="L358" s="849">
        <v>1</v>
      </c>
      <c r="M358" s="849">
        <v>21</v>
      </c>
      <c r="N358" s="849">
        <v>36</v>
      </c>
      <c r="O358" s="849">
        <v>2376</v>
      </c>
      <c r="P358" s="837">
        <v>3.1428571428571428</v>
      </c>
      <c r="Q358" s="850">
        <v>66</v>
      </c>
    </row>
    <row r="359" spans="1:17" ht="14.4" customHeight="1" x14ac:dyDescent="0.3">
      <c r="A359" s="831" t="s">
        <v>6143</v>
      </c>
      <c r="B359" s="832" t="s">
        <v>6144</v>
      </c>
      <c r="C359" s="832" t="s">
        <v>4353</v>
      </c>
      <c r="D359" s="832" t="s">
        <v>6068</v>
      </c>
      <c r="E359" s="832" t="s">
        <v>6181</v>
      </c>
      <c r="F359" s="849">
        <v>21</v>
      </c>
      <c r="G359" s="849">
        <v>10227</v>
      </c>
      <c r="H359" s="849">
        <v>1.0478483606557376</v>
      </c>
      <c r="I359" s="849">
        <v>487</v>
      </c>
      <c r="J359" s="849">
        <v>20</v>
      </c>
      <c r="K359" s="849">
        <v>9760</v>
      </c>
      <c r="L359" s="849">
        <v>1</v>
      </c>
      <c r="M359" s="849">
        <v>488</v>
      </c>
      <c r="N359" s="849">
        <v>3</v>
      </c>
      <c r="O359" s="849">
        <v>984</v>
      </c>
      <c r="P359" s="837">
        <v>0.10081967213114754</v>
      </c>
      <c r="Q359" s="850">
        <v>328</v>
      </c>
    </row>
    <row r="360" spans="1:17" ht="14.4" customHeight="1" x14ac:dyDescent="0.3">
      <c r="A360" s="831" t="s">
        <v>6143</v>
      </c>
      <c r="B360" s="832" t="s">
        <v>6144</v>
      </c>
      <c r="C360" s="832" t="s">
        <v>4353</v>
      </c>
      <c r="D360" s="832" t="s">
        <v>6068</v>
      </c>
      <c r="E360" s="832" t="s">
        <v>6069</v>
      </c>
      <c r="F360" s="849">
        <v>5</v>
      </c>
      <c r="G360" s="849">
        <v>2435</v>
      </c>
      <c r="H360" s="849">
        <v>0.71282201405152223</v>
      </c>
      <c r="I360" s="849">
        <v>487</v>
      </c>
      <c r="J360" s="849">
        <v>7</v>
      </c>
      <c r="K360" s="849">
        <v>3416</v>
      </c>
      <c r="L360" s="849">
        <v>1</v>
      </c>
      <c r="M360" s="849">
        <v>488</v>
      </c>
      <c r="N360" s="849">
        <v>6</v>
      </c>
      <c r="O360" s="849">
        <v>1968</v>
      </c>
      <c r="P360" s="837">
        <v>0.57611241217798592</v>
      </c>
      <c r="Q360" s="850">
        <v>328</v>
      </c>
    </row>
    <row r="361" spans="1:17" ht="14.4" customHeight="1" x14ac:dyDescent="0.3">
      <c r="A361" s="831" t="s">
        <v>6143</v>
      </c>
      <c r="B361" s="832" t="s">
        <v>6144</v>
      </c>
      <c r="C361" s="832" t="s">
        <v>4353</v>
      </c>
      <c r="D361" s="832" t="s">
        <v>6182</v>
      </c>
      <c r="E361" s="832" t="s">
        <v>6183</v>
      </c>
      <c r="F361" s="849">
        <v>70</v>
      </c>
      <c r="G361" s="849">
        <v>2870</v>
      </c>
      <c r="H361" s="849">
        <v>1.3461538461538463</v>
      </c>
      <c r="I361" s="849">
        <v>41</v>
      </c>
      <c r="J361" s="849">
        <v>52</v>
      </c>
      <c r="K361" s="849">
        <v>2132</v>
      </c>
      <c r="L361" s="849">
        <v>1</v>
      </c>
      <c r="M361" s="849">
        <v>41</v>
      </c>
      <c r="N361" s="849">
        <v>45</v>
      </c>
      <c r="O361" s="849">
        <v>2295</v>
      </c>
      <c r="P361" s="837">
        <v>1.076454033771107</v>
      </c>
      <c r="Q361" s="850">
        <v>51</v>
      </c>
    </row>
    <row r="362" spans="1:17" ht="14.4" customHeight="1" x14ac:dyDescent="0.3">
      <c r="A362" s="831" t="s">
        <v>6143</v>
      </c>
      <c r="B362" s="832" t="s">
        <v>6144</v>
      </c>
      <c r="C362" s="832" t="s">
        <v>4353</v>
      </c>
      <c r="D362" s="832" t="s">
        <v>6184</v>
      </c>
      <c r="E362" s="832" t="s">
        <v>6185</v>
      </c>
      <c r="F362" s="849">
        <v>3</v>
      </c>
      <c r="G362" s="849">
        <v>657</v>
      </c>
      <c r="H362" s="849">
        <v>2.9461883408071747</v>
      </c>
      <c r="I362" s="849">
        <v>219</v>
      </c>
      <c r="J362" s="849">
        <v>1</v>
      </c>
      <c r="K362" s="849">
        <v>223</v>
      </c>
      <c r="L362" s="849">
        <v>1</v>
      </c>
      <c r="M362" s="849">
        <v>223</v>
      </c>
      <c r="N362" s="849">
        <v>2</v>
      </c>
      <c r="O362" s="849">
        <v>414</v>
      </c>
      <c r="P362" s="837">
        <v>1.8565022421524664</v>
      </c>
      <c r="Q362" s="850">
        <v>207</v>
      </c>
    </row>
    <row r="363" spans="1:17" ht="14.4" customHeight="1" x14ac:dyDescent="0.3">
      <c r="A363" s="831" t="s">
        <v>6143</v>
      </c>
      <c r="B363" s="832" t="s">
        <v>6144</v>
      </c>
      <c r="C363" s="832" t="s">
        <v>4353</v>
      </c>
      <c r="D363" s="832" t="s">
        <v>6186</v>
      </c>
      <c r="E363" s="832" t="s">
        <v>6187</v>
      </c>
      <c r="F363" s="849">
        <v>1</v>
      </c>
      <c r="G363" s="849">
        <v>608</v>
      </c>
      <c r="H363" s="849">
        <v>0.49511400651465798</v>
      </c>
      <c r="I363" s="849">
        <v>608</v>
      </c>
      <c r="J363" s="849">
        <v>2</v>
      </c>
      <c r="K363" s="849">
        <v>1228</v>
      </c>
      <c r="L363" s="849">
        <v>1</v>
      </c>
      <c r="M363" s="849">
        <v>614</v>
      </c>
      <c r="N363" s="849">
        <v>2</v>
      </c>
      <c r="O363" s="849">
        <v>1224</v>
      </c>
      <c r="P363" s="837">
        <v>0.99674267100977199</v>
      </c>
      <c r="Q363" s="850">
        <v>612</v>
      </c>
    </row>
    <row r="364" spans="1:17" ht="14.4" customHeight="1" x14ac:dyDescent="0.3">
      <c r="A364" s="831" t="s">
        <v>6143</v>
      </c>
      <c r="B364" s="832" t="s">
        <v>6144</v>
      </c>
      <c r="C364" s="832" t="s">
        <v>4353</v>
      </c>
      <c r="D364" s="832" t="s">
        <v>6186</v>
      </c>
      <c r="E364" s="832" t="s">
        <v>6188</v>
      </c>
      <c r="F364" s="849">
        <v>1</v>
      </c>
      <c r="G364" s="849">
        <v>608</v>
      </c>
      <c r="H364" s="849"/>
      <c r="I364" s="849">
        <v>608</v>
      </c>
      <c r="J364" s="849"/>
      <c r="K364" s="849"/>
      <c r="L364" s="849"/>
      <c r="M364" s="849"/>
      <c r="N364" s="849">
        <v>3</v>
      </c>
      <c r="O364" s="849">
        <v>1836</v>
      </c>
      <c r="P364" s="837"/>
      <c r="Q364" s="850">
        <v>612</v>
      </c>
    </row>
    <row r="365" spans="1:17" ht="14.4" customHeight="1" x14ac:dyDescent="0.3">
      <c r="A365" s="831" t="s">
        <v>6143</v>
      </c>
      <c r="B365" s="832" t="s">
        <v>6144</v>
      </c>
      <c r="C365" s="832" t="s">
        <v>4353</v>
      </c>
      <c r="D365" s="832" t="s">
        <v>6189</v>
      </c>
      <c r="E365" s="832" t="s">
        <v>6190</v>
      </c>
      <c r="F365" s="849">
        <v>1</v>
      </c>
      <c r="G365" s="849">
        <v>962</v>
      </c>
      <c r="H365" s="849"/>
      <c r="I365" s="849">
        <v>962</v>
      </c>
      <c r="J365" s="849"/>
      <c r="K365" s="849"/>
      <c r="L365" s="849"/>
      <c r="M365" s="849"/>
      <c r="N365" s="849">
        <v>1</v>
      </c>
      <c r="O365" s="849">
        <v>825</v>
      </c>
      <c r="P365" s="837"/>
      <c r="Q365" s="850">
        <v>825</v>
      </c>
    </row>
    <row r="366" spans="1:17" ht="14.4" customHeight="1" x14ac:dyDescent="0.3">
      <c r="A366" s="831" t="s">
        <v>6143</v>
      </c>
      <c r="B366" s="832" t="s">
        <v>6144</v>
      </c>
      <c r="C366" s="832" t="s">
        <v>4353</v>
      </c>
      <c r="D366" s="832" t="s">
        <v>6191</v>
      </c>
      <c r="E366" s="832" t="s">
        <v>6192</v>
      </c>
      <c r="F366" s="849"/>
      <c r="G366" s="849"/>
      <c r="H366" s="849"/>
      <c r="I366" s="849"/>
      <c r="J366" s="849"/>
      <c r="K366" s="849"/>
      <c r="L366" s="849"/>
      <c r="M366" s="849"/>
      <c r="N366" s="849">
        <v>3</v>
      </c>
      <c r="O366" s="849">
        <v>726</v>
      </c>
      <c r="P366" s="837"/>
      <c r="Q366" s="850">
        <v>242</v>
      </c>
    </row>
    <row r="367" spans="1:17" ht="14.4" customHeight="1" x14ac:dyDescent="0.3">
      <c r="A367" s="831" t="s">
        <v>6143</v>
      </c>
      <c r="B367" s="832" t="s">
        <v>6144</v>
      </c>
      <c r="C367" s="832" t="s">
        <v>4353</v>
      </c>
      <c r="D367" s="832" t="s">
        <v>6193</v>
      </c>
      <c r="E367" s="832" t="s">
        <v>6194</v>
      </c>
      <c r="F367" s="849"/>
      <c r="G367" s="849"/>
      <c r="H367" s="849"/>
      <c r="I367" s="849"/>
      <c r="J367" s="849"/>
      <c r="K367" s="849"/>
      <c r="L367" s="849"/>
      <c r="M367" s="849"/>
      <c r="N367" s="849">
        <v>163</v>
      </c>
      <c r="O367" s="849">
        <v>42380</v>
      </c>
      <c r="P367" s="837"/>
      <c r="Q367" s="850">
        <v>260</v>
      </c>
    </row>
    <row r="368" spans="1:17" ht="14.4" customHeight="1" x14ac:dyDescent="0.3">
      <c r="A368" s="831" t="s">
        <v>6195</v>
      </c>
      <c r="B368" s="832" t="s">
        <v>6196</v>
      </c>
      <c r="C368" s="832" t="s">
        <v>4353</v>
      </c>
      <c r="D368" s="832" t="s">
        <v>6197</v>
      </c>
      <c r="E368" s="832" t="s">
        <v>6198</v>
      </c>
      <c r="F368" s="849">
        <v>1</v>
      </c>
      <c r="G368" s="849">
        <v>1184</v>
      </c>
      <c r="H368" s="849"/>
      <c r="I368" s="849">
        <v>1184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6195</v>
      </c>
      <c r="B369" s="832" t="s">
        <v>6196</v>
      </c>
      <c r="C369" s="832" t="s">
        <v>4353</v>
      </c>
      <c r="D369" s="832" t="s">
        <v>6199</v>
      </c>
      <c r="E369" s="832" t="s">
        <v>6200</v>
      </c>
      <c r="F369" s="849">
        <v>1</v>
      </c>
      <c r="G369" s="849">
        <v>3881</v>
      </c>
      <c r="H369" s="849"/>
      <c r="I369" s="849">
        <v>3881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6195</v>
      </c>
      <c r="B370" s="832" t="s">
        <v>6196</v>
      </c>
      <c r="C370" s="832" t="s">
        <v>4353</v>
      </c>
      <c r="D370" s="832" t="s">
        <v>6201</v>
      </c>
      <c r="E370" s="832" t="s">
        <v>6202</v>
      </c>
      <c r="F370" s="849"/>
      <c r="G370" s="849"/>
      <c r="H370" s="849"/>
      <c r="I370" s="849"/>
      <c r="J370" s="849">
        <v>1</v>
      </c>
      <c r="K370" s="849">
        <v>842</v>
      </c>
      <c r="L370" s="849">
        <v>1</v>
      </c>
      <c r="M370" s="849">
        <v>842</v>
      </c>
      <c r="N370" s="849"/>
      <c r="O370" s="849"/>
      <c r="P370" s="837"/>
      <c r="Q370" s="850"/>
    </row>
    <row r="371" spans="1:17" ht="14.4" customHeight="1" x14ac:dyDescent="0.3">
      <c r="A371" s="831" t="s">
        <v>6195</v>
      </c>
      <c r="B371" s="832" t="s">
        <v>6196</v>
      </c>
      <c r="C371" s="832" t="s">
        <v>4353</v>
      </c>
      <c r="D371" s="832" t="s">
        <v>6203</v>
      </c>
      <c r="E371" s="832" t="s">
        <v>6204</v>
      </c>
      <c r="F371" s="849">
        <v>1</v>
      </c>
      <c r="G371" s="849">
        <v>812</v>
      </c>
      <c r="H371" s="849"/>
      <c r="I371" s="849">
        <v>812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6195</v>
      </c>
      <c r="B372" s="832" t="s">
        <v>6196</v>
      </c>
      <c r="C372" s="832" t="s">
        <v>4353</v>
      </c>
      <c r="D372" s="832" t="s">
        <v>6205</v>
      </c>
      <c r="E372" s="832" t="s">
        <v>6206</v>
      </c>
      <c r="F372" s="849">
        <v>1</v>
      </c>
      <c r="G372" s="849">
        <v>812</v>
      </c>
      <c r="H372" s="849"/>
      <c r="I372" s="849">
        <v>812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6195</v>
      </c>
      <c r="B373" s="832" t="s">
        <v>6196</v>
      </c>
      <c r="C373" s="832" t="s">
        <v>4353</v>
      </c>
      <c r="D373" s="832" t="s">
        <v>5656</v>
      </c>
      <c r="E373" s="832" t="s">
        <v>5657</v>
      </c>
      <c r="F373" s="849">
        <v>1</v>
      </c>
      <c r="G373" s="849">
        <v>167</v>
      </c>
      <c r="H373" s="849"/>
      <c r="I373" s="849">
        <v>167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6195</v>
      </c>
      <c r="B374" s="832" t="s">
        <v>6196</v>
      </c>
      <c r="C374" s="832" t="s">
        <v>4353</v>
      </c>
      <c r="D374" s="832" t="s">
        <v>5660</v>
      </c>
      <c r="E374" s="832" t="s">
        <v>5661</v>
      </c>
      <c r="F374" s="849">
        <v>1</v>
      </c>
      <c r="G374" s="849">
        <v>173</v>
      </c>
      <c r="H374" s="849"/>
      <c r="I374" s="849">
        <v>173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6195</v>
      </c>
      <c r="B375" s="832" t="s">
        <v>6196</v>
      </c>
      <c r="C375" s="832" t="s">
        <v>4353</v>
      </c>
      <c r="D375" s="832" t="s">
        <v>6207</v>
      </c>
      <c r="E375" s="832" t="s">
        <v>6208</v>
      </c>
      <c r="F375" s="849">
        <v>1</v>
      </c>
      <c r="G375" s="849">
        <v>547</v>
      </c>
      <c r="H375" s="849"/>
      <c r="I375" s="849">
        <v>547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6195</v>
      </c>
      <c r="B376" s="832" t="s">
        <v>6196</v>
      </c>
      <c r="C376" s="832" t="s">
        <v>4353</v>
      </c>
      <c r="D376" s="832" t="s">
        <v>6209</v>
      </c>
      <c r="E376" s="832" t="s">
        <v>6210</v>
      </c>
      <c r="F376" s="849">
        <v>1</v>
      </c>
      <c r="G376" s="849">
        <v>347</v>
      </c>
      <c r="H376" s="849"/>
      <c r="I376" s="849">
        <v>347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6195</v>
      </c>
      <c r="B377" s="832" t="s">
        <v>6196</v>
      </c>
      <c r="C377" s="832" t="s">
        <v>4353</v>
      </c>
      <c r="D377" s="832" t="s">
        <v>6211</v>
      </c>
      <c r="E377" s="832" t="s">
        <v>6212</v>
      </c>
      <c r="F377" s="849">
        <v>1</v>
      </c>
      <c r="G377" s="849">
        <v>219</v>
      </c>
      <c r="H377" s="849"/>
      <c r="I377" s="849">
        <v>219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6195</v>
      </c>
      <c r="B378" s="832" t="s">
        <v>6196</v>
      </c>
      <c r="C378" s="832" t="s">
        <v>4353</v>
      </c>
      <c r="D378" s="832" t="s">
        <v>5572</v>
      </c>
      <c r="E378" s="832" t="s">
        <v>5573</v>
      </c>
      <c r="F378" s="849">
        <v>5</v>
      </c>
      <c r="G378" s="849">
        <v>1745</v>
      </c>
      <c r="H378" s="849"/>
      <c r="I378" s="849">
        <v>349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6195</v>
      </c>
      <c r="B379" s="832" t="s">
        <v>6196</v>
      </c>
      <c r="C379" s="832" t="s">
        <v>4353</v>
      </c>
      <c r="D379" s="832" t="s">
        <v>6213</v>
      </c>
      <c r="E379" s="832" t="s">
        <v>6214</v>
      </c>
      <c r="F379" s="849">
        <v>1</v>
      </c>
      <c r="G379" s="849">
        <v>207</v>
      </c>
      <c r="H379" s="849"/>
      <c r="I379" s="849">
        <v>207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6195</v>
      </c>
      <c r="B380" s="832" t="s">
        <v>6196</v>
      </c>
      <c r="C380" s="832" t="s">
        <v>4353</v>
      </c>
      <c r="D380" s="832" t="s">
        <v>6215</v>
      </c>
      <c r="E380" s="832" t="s">
        <v>6216</v>
      </c>
      <c r="F380" s="849">
        <v>1</v>
      </c>
      <c r="G380" s="849">
        <v>39</v>
      </c>
      <c r="H380" s="849"/>
      <c r="I380" s="849">
        <v>39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6195</v>
      </c>
      <c r="B381" s="832" t="s">
        <v>6196</v>
      </c>
      <c r="C381" s="832" t="s">
        <v>4353</v>
      </c>
      <c r="D381" s="832" t="s">
        <v>5754</v>
      </c>
      <c r="E381" s="832" t="s">
        <v>5755</v>
      </c>
      <c r="F381" s="849">
        <v>2</v>
      </c>
      <c r="G381" s="849">
        <v>340</v>
      </c>
      <c r="H381" s="849"/>
      <c r="I381" s="849">
        <v>170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6195</v>
      </c>
      <c r="B382" s="832" t="s">
        <v>6196</v>
      </c>
      <c r="C382" s="832" t="s">
        <v>4353</v>
      </c>
      <c r="D382" s="832" t="s">
        <v>6217</v>
      </c>
      <c r="E382" s="832" t="s">
        <v>6218</v>
      </c>
      <c r="F382" s="849">
        <v>1</v>
      </c>
      <c r="G382" s="849">
        <v>348</v>
      </c>
      <c r="H382" s="849"/>
      <c r="I382" s="849">
        <v>348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6195</v>
      </c>
      <c r="B383" s="832" t="s">
        <v>6196</v>
      </c>
      <c r="C383" s="832" t="s">
        <v>4353</v>
      </c>
      <c r="D383" s="832" t="s">
        <v>5780</v>
      </c>
      <c r="E383" s="832" t="s">
        <v>5781</v>
      </c>
      <c r="F383" s="849">
        <v>2</v>
      </c>
      <c r="G383" s="849">
        <v>346</v>
      </c>
      <c r="H383" s="849"/>
      <c r="I383" s="849">
        <v>173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6195</v>
      </c>
      <c r="B384" s="832" t="s">
        <v>6196</v>
      </c>
      <c r="C384" s="832" t="s">
        <v>4353</v>
      </c>
      <c r="D384" s="832" t="s">
        <v>6219</v>
      </c>
      <c r="E384" s="832" t="s">
        <v>6220</v>
      </c>
      <c r="F384" s="849"/>
      <c r="G384" s="849"/>
      <c r="H384" s="849"/>
      <c r="I384" s="849"/>
      <c r="J384" s="849"/>
      <c r="K384" s="849"/>
      <c r="L384" s="849"/>
      <c r="M384" s="849"/>
      <c r="N384" s="849">
        <v>4</v>
      </c>
      <c r="O384" s="849">
        <v>1604</v>
      </c>
      <c r="P384" s="837"/>
      <c r="Q384" s="850">
        <v>401</v>
      </c>
    </row>
    <row r="385" spans="1:17" ht="14.4" customHeight="1" x14ac:dyDescent="0.3">
      <c r="A385" s="831" t="s">
        <v>6195</v>
      </c>
      <c r="B385" s="832" t="s">
        <v>6196</v>
      </c>
      <c r="C385" s="832" t="s">
        <v>4353</v>
      </c>
      <c r="D385" s="832" t="s">
        <v>6221</v>
      </c>
      <c r="E385" s="832" t="s">
        <v>6222</v>
      </c>
      <c r="F385" s="849">
        <v>1</v>
      </c>
      <c r="G385" s="849">
        <v>812</v>
      </c>
      <c r="H385" s="849"/>
      <c r="I385" s="849">
        <v>812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6195</v>
      </c>
      <c r="B386" s="832" t="s">
        <v>6196</v>
      </c>
      <c r="C386" s="832" t="s">
        <v>4353</v>
      </c>
      <c r="D386" s="832" t="s">
        <v>5806</v>
      </c>
      <c r="E386" s="832" t="s">
        <v>5807</v>
      </c>
      <c r="F386" s="849">
        <v>1</v>
      </c>
      <c r="G386" s="849">
        <v>167</v>
      </c>
      <c r="H386" s="849"/>
      <c r="I386" s="849">
        <v>167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6195</v>
      </c>
      <c r="B387" s="832" t="s">
        <v>6196</v>
      </c>
      <c r="C387" s="832" t="s">
        <v>4353</v>
      </c>
      <c r="D387" s="832" t="s">
        <v>6223</v>
      </c>
      <c r="E387" s="832" t="s">
        <v>6224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574</v>
      </c>
      <c r="P387" s="837"/>
      <c r="Q387" s="850">
        <v>574</v>
      </c>
    </row>
    <row r="388" spans="1:17" ht="14.4" customHeight="1" x14ac:dyDescent="0.3">
      <c r="A388" s="831" t="s">
        <v>6195</v>
      </c>
      <c r="B388" s="832" t="s">
        <v>6196</v>
      </c>
      <c r="C388" s="832" t="s">
        <v>4353</v>
      </c>
      <c r="D388" s="832" t="s">
        <v>6225</v>
      </c>
      <c r="E388" s="832" t="s">
        <v>6226</v>
      </c>
      <c r="F388" s="849"/>
      <c r="G388" s="849"/>
      <c r="H388" s="849"/>
      <c r="I388" s="849"/>
      <c r="J388" s="849">
        <v>1</v>
      </c>
      <c r="K388" s="849">
        <v>1022</v>
      </c>
      <c r="L388" s="849">
        <v>1</v>
      </c>
      <c r="M388" s="849">
        <v>1022</v>
      </c>
      <c r="N388" s="849"/>
      <c r="O388" s="849"/>
      <c r="P388" s="837"/>
      <c r="Q388" s="850"/>
    </row>
    <row r="389" spans="1:17" ht="14.4" customHeight="1" x14ac:dyDescent="0.3">
      <c r="A389" s="831" t="s">
        <v>6195</v>
      </c>
      <c r="B389" s="832" t="s">
        <v>6196</v>
      </c>
      <c r="C389" s="832" t="s">
        <v>4353</v>
      </c>
      <c r="D389" s="832" t="s">
        <v>6227</v>
      </c>
      <c r="E389" s="832" t="s">
        <v>6228</v>
      </c>
      <c r="F389" s="849">
        <v>1</v>
      </c>
      <c r="G389" s="849">
        <v>812</v>
      </c>
      <c r="H389" s="849"/>
      <c r="I389" s="849">
        <v>812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6195</v>
      </c>
      <c r="B390" s="832" t="s">
        <v>6196</v>
      </c>
      <c r="C390" s="832" t="s">
        <v>4353</v>
      </c>
      <c r="D390" s="832" t="s">
        <v>6229</v>
      </c>
      <c r="E390" s="832" t="s">
        <v>6230</v>
      </c>
      <c r="F390" s="849">
        <v>1</v>
      </c>
      <c r="G390" s="849">
        <v>1668</v>
      </c>
      <c r="H390" s="849"/>
      <c r="I390" s="849">
        <v>1668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6231</v>
      </c>
      <c r="B391" s="832" t="s">
        <v>5540</v>
      </c>
      <c r="C391" s="832" t="s">
        <v>4353</v>
      </c>
      <c r="D391" s="832" t="s">
        <v>5541</v>
      </c>
      <c r="E391" s="832" t="s">
        <v>5542</v>
      </c>
      <c r="F391" s="849">
        <v>5</v>
      </c>
      <c r="G391" s="849">
        <v>63960</v>
      </c>
      <c r="H391" s="849">
        <v>4.9996091612600644</v>
      </c>
      <c r="I391" s="849">
        <v>12792</v>
      </c>
      <c r="J391" s="849">
        <v>1</v>
      </c>
      <c r="K391" s="849">
        <v>12793</v>
      </c>
      <c r="L391" s="849">
        <v>1</v>
      </c>
      <c r="M391" s="849">
        <v>12793</v>
      </c>
      <c r="N391" s="849">
        <v>6</v>
      </c>
      <c r="O391" s="849">
        <v>76764</v>
      </c>
      <c r="P391" s="837">
        <v>6.0004690064879229</v>
      </c>
      <c r="Q391" s="850">
        <v>12794</v>
      </c>
    </row>
    <row r="392" spans="1:17" ht="14.4" customHeight="1" x14ac:dyDescent="0.3">
      <c r="A392" s="831" t="s">
        <v>6231</v>
      </c>
      <c r="B392" s="832" t="s">
        <v>5540</v>
      </c>
      <c r="C392" s="832" t="s">
        <v>4353</v>
      </c>
      <c r="D392" s="832" t="s">
        <v>5543</v>
      </c>
      <c r="E392" s="832" t="s">
        <v>5544</v>
      </c>
      <c r="F392" s="849">
        <v>41</v>
      </c>
      <c r="G392" s="849">
        <v>51988</v>
      </c>
      <c r="H392" s="849">
        <v>0.76454065500963253</v>
      </c>
      <c r="I392" s="849">
        <v>1268</v>
      </c>
      <c r="J392" s="849">
        <v>53</v>
      </c>
      <c r="K392" s="849">
        <v>67999</v>
      </c>
      <c r="L392" s="849">
        <v>1</v>
      </c>
      <c r="M392" s="849">
        <v>1283</v>
      </c>
      <c r="N392" s="849">
        <v>39</v>
      </c>
      <c r="O392" s="849">
        <v>50115</v>
      </c>
      <c r="P392" s="837">
        <v>0.7369961322960632</v>
      </c>
      <c r="Q392" s="850">
        <v>1285</v>
      </c>
    </row>
    <row r="393" spans="1:17" ht="14.4" customHeight="1" x14ac:dyDescent="0.3">
      <c r="A393" s="831" t="s">
        <v>6231</v>
      </c>
      <c r="B393" s="832" t="s">
        <v>5540</v>
      </c>
      <c r="C393" s="832" t="s">
        <v>4353</v>
      </c>
      <c r="D393" s="832" t="s">
        <v>6232</v>
      </c>
      <c r="E393" s="832" t="s">
        <v>6233</v>
      </c>
      <c r="F393" s="849">
        <v>378</v>
      </c>
      <c r="G393" s="849">
        <v>3570588</v>
      </c>
      <c r="H393" s="849">
        <v>0.84355185997360616</v>
      </c>
      <c r="I393" s="849">
        <v>9446</v>
      </c>
      <c r="J393" s="849">
        <v>434</v>
      </c>
      <c r="K393" s="849">
        <v>4232802</v>
      </c>
      <c r="L393" s="849">
        <v>1</v>
      </c>
      <c r="M393" s="849">
        <v>9753</v>
      </c>
      <c r="N393" s="849">
        <v>244</v>
      </c>
      <c r="O393" s="849">
        <v>2381928</v>
      </c>
      <c r="P393" s="837">
        <v>0.56273078684049005</v>
      </c>
      <c r="Q393" s="850">
        <v>9762</v>
      </c>
    </row>
    <row r="394" spans="1:17" ht="14.4" customHeight="1" x14ac:dyDescent="0.3">
      <c r="A394" s="831" t="s">
        <v>6231</v>
      </c>
      <c r="B394" s="832" t="s">
        <v>5540</v>
      </c>
      <c r="C394" s="832" t="s">
        <v>4353</v>
      </c>
      <c r="D394" s="832" t="s">
        <v>5796</v>
      </c>
      <c r="E394" s="832" t="s">
        <v>5797</v>
      </c>
      <c r="F394" s="849">
        <v>3</v>
      </c>
      <c r="G394" s="849">
        <v>1716</v>
      </c>
      <c r="H394" s="849"/>
      <c r="I394" s="849">
        <v>572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6231</v>
      </c>
      <c r="B395" s="832" t="s">
        <v>5540</v>
      </c>
      <c r="C395" s="832" t="s">
        <v>4353</v>
      </c>
      <c r="D395" s="832" t="s">
        <v>5545</v>
      </c>
      <c r="E395" s="832" t="s">
        <v>5546</v>
      </c>
      <c r="F395" s="849">
        <v>3</v>
      </c>
      <c r="G395" s="849">
        <v>3024</v>
      </c>
      <c r="H395" s="849"/>
      <c r="I395" s="849">
        <v>1008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6231</v>
      </c>
      <c r="B396" s="832" t="s">
        <v>5540</v>
      </c>
      <c r="C396" s="832" t="s">
        <v>4353</v>
      </c>
      <c r="D396" s="832" t="s">
        <v>5547</v>
      </c>
      <c r="E396" s="832" t="s">
        <v>5548</v>
      </c>
      <c r="F396" s="849">
        <v>123</v>
      </c>
      <c r="G396" s="849">
        <v>278472</v>
      </c>
      <c r="H396" s="849">
        <v>0.78825620761104631</v>
      </c>
      <c r="I396" s="849">
        <v>2264</v>
      </c>
      <c r="J396" s="849">
        <v>154</v>
      </c>
      <c r="K396" s="849">
        <v>353276</v>
      </c>
      <c r="L396" s="849">
        <v>1</v>
      </c>
      <c r="M396" s="849">
        <v>2294</v>
      </c>
      <c r="N396" s="849">
        <v>112</v>
      </c>
      <c r="O396" s="849">
        <v>257264</v>
      </c>
      <c r="P396" s="837">
        <v>0.72822382499801852</v>
      </c>
      <c r="Q396" s="850">
        <v>2297</v>
      </c>
    </row>
    <row r="397" spans="1:17" ht="14.4" customHeight="1" x14ac:dyDescent="0.3">
      <c r="A397" s="831" t="s">
        <v>6231</v>
      </c>
      <c r="B397" s="832" t="s">
        <v>5540</v>
      </c>
      <c r="C397" s="832" t="s">
        <v>4353</v>
      </c>
      <c r="D397" s="832" t="s">
        <v>6234</v>
      </c>
      <c r="E397" s="832" t="s">
        <v>6235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179</v>
      </c>
      <c r="P397" s="837"/>
      <c r="Q397" s="850">
        <v>179</v>
      </c>
    </row>
    <row r="398" spans="1:17" ht="14.4" customHeight="1" x14ac:dyDescent="0.3">
      <c r="A398" s="831" t="s">
        <v>6231</v>
      </c>
      <c r="B398" s="832" t="s">
        <v>5540</v>
      </c>
      <c r="C398" s="832" t="s">
        <v>4353</v>
      </c>
      <c r="D398" s="832" t="s">
        <v>6236</v>
      </c>
      <c r="E398" s="832" t="s">
        <v>6237</v>
      </c>
      <c r="F398" s="849">
        <v>4</v>
      </c>
      <c r="G398" s="849">
        <v>30220</v>
      </c>
      <c r="H398" s="849">
        <v>2</v>
      </c>
      <c r="I398" s="849">
        <v>7555</v>
      </c>
      <c r="J398" s="849">
        <v>2</v>
      </c>
      <c r="K398" s="849">
        <v>15110</v>
      </c>
      <c r="L398" s="849">
        <v>1</v>
      </c>
      <c r="M398" s="849">
        <v>7555</v>
      </c>
      <c r="N398" s="849">
        <v>4</v>
      </c>
      <c r="O398" s="849">
        <v>30224</v>
      </c>
      <c r="P398" s="837">
        <v>2.0002647253474519</v>
      </c>
      <c r="Q398" s="850">
        <v>7556</v>
      </c>
    </row>
    <row r="399" spans="1:17" ht="14.4" customHeight="1" x14ac:dyDescent="0.3">
      <c r="A399" s="831" t="s">
        <v>6231</v>
      </c>
      <c r="B399" s="832" t="s">
        <v>5540</v>
      </c>
      <c r="C399" s="832" t="s">
        <v>4353</v>
      </c>
      <c r="D399" s="832" t="s">
        <v>6238</v>
      </c>
      <c r="E399" s="832" t="s">
        <v>6239</v>
      </c>
      <c r="F399" s="849">
        <v>1</v>
      </c>
      <c r="G399" s="849">
        <v>0</v>
      </c>
      <c r="H399" s="849"/>
      <c r="I399" s="849">
        <v>0</v>
      </c>
      <c r="J399" s="849">
        <v>2</v>
      </c>
      <c r="K399" s="849">
        <v>0</v>
      </c>
      <c r="L399" s="849"/>
      <c r="M399" s="849">
        <v>0</v>
      </c>
      <c r="N399" s="849">
        <v>1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6231</v>
      </c>
      <c r="B400" s="832" t="s">
        <v>5540</v>
      </c>
      <c r="C400" s="832" t="s">
        <v>4353</v>
      </c>
      <c r="D400" s="832" t="s">
        <v>6240</v>
      </c>
      <c r="E400" s="832" t="s">
        <v>6241</v>
      </c>
      <c r="F400" s="849">
        <v>4</v>
      </c>
      <c r="G400" s="849">
        <v>0</v>
      </c>
      <c r="H400" s="849"/>
      <c r="I400" s="849">
        <v>0</v>
      </c>
      <c r="J400" s="849">
        <v>1</v>
      </c>
      <c r="K400" s="849">
        <v>0</v>
      </c>
      <c r="L400" s="849"/>
      <c r="M400" s="849">
        <v>0</v>
      </c>
      <c r="N400" s="849">
        <v>1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6231</v>
      </c>
      <c r="B401" s="832" t="s">
        <v>5540</v>
      </c>
      <c r="C401" s="832" t="s">
        <v>4353</v>
      </c>
      <c r="D401" s="832" t="s">
        <v>6242</v>
      </c>
      <c r="E401" s="832" t="s">
        <v>6243</v>
      </c>
      <c r="F401" s="849">
        <v>3</v>
      </c>
      <c r="G401" s="849">
        <v>0</v>
      </c>
      <c r="H401" s="849"/>
      <c r="I401" s="849">
        <v>0</v>
      </c>
      <c r="J401" s="849"/>
      <c r="K401" s="849"/>
      <c r="L401" s="849"/>
      <c r="M401" s="849"/>
      <c r="N401" s="849">
        <v>3</v>
      </c>
      <c r="O401" s="849">
        <v>0</v>
      </c>
      <c r="P401" s="837"/>
      <c r="Q401" s="850">
        <v>0</v>
      </c>
    </row>
    <row r="402" spans="1:17" ht="14.4" customHeight="1" thickBot="1" x14ac:dyDescent="0.35">
      <c r="A402" s="839" t="s">
        <v>6231</v>
      </c>
      <c r="B402" s="840" t="s">
        <v>5540</v>
      </c>
      <c r="C402" s="840" t="s">
        <v>4353</v>
      </c>
      <c r="D402" s="840" t="s">
        <v>6244</v>
      </c>
      <c r="E402" s="840" t="s">
        <v>6245</v>
      </c>
      <c r="F402" s="851"/>
      <c r="G402" s="851"/>
      <c r="H402" s="851"/>
      <c r="I402" s="851"/>
      <c r="J402" s="851"/>
      <c r="K402" s="851"/>
      <c r="L402" s="851"/>
      <c r="M402" s="851"/>
      <c r="N402" s="851">
        <v>5</v>
      </c>
      <c r="O402" s="851">
        <v>0</v>
      </c>
      <c r="P402" s="845"/>
      <c r="Q402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8659</v>
      </c>
      <c r="D3" s="193">
        <f>SUBTOTAL(9,D6:D1048576)</f>
        <v>8877</v>
      </c>
      <c r="E3" s="193">
        <f>SUBTOTAL(9,E6:E1048576)</f>
        <v>8523</v>
      </c>
      <c r="F3" s="194">
        <f>IF(OR(E3=0,D3=0),"",E3/D3)</f>
        <v>0.96012166272389321</v>
      </c>
      <c r="G3" s="388">
        <f>SUBTOTAL(9,G6:G1048576)</f>
        <v>36483.387399999992</v>
      </c>
      <c r="H3" s="389">
        <f>SUBTOTAL(9,H6:H1048576)</f>
        <v>36273.393199999999</v>
      </c>
      <c r="I3" s="389">
        <f>SUBTOTAL(9,I6:I1048576)</f>
        <v>33168.691560000007</v>
      </c>
      <c r="J3" s="194">
        <f>IF(OR(I3=0,H3=0),"",I3/H3)</f>
        <v>0.91440829307361315</v>
      </c>
      <c r="K3" s="388">
        <f>SUBTOTAL(9,K6:K1048576)</f>
        <v>9180.98</v>
      </c>
      <c r="L3" s="389">
        <f>SUBTOTAL(9,L6:L1048576)</f>
        <v>9109.7999999999993</v>
      </c>
      <c r="M3" s="389">
        <f>SUBTOTAL(9,M6:M1048576)</f>
        <v>8099.32</v>
      </c>
      <c r="N3" s="195">
        <f>IF(OR(M3=0,E3=0),"",M3*1000/E3)</f>
        <v>950.2898040596034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586"/>
      <c r="B5" s="1587"/>
      <c r="C5" s="1594">
        <v>2015</v>
      </c>
      <c r="D5" s="1594">
        <v>2016</v>
      </c>
      <c r="E5" s="1594">
        <v>2017</v>
      </c>
      <c r="F5" s="1595" t="s">
        <v>2</v>
      </c>
      <c r="G5" s="1605">
        <v>2015</v>
      </c>
      <c r="H5" s="1594">
        <v>2016</v>
      </c>
      <c r="I5" s="1594">
        <v>2017</v>
      </c>
      <c r="J5" s="1595" t="s">
        <v>2</v>
      </c>
      <c r="K5" s="1605">
        <v>2015</v>
      </c>
      <c r="L5" s="1594">
        <v>2016</v>
      </c>
      <c r="M5" s="1594">
        <v>2017</v>
      </c>
      <c r="N5" s="1606" t="s">
        <v>92</v>
      </c>
    </row>
    <row r="6" spans="1:14" ht="14.4" customHeight="1" x14ac:dyDescent="0.3">
      <c r="A6" s="1588" t="s">
        <v>4959</v>
      </c>
      <c r="B6" s="1591" t="s">
        <v>6247</v>
      </c>
      <c r="C6" s="1596">
        <v>6518</v>
      </c>
      <c r="D6" s="1597">
        <v>6780</v>
      </c>
      <c r="E6" s="1597">
        <v>6562</v>
      </c>
      <c r="F6" s="1602">
        <v>0.9678466076696165</v>
      </c>
      <c r="G6" s="1596">
        <v>6486.0131999999949</v>
      </c>
      <c r="H6" s="1597">
        <v>6751.7147999999997</v>
      </c>
      <c r="I6" s="1597">
        <v>6556.2979800000003</v>
      </c>
      <c r="J6" s="1602">
        <v>0.97105671288129658</v>
      </c>
      <c r="K6" s="1596">
        <v>716.98</v>
      </c>
      <c r="L6" s="1597">
        <v>745.8</v>
      </c>
      <c r="M6" s="1597">
        <v>721.82</v>
      </c>
      <c r="N6" s="1607">
        <v>110</v>
      </c>
    </row>
    <row r="7" spans="1:14" ht="14.4" customHeight="1" x14ac:dyDescent="0.3">
      <c r="A7" s="1589" t="s">
        <v>5184</v>
      </c>
      <c r="B7" s="1592" t="s">
        <v>6248</v>
      </c>
      <c r="C7" s="1598">
        <v>39</v>
      </c>
      <c r="D7" s="1599">
        <v>46</v>
      </c>
      <c r="E7" s="1599">
        <v>40</v>
      </c>
      <c r="F7" s="1603">
        <v>0.86956521739130432</v>
      </c>
      <c r="G7" s="1598">
        <v>1125.2032000000002</v>
      </c>
      <c r="H7" s="1599">
        <v>1326.5889999999999</v>
      </c>
      <c r="I7" s="1599">
        <v>1164.8410400000002</v>
      </c>
      <c r="J7" s="1603">
        <v>0.87807228915662672</v>
      </c>
      <c r="K7" s="1598">
        <v>429</v>
      </c>
      <c r="L7" s="1599">
        <v>506</v>
      </c>
      <c r="M7" s="1599">
        <v>440</v>
      </c>
      <c r="N7" s="1608">
        <v>11000</v>
      </c>
    </row>
    <row r="8" spans="1:14" ht="14.4" customHeight="1" x14ac:dyDescent="0.3">
      <c r="A8" s="1589" t="s">
        <v>5202</v>
      </c>
      <c r="B8" s="1592" t="s">
        <v>6248</v>
      </c>
      <c r="C8" s="1598">
        <v>331</v>
      </c>
      <c r="D8" s="1599">
        <v>378</v>
      </c>
      <c r="E8" s="1599">
        <v>315</v>
      </c>
      <c r="F8" s="1603">
        <v>0.83333333333333337</v>
      </c>
      <c r="G8" s="1598">
        <v>8339.4612000000016</v>
      </c>
      <c r="H8" s="1599">
        <v>9516.8298000000032</v>
      </c>
      <c r="I8" s="1599">
        <v>7959.1236000000008</v>
      </c>
      <c r="J8" s="1603">
        <v>0.83632089332941506</v>
      </c>
      <c r="K8" s="1598">
        <v>2979</v>
      </c>
      <c r="L8" s="1599">
        <v>3402</v>
      </c>
      <c r="M8" s="1599">
        <v>2835</v>
      </c>
      <c r="N8" s="1608">
        <v>9000</v>
      </c>
    </row>
    <row r="9" spans="1:14" ht="14.4" customHeight="1" x14ac:dyDescent="0.3">
      <c r="A9" s="1589" t="s">
        <v>5197</v>
      </c>
      <c r="B9" s="1592" t="s">
        <v>6248</v>
      </c>
      <c r="C9" s="1598">
        <v>470</v>
      </c>
      <c r="D9" s="1599">
        <v>379</v>
      </c>
      <c r="E9" s="1599">
        <v>339</v>
      </c>
      <c r="F9" s="1603">
        <v>0.89445910290237463</v>
      </c>
      <c r="G9" s="1598">
        <v>10147.204400000002</v>
      </c>
      <c r="H9" s="1599">
        <v>8177.1992</v>
      </c>
      <c r="I9" s="1599">
        <v>7327.8441600000015</v>
      </c>
      <c r="J9" s="1603">
        <v>0.89613130128956642</v>
      </c>
      <c r="K9" s="1598">
        <v>3290</v>
      </c>
      <c r="L9" s="1599">
        <v>2653</v>
      </c>
      <c r="M9" s="1599">
        <v>2373</v>
      </c>
      <c r="N9" s="1608">
        <v>7000</v>
      </c>
    </row>
    <row r="10" spans="1:14" ht="14.4" customHeight="1" x14ac:dyDescent="0.3">
      <c r="A10" s="1589" t="s">
        <v>5186</v>
      </c>
      <c r="B10" s="1592" t="s">
        <v>6248</v>
      </c>
      <c r="C10" s="1598">
        <v>613</v>
      </c>
      <c r="D10" s="1599">
        <v>638</v>
      </c>
      <c r="E10" s="1599">
        <v>608</v>
      </c>
      <c r="F10" s="1603">
        <v>0.95297805642633227</v>
      </c>
      <c r="G10" s="1598">
        <v>6569.5233999999991</v>
      </c>
      <c r="H10" s="1599">
        <v>6833.6368000000002</v>
      </c>
      <c r="I10" s="1599">
        <v>6512.6557400000002</v>
      </c>
      <c r="J10" s="1603">
        <v>0.95302924791086352</v>
      </c>
      <c r="K10" s="1598">
        <v>1226</v>
      </c>
      <c r="L10" s="1599">
        <v>1276</v>
      </c>
      <c r="M10" s="1599">
        <v>1216</v>
      </c>
      <c r="N10" s="1608">
        <v>2000</v>
      </c>
    </row>
    <row r="11" spans="1:14" ht="14.4" customHeight="1" x14ac:dyDescent="0.3">
      <c r="A11" s="1589" t="s">
        <v>5199</v>
      </c>
      <c r="B11" s="1592" t="s">
        <v>6248</v>
      </c>
      <c r="C11" s="1598">
        <v>392</v>
      </c>
      <c r="D11" s="1599">
        <v>398</v>
      </c>
      <c r="E11" s="1599">
        <v>368</v>
      </c>
      <c r="F11" s="1603">
        <v>0.92462311557788945</v>
      </c>
      <c r="G11" s="1598">
        <v>2356.6279999999997</v>
      </c>
      <c r="H11" s="1599">
        <v>2395.3487999999993</v>
      </c>
      <c r="I11" s="1599">
        <v>2212.5599200000001</v>
      </c>
      <c r="J11" s="1603">
        <v>0.92369007803790448</v>
      </c>
      <c r="K11" s="1598">
        <v>392</v>
      </c>
      <c r="L11" s="1599">
        <v>398</v>
      </c>
      <c r="M11" s="1599">
        <v>368</v>
      </c>
      <c r="N11" s="1608">
        <v>1000</v>
      </c>
    </row>
    <row r="12" spans="1:14" ht="14.4" customHeight="1" thickBot="1" x14ac:dyDescent="0.35">
      <c r="A12" s="1590" t="s">
        <v>5195</v>
      </c>
      <c r="B12" s="1593" t="s">
        <v>6248</v>
      </c>
      <c r="C12" s="1600">
        <v>296</v>
      </c>
      <c r="D12" s="1601">
        <v>258</v>
      </c>
      <c r="E12" s="1601">
        <v>291</v>
      </c>
      <c r="F12" s="1604">
        <v>1.1279069767441861</v>
      </c>
      <c r="G12" s="1600">
        <v>1459.3539999999998</v>
      </c>
      <c r="H12" s="1601">
        <v>1272.0747999999999</v>
      </c>
      <c r="I12" s="1601">
        <v>1435.3691200000001</v>
      </c>
      <c r="J12" s="1604">
        <v>1.1283684890228154</v>
      </c>
      <c r="K12" s="1600">
        <v>148</v>
      </c>
      <c r="L12" s="1601">
        <v>129</v>
      </c>
      <c r="M12" s="1601">
        <v>145.5</v>
      </c>
      <c r="N12" s="160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2018-01-31T09:35:47Z</dcterms:modified>
</cp:coreProperties>
</file>